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5440" windowHeight="14760" activeTab="1"/>
  </bookViews>
  <sheets>
    <sheet name="Rekapitulace stavby" sheetId="1" r:id="rId1"/>
    <sheet name="SO 03 - Budova 10" sheetId="2" r:id="rId2"/>
    <sheet name="VRN - Vedlejší a ostatní ..." sheetId="3" r:id="rId3"/>
    <sheet name="Pokyny pro vyplnění" sheetId="4" r:id="rId4"/>
  </sheets>
  <definedNames>
    <definedName name="_xlnm._FilterDatabase" localSheetId="1" hidden="1">'SO 03 - Budova 10'!$C$101:$K$1130</definedName>
    <definedName name="_xlnm._FilterDatabase" localSheetId="2" hidden="1">'VRN - Vedlejší a ostatní ...'!$C$80:$K$96</definedName>
    <definedName name="_xlnm.Print_Titles" localSheetId="0">'Rekapitulace stavby'!$49:$49</definedName>
    <definedName name="_xlnm.Print_Titles" localSheetId="1">'SO 03 - Budova 10'!$101:$101</definedName>
    <definedName name="_xlnm.Print_Titles" localSheetId="2">'VRN - Vedlejší a ostatní ...'!$80:$80</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1">'SO 03 - Budova 10'!$C$4:$J$36,'SO 03 - Budova 10'!$C$42:$J$83,'SO 03 - Budova 10'!$C$89:$K$1130</definedName>
    <definedName name="_xlnm.Print_Area" localSheetId="2">'VRN - Vedlejší a ostatní ...'!$C$4:$J$36,'VRN - Vedlejší a ostatní ...'!$C$42:$J$62,'VRN - Vedlejší a ostatní ...'!$C$68:$K$96</definedName>
  </definedNames>
  <calcPr calcId="145621"/>
</workbook>
</file>

<file path=xl/calcChain.xml><?xml version="1.0" encoding="utf-8"?>
<calcChain xmlns="http://schemas.openxmlformats.org/spreadsheetml/2006/main">
  <c r="P91" i="3" l="1"/>
  <c r="R89" i="3"/>
  <c r="AY53" i="1"/>
  <c r="AX53" i="1"/>
  <c r="BI96" i="3"/>
  <c r="BH96" i="3"/>
  <c r="BG96" i="3"/>
  <c r="BF96" i="3"/>
  <c r="BE96" i="3"/>
  <c r="T96" i="3"/>
  <c r="R96" i="3"/>
  <c r="P96" i="3"/>
  <c r="BK96" i="3"/>
  <c r="J96" i="3"/>
  <c r="BI95" i="3"/>
  <c r="BH95" i="3"/>
  <c r="BG95" i="3"/>
  <c r="BF95" i="3"/>
  <c r="BE95" i="3"/>
  <c r="T95" i="3"/>
  <c r="R95" i="3"/>
  <c r="P95" i="3"/>
  <c r="BK95" i="3"/>
  <c r="J95" i="3"/>
  <c r="BI94" i="3"/>
  <c r="BH94" i="3"/>
  <c r="BG94" i="3"/>
  <c r="BF94" i="3"/>
  <c r="T94" i="3"/>
  <c r="T93" i="3" s="1"/>
  <c r="R94" i="3"/>
  <c r="R93" i="3" s="1"/>
  <c r="P94" i="3"/>
  <c r="BK94" i="3"/>
  <c r="BK93" i="3" s="1"/>
  <c r="J93" i="3" s="1"/>
  <c r="J61" i="3" s="1"/>
  <c r="J94" i="3"/>
  <c r="BE94" i="3" s="1"/>
  <c r="BI92" i="3"/>
  <c r="BH92" i="3"/>
  <c r="BG92" i="3"/>
  <c r="BF92" i="3"/>
  <c r="T92" i="3"/>
  <c r="T91" i="3" s="1"/>
  <c r="R92" i="3"/>
  <c r="R91" i="3" s="1"/>
  <c r="P92" i="3"/>
  <c r="BK92" i="3"/>
  <c r="BK91" i="3" s="1"/>
  <c r="J91" i="3" s="1"/>
  <c r="J60" i="3" s="1"/>
  <c r="J92" i="3"/>
  <c r="BE92" i="3" s="1"/>
  <c r="BI90" i="3"/>
  <c r="F34" i="3" s="1"/>
  <c r="BD53" i="1" s="1"/>
  <c r="BH90" i="3"/>
  <c r="BG90" i="3"/>
  <c r="BF90" i="3"/>
  <c r="BE90" i="3"/>
  <c r="T90" i="3"/>
  <c r="T89" i="3" s="1"/>
  <c r="R90" i="3"/>
  <c r="P90" i="3"/>
  <c r="P89" i="3" s="1"/>
  <c r="BK90" i="3"/>
  <c r="BK89" i="3" s="1"/>
  <c r="J89" i="3" s="1"/>
  <c r="J59" i="3" s="1"/>
  <c r="J90" i="3"/>
  <c r="BI88" i="3"/>
  <c r="BH88" i="3"/>
  <c r="BG88" i="3"/>
  <c r="BF88" i="3"/>
  <c r="BE88" i="3"/>
  <c r="T88" i="3"/>
  <c r="T84" i="3" s="1"/>
  <c r="T82" i="3" s="1"/>
  <c r="T81" i="3" s="1"/>
  <c r="R88" i="3"/>
  <c r="P88" i="3"/>
  <c r="BK88" i="3"/>
  <c r="J88" i="3"/>
  <c r="BI87" i="3"/>
  <c r="BH87" i="3"/>
  <c r="BG87" i="3"/>
  <c r="BF87" i="3"/>
  <c r="F31" i="3" s="1"/>
  <c r="BA53" i="1" s="1"/>
  <c r="T87" i="3"/>
  <c r="R87" i="3"/>
  <c r="P87" i="3"/>
  <c r="BK87" i="3"/>
  <c r="J87" i="3"/>
  <c r="BE87" i="3" s="1"/>
  <c r="BI86" i="3"/>
  <c r="BH86" i="3"/>
  <c r="BG86" i="3"/>
  <c r="BF86" i="3"/>
  <c r="T86" i="3"/>
  <c r="R86" i="3"/>
  <c r="P86" i="3"/>
  <c r="BK86" i="3"/>
  <c r="BK84" i="3" s="1"/>
  <c r="J84" i="3" s="1"/>
  <c r="J58" i="3" s="1"/>
  <c r="J86" i="3"/>
  <c r="BE86" i="3" s="1"/>
  <c r="BI85" i="3"/>
  <c r="BH85" i="3"/>
  <c r="F33" i="3" s="1"/>
  <c r="BC53" i="1" s="1"/>
  <c r="BG85" i="3"/>
  <c r="BF85" i="3"/>
  <c r="T85" i="3"/>
  <c r="R85" i="3"/>
  <c r="R84" i="3" s="1"/>
  <c r="P85" i="3"/>
  <c r="BK85" i="3"/>
  <c r="J85" i="3"/>
  <c r="BE85" i="3" s="1"/>
  <c r="BI83" i="3"/>
  <c r="BH83" i="3"/>
  <c r="BG83" i="3"/>
  <c r="BF83" i="3"/>
  <c r="J31" i="3" s="1"/>
  <c r="AW53" i="1" s="1"/>
  <c r="BE83" i="3"/>
  <c r="T83" i="3"/>
  <c r="R83" i="3"/>
  <c r="P83" i="3"/>
  <c r="BK83" i="3"/>
  <c r="J83" i="3"/>
  <c r="J77" i="3"/>
  <c r="F77" i="3"/>
  <c r="J75" i="3"/>
  <c r="F75" i="3"/>
  <c r="E73" i="3"/>
  <c r="J51" i="3"/>
  <c r="F51" i="3"/>
  <c r="F49" i="3"/>
  <c r="E47" i="3"/>
  <c r="J18" i="3"/>
  <c r="E18" i="3"/>
  <c r="F52" i="3" s="1"/>
  <c r="J17" i="3"/>
  <c r="J12" i="3"/>
  <c r="J49" i="3" s="1"/>
  <c r="E7" i="3"/>
  <c r="BK1129" i="2"/>
  <c r="P1088" i="2"/>
  <c r="P1087" i="2" s="1"/>
  <c r="BK1072" i="2"/>
  <c r="J1072" i="2" s="1"/>
  <c r="J78" i="2" s="1"/>
  <c r="T702" i="2"/>
  <c r="R635" i="2"/>
  <c r="P492" i="2"/>
  <c r="AY52" i="1"/>
  <c r="AX52" i="1"/>
  <c r="BI1130" i="2"/>
  <c r="BH1130" i="2"/>
  <c r="BG1130" i="2"/>
  <c r="BF1130" i="2"/>
  <c r="BE1130" i="2"/>
  <c r="T1130" i="2"/>
  <c r="T1129" i="2" s="1"/>
  <c r="T1128" i="2" s="1"/>
  <c r="R1130" i="2"/>
  <c r="R1129" i="2" s="1"/>
  <c r="R1128" i="2" s="1"/>
  <c r="P1130" i="2"/>
  <c r="P1129" i="2" s="1"/>
  <c r="P1128" i="2" s="1"/>
  <c r="BK1130" i="2"/>
  <c r="J1130" i="2"/>
  <c r="BI1127" i="2"/>
  <c r="BH1127" i="2"/>
  <c r="BG1127" i="2"/>
  <c r="BF1127" i="2"/>
  <c r="T1127" i="2"/>
  <c r="R1127" i="2"/>
  <c r="P1127" i="2"/>
  <c r="BK1127" i="2"/>
  <c r="J1127" i="2"/>
  <c r="BE1127" i="2" s="1"/>
  <c r="BI1126" i="2"/>
  <c r="BH1126" i="2"/>
  <c r="BG1126" i="2"/>
  <c r="BF1126" i="2"/>
  <c r="BE1126" i="2"/>
  <c r="T1126" i="2"/>
  <c r="R1126" i="2"/>
  <c r="P1126" i="2"/>
  <c r="BK1126" i="2"/>
  <c r="J1126" i="2"/>
  <c r="BI1123" i="2"/>
  <c r="BH1123" i="2"/>
  <c r="BG1123" i="2"/>
  <c r="BF1123" i="2"/>
  <c r="T1123" i="2"/>
  <c r="R1123" i="2"/>
  <c r="P1123" i="2"/>
  <c r="BK1123" i="2"/>
  <c r="J1123" i="2"/>
  <c r="BE1123" i="2" s="1"/>
  <c r="BI1121" i="2"/>
  <c r="BH1121" i="2"/>
  <c r="BG1121" i="2"/>
  <c r="BF1121" i="2"/>
  <c r="T1121" i="2"/>
  <c r="R1121" i="2"/>
  <c r="P1121" i="2"/>
  <c r="BK1121" i="2"/>
  <c r="J1121" i="2"/>
  <c r="BE1121" i="2" s="1"/>
  <c r="BI1119" i="2"/>
  <c r="BH1119" i="2"/>
  <c r="BG1119" i="2"/>
  <c r="BF1119" i="2"/>
  <c r="T1119" i="2"/>
  <c r="R1119" i="2"/>
  <c r="P1119" i="2"/>
  <c r="BK1119" i="2"/>
  <c r="J1119" i="2"/>
  <c r="BE1119" i="2" s="1"/>
  <c r="BI1116" i="2"/>
  <c r="BH1116" i="2"/>
  <c r="BG1116" i="2"/>
  <c r="BF1116" i="2"/>
  <c r="BE1116" i="2"/>
  <c r="T1116" i="2"/>
  <c r="R1116" i="2"/>
  <c r="P1116" i="2"/>
  <c r="BK1116" i="2"/>
  <c r="J1116" i="2"/>
  <c r="BI1115" i="2"/>
  <c r="BH1115" i="2"/>
  <c r="BG1115" i="2"/>
  <c r="BF1115" i="2"/>
  <c r="BE1115" i="2"/>
  <c r="T1115" i="2"/>
  <c r="R1115" i="2"/>
  <c r="P1115" i="2"/>
  <c r="BK1115" i="2"/>
  <c r="J1115" i="2"/>
  <c r="BI1113" i="2"/>
  <c r="BH1113" i="2"/>
  <c r="BG1113" i="2"/>
  <c r="BF1113" i="2"/>
  <c r="T1113" i="2"/>
  <c r="R1113" i="2"/>
  <c r="P1113" i="2"/>
  <c r="BK1113" i="2"/>
  <c r="J1113" i="2"/>
  <c r="BE1113" i="2" s="1"/>
  <c r="BI1111" i="2"/>
  <c r="BH1111" i="2"/>
  <c r="BG1111" i="2"/>
  <c r="BF1111" i="2"/>
  <c r="T1111" i="2"/>
  <c r="R1111" i="2"/>
  <c r="P1111" i="2"/>
  <c r="BK1111" i="2"/>
  <c r="J1111" i="2"/>
  <c r="BE1111" i="2" s="1"/>
  <c r="BI1109" i="2"/>
  <c r="BH1109" i="2"/>
  <c r="BG1109" i="2"/>
  <c r="BF1109" i="2"/>
  <c r="BE1109" i="2"/>
  <c r="T1109" i="2"/>
  <c r="R1109" i="2"/>
  <c r="P1109" i="2"/>
  <c r="BK1109" i="2"/>
  <c r="J1109" i="2"/>
  <c r="BI1106" i="2"/>
  <c r="BH1106" i="2"/>
  <c r="BG1106" i="2"/>
  <c r="BF1106" i="2"/>
  <c r="BE1106" i="2"/>
  <c r="T1106" i="2"/>
  <c r="R1106" i="2"/>
  <c r="P1106" i="2"/>
  <c r="BK1106" i="2"/>
  <c r="J1106" i="2"/>
  <c r="BI1104" i="2"/>
  <c r="BH1104" i="2"/>
  <c r="BG1104" i="2"/>
  <c r="BF1104" i="2"/>
  <c r="BE1104" i="2"/>
  <c r="T1104" i="2"/>
  <c r="R1104" i="2"/>
  <c r="P1104" i="2"/>
  <c r="BK1104" i="2"/>
  <c r="J1104" i="2"/>
  <c r="BI1101" i="2"/>
  <c r="BH1101" i="2"/>
  <c r="BG1101" i="2"/>
  <c r="BF1101" i="2"/>
  <c r="T1101" i="2"/>
  <c r="R1101" i="2"/>
  <c r="P1101" i="2"/>
  <c r="BK1101" i="2"/>
  <c r="J1101" i="2"/>
  <c r="BE1101" i="2" s="1"/>
  <c r="BI1100" i="2"/>
  <c r="BH1100" i="2"/>
  <c r="BG1100" i="2"/>
  <c r="BF1100" i="2"/>
  <c r="BE1100" i="2"/>
  <c r="T1100" i="2"/>
  <c r="R1100" i="2"/>
  <c r="P1100" i="2"/>
  <c r="BK1100" i="2"/>
  <c r="J1100" i="2"/>
  <c r="BI1098" i="2"/>
  <c r="BH1098" i="2"/>
  <c r="BG1098" i="2"/>
  <c r="BF1098" i="2"/>
  <c r="BE1098" i="2"/>
  <c r="T1098" i="2"/>
  <c r="R1098" i="2"/>
  <c r="P1098" i="2"/>
  <c r="BK1098" i="2"/>
  <c r="J1098" i="2"/>
  <c r="BI1096" i="2"/>
  <c r="BH1096" i="2"/>
  <c r="BG1096" i="2"/>
  <c r="BF1096" i="2"/>
  <c r="BE1096" i="2"/>
  <c r="T1096" i="2"/>
  <c r="R1096" i="2"/>
  <c r="P1096" i="2"/>
  <c r="BK1096" i="2"/>
  <c r="J1096" i="2"/>
  <c r="BI1092" i="2"/>
  <c r="BH1092" i="2"/>
  <c r="BG1092" i="2"/>
  <c r="BF1092" i="2"/>
  <c r="T1092" i="2"/>
  <c r="R1092" i="2"/>
  <c r="P1092" i="2"/>
  <c r="BK1092" i="2"/>
  <c r="J1092" i="2"/>
  <c r="BE1092" i="2" s="1"/>
  <c r="BI1090" i="2"/>
  <c r="BH1090" i="2"/>
  <c r="BG1090" i="2"/>
  <c r="BF1090" i="2"/>
  <c r="BE1090" i="2"/>
  <c r="T1090" i="2"/>
  <c r="R1090" i="2"/>
  <c r="P1090" i="2"/>
  <c r="BK1090" i="2"/>
  <c r="J1090" i="2"/>
  <c r="BI1089" i="2"/>
  <c r="BH1089" i="2"/>
  <c r="BG1089" i="2"/>
  <c r="BF1089" i="2"/>
  <c r="BE1089" i="2"/>
  <c r="T1089" i="2"/>
  <c r="T1088" i="2" s="1"/>
  <c r="T1087" i="2" s="1"/>
  <c r="R1089" i="2"/>
  <c r="P1089" i="2"/>
  <c r="BK1089" i="2"/>
  <c r="BK1088" i="2" s="1"/>
  <c r="BK1087" i="2" s="1"/>
  <c r="J1087" i="2" s="1"/>
  <c r="J79" i="2" s="1"/>
  <c r="J1089" i="2"/>
  <c r="BI1082" i="2"/>
  <c r="BH1082" i="2"/>
  <c r="BG1082" i="2"/>
  <c r="BF1082" i="2"/>
  <c r="T1082" i="2"/>
  <c r="T1072" i="2" s="1"/>
  <c r="R1082" i="2"/>
  <c r="R1072" i="2" s="1"/>
  <c r="P1082" i="2"/>
  <c r="BK1082" i="2"/>
  <c r="J1082" i="2"/>
  <c r="BE1082" i="2" s="1"/>
  <c r="BI1073" i="2"/>
  <c r="BH1073" i="2"/>
  <c r="BG1073" i="2"/>
  <c r="BF1073" i="2"/>
  <c r="BE1073" i="2"/>
  <c r="T1073" i="2"/>
  <c r="R1073" i="2"/>
  <c r="P1073" i="2"/>
  <c r="P1072" i="2" s="1"/>
  <c r="BK1073" i="2"/>
  <c r="J1073" i="2"/>
  <c r="BI1071" i="2"/>
  <c r="BH1071" i="2"/>
  <c r="BG1071" i="2"/>
  <c r="BF1071" i="2"/>
  <c r="T1071" i="2"/>
  <c r="R1071" i="2"/>
  <c r="P1071" i="2"/>
  <c r="BK1071" i="2"/>
  <c r="J1071" i="2"/>
  <c r="BE1071" i="2" s="1"/>
  <c r="BI1068" i="2"/>
  <c r="BH1068" i="2"/>
  <c r="BG1068" i="2"/>
  <c r="BF1068" i="2"/>
  <c r="T1068" i="2"/>
  <c r="R1068" i="2"/>
  <c r="P1068" i="2"/>
  <c r="BK1068" i="2"/>
  <c r="J1068" i="2"/>
  <c r="BE1068" i="2" s="1"/>
  <c r="BI1065" i="2"/>
  <c r="BH1065" i="2"/>
  <c r="BG1065" i="2"/>
  <c r="BF1065" i="2"/>
  <c r="BE1065" i="2"/>
  <c r="T1065" i="2"/>
  <c r="R1065" i="2"/>
  <c r="P1065" i="2"/>
  <c r="BK1065" i="2"/>
  <c r="J1065" i="2"/>
  <c r="BI1064" i="2"/>
  <c r="BH1064" i="2"/>
  <c r="BG1064" i="2"/>
  <c r="BF1064" i="2"/>
  <c r="T1064" i="2"/>
  <c r="R1064" i="2"/>
  <c r="P1064" i="2"/>
  <c r="BK1064" i="2"/>
  <c r="J1064" i="2"/>
  <c r="BE1064" i="2" s="1"/>
  <c r="BI1062" i="2"/>
  <c r="BH1062" i="2"/>
  <c r="BG1062" i="2"/>
  <c r="BF1062" i="2"/>
  <c r="BE1062" i="2"/>
  <c r="T1062" i="2"/>
  <c r="R1062" i="2"/>
  <c r="P1062" i="2"/>
  <c r="BK1062" i="2"/>
  <c r="J1062" i="2"/>
  <c r="BI1059" i="2"/>
  <c r="BH1059" i="2"/>
  <c r="BG1059" i="2"/>
  <c r="BF1059" i="2"/>
  <c r="T1059" i="2"/>
  <c r="R1059" i="2"/>
  <c r="P1059" i="2"/>
  <c r="BK1059" i="2"/>
  <c r="J1059" i="2"/>
  <c r="BE1059" i="2" s="1"/>
  <c r="BI1056" i="2"/>
  <c r="BH1056" i="2"/>
  <c r="BG1056" i="2"/>
  <c r="BF1056" i="2"/>
  <c r="BE1056" i="2"/>
  <c r="T1056" i="2"/>
  <c r="R1056" i="2"/>
  <c r="P1056" i="2"/>
  <c r="BK1056" i="2"/>
  <c r="BK1055" i="2" s="1"/>
  <c r="J1055" i="2" s="1"/>
  <c r="J77" i="2" s="1"/>
  <c r="J1056" i="2"/>
  <c r="BI1053" i="2"/>
  <c r="BH1053" i="2"/>
  <c r="BG1053" i="2"/>
  <c r="BF1053" i="2"/>
  <c r="BE1053" i="2"/>
  <c r="T1053" i="2"/>
  <c r="R1053" i="2"/>
  <c r="P1053" i="2"/>
  <c r="BK1053" i="2"/>
  <c r="J1053" i="2"/>
  <c r="BI1051" i="2"/>
  <c r="BH1051" i="2"/>
  <c r="BG1051" i="2"/>
  <c r="BF1051" i="2"/>
  <c r="BE1051" i="2"/>
  <c r="T1051" i="2"/>
  <c r="R1051" i="2"/>
  <c r="P1051" i="2"/>
  <c r="BK1051" i="2"/>
  <c r="J1051" i="2"/>
  <c r="BI1048" i="2"/>
  <c r="BH1048" i="2"/>
  <c r="BG1048" i="2"/>
  <c r="BF1048" i="2"/>
  <c r="T1048" i="2"/>
  <c r="R1048" i="2"/>
  <c r="P1048" i="2"/>
  <c r="BK1048" i="2"/>
  <c r="J1048" i="2"/>
  <c r="BE1048" i="2" s="1"/>
  <c r="BI1045" i="2"/>
  <c r="BH1045" i="2"/>
  <c r="BG1045" i="2"/>
  <c r="BF1045" i="2"/>
  <c r="BE1045" i="2"/>
  <c r="T1045" i="2"/>
  <c r="R1045" i="2"/>
  <c r="P1045" i="2"/>
  <c r="BK1045" i="2"/>
  <c r="J1045" i="2"/>
  <c r="BI1042" i="2"/>
  <c r="BH1042" i="2"/>
  <c r="BG1042" i="2"/>
  <c r="BF1042" i="2"/>
  <c r="BE1042" i="2"/>
  <c r="T1042" i="2"/>
  <c r="R1042" i="2"/>
  <c r="P1042" i="2"/>
  <c r="BK1042" i="2"/>
  <c r="J1042" i="2"/>
  <c r="BI1039" i="2"/>
  <c r="BH1039" i="2"/>
  <c r="BG1039" i="2"/>
  <c r="BF1039" i="2"/>
  <c r="BE1039" i="2"/>
  <c r="T1039" i="2"/>
  <c r="R1039" i="2"/>
  <c r="P1039" i="2"/>
  <c r="BK1039" i="2"/>
  <c r="J1039" i="2"/>
  <c r="BI1036" i="2"/>
  <c r="BH1036" i="2"/>
  <c r="BG1036" i="2"/>
  <c r="BF1036" i="2"/>
  <c r="T1036" i="2"/>
  <c r="R1036" i="2"/>
  <c r="P1036" i="2"/>
  <c r="BK1036" i="2"/>
  <c r="J1036" i="2"/>
  <c r="BE1036" i="2" s="1"/>
  <c r="BI1033" i="2"/>
  <c r="BH1033" i="2"/>
  <c r="BG1033" i="2"/>
  <c r="BF1033" i="2"/>
  <c r="BE1033" i="2"/>
  <c r="T1033" i="2"/>
  <c r="R1033" i="2"/>
  <c r="P1033" i="2"/>
  <c r="BK1033" i="2"/>
  <c r="J1033" i="2"/>
  <c r="BI1030" i="2"/>
  <c r="BH1030" i="2"/>
  <c r="BG1030" i="2"/>
  <c r="BF1030" i="2"/>
  <c r="T1030" i="2"/>
  <c r="R1030" i="2"/>
  <c r="P1030" i="2"/>
  <c r="BK1030" i="2"/>
  <c r="J1030" i="2"/>
  <c r="BE1030" i="2" s="1"/>
  <c r="BI1027" i="2"/>
  <c r="BH1027" i="2"/>
  <c r="BG1027" i="2"/>
  <c r="BF1027" i="2"/>
  <c r="BE1027" i="2"/>
  <c r="T1027" i="2"/>
  <c r="R1027" i="2"/>
  <c r="P1027" i="2"/>
  <c r="BK1027" i="2"/>
  <c r="J1027" i="2"/>
  <c r="BI1024" i="2"/>
  <c r="BH1024" i="2"/>
  <c r="BG1024" i="2"/>
  <c r="BF1024" i="2"/>
  <c r="T1024" i="2"/>
  <c r="R1024" i="2"/>
  <c r="P1024" i="2"/>
  <c r="BK1024" i="2"/>
  <c r="J1024" i="2"/>
  <c r="BE1024" i="2" s="1"/>
  <c r="BI1021" i="2"/>
  <c r="BH1021" i="2"/>
  <c r="BG1021" i="2"/>
  <c r="BF1021" i="2"/>
  <c r="BE1021" i="2"/>
  <c r="T1021" i="2"/>
  <c r="R1021" i="2"/>
  <c r="P1021" i="2"/>
  <c r="BK1021" i="2"/>
  <c r="J1021" i="2"/>
  <c r="BI1018" i="2"/>
  <c r="BH1018" i="2"/>
  <c r="BG1018" i="2"/>
  <c r="BF1018" i="2"/>
  <c r="T1018" i="2"/>
  <c r="R1018" i="2"/>
  <c r="P1018" i="2"/>
  <c r="BK1018" i="2"/>
  <c r="J1018" i="2"/>
  <c r="BE1018" i="2" s="1"/>
  <c r="BI1017" i="2"/>
  <c r="BH1017" i="2"/>
  <c r="BG1017" i="2"/>
  <c r="BF1017" i="2"/>
  <c r="BE1017" i="2"/>
  <c r="T1017" i="2"/>
  <c r="R1017" i="2"/>
  <c r="P1017" i="2"/>
  <c r="BK1017" i="2"/>
  <c r="J1017" i="2"/>
  <c r="BI1016" i="2"/>
  <c r="BH1016" i="2"/>
  <c r="BG1016" i="2"/>
  <c r="BF1016" i="2"/>
  <c r="T1016" i="2"/>
  <c r="R1016" i="2"/>
  <c r="P1016" i="2"/>
  <c r="BK1016" i="2"/>
  <c r="J1016" i="2"/>
  <c r="BE1016" i="2" s="1"/>
  <c r="BI1013" i="2"/>
  <c r="BH1013" i="2"/>
  <c r="BG1013" i="2"/>
  <c r="BF1013" i="2"/>
  <c r="BE1013" i="2"/>
  <c r="T1013" i="2"/>
  <c r="R1013" i="2"/>
  <c r="P1013" i="2"/>
  <c r="BK1013" i="2"/>
  <c r="J1013" i="2"/>
  <c r="BI1010" i="2"/>
  <c r="BH1010" i="2"/>
  <c r="BG1010" i="2"/>
  <c r="BF1010" i="2"/>
  <c r="BE1010" i="2"/>
  <c r="T1010" i="2"/>
  <c r="R1010" i="2"/>
  <c r="P1010" i="2"/>
  <c r="BK1010" i="2"/>
  <c r="J1010" i="2"/>
  <c r="BI1007" i="2"/>
  <c r="BH1007" i="2"/>
  <c r="BG1007" i="2"/>
  <c r="BF1007" i="2"/>
  <c r="BE1007" i="2"/>
  <c r="T1007" i="2"/>
  <c r="R1007" i="2"/>
  <c r="P1007" i="2"/>
  <c r="BK1007" i="2"/>
  <c r="J1007" i="2"/>
  <c r="BI1004" i="2"/>
  <c r="BH1004" i="2"/>
  <c r="BG1004" i="2"/>
  <c r="BF1004" i="2"/>
  <c r="T1004" i="2"/>
  <c r="R1004" i="2"/>
  <c r="P1004" i="2"/>
  <c r="BK1004" i="2"/>
  <c r="J1004" i="2"/>
  <c r="BE1004" i="2" s="1"/>
  <c r="BI1001" i="2"/>
  <c r="BH1001" i="2"/>
  <c r="BG1001" i="2"/>
  <c r="BF1001" i="2"/>
  <c r="BE1001" i="2"/>
  <c r="T1001" i="2"/>
  <c r="R1001" i="2"/>
  <c r="P1001" i="2"/>
  <c r="BK1001" i="2"/>
  <c r="J1001" i="2"/>
  <c r="BI998" i="2"/>
  <c r="BH998" i="2"/>
  <c r="BG998" i="2"/>
  <c r="BF998" i="2"/>
  <c r="BE998" i="2"/>
  <c r="T998" i="2"/>
  <c r="R998" i="2"/>
  <c r="P998" i="2"/>
  <c r="BK998" i="2"/>
  <c r="J998" i="2"/>
  <c r="BI995" i="2"/>
  <c r="BH995" i="2"/>
  <c r="BG995" i="2"/>
  <c r="BF995" i="2"/>
  <c r="BE995" i="2"/>
  <c r="T995" i="2"/>
  <c r="R995" i="2"/>
  <c r="P995" i="2"/>
  <c r="BK995" i="2"/>
  <c r="J995" i="2"/>
  <c r="BI992" i="2"/>
  <c r="BH992" i="2"/>
  <c r="BG992" i="2"/>
  <c r="BF992" i="2"/>
  <c r="T992" i="2"/>
  <c r="R992" i="2"/>
  <c r="P992" i="2"/>
  <c r="BK992" i="2"/>
  <c r="J992" i="2"/>
  <c r="BE992" i="2" s="1"/>
  <c r="BI989" i="2"/>
  <c r="BH989" i="2"/>
  <c r="BG989" i="2"/>
  <c r="BF989" i="2"/>
  <c r="BE989" i="2"/>
  <c r="T989" i="2"/>
  <c r="R989" i="2"/>
  <c r="P989" i="2"/>
  <c r="BK989" i="2"/>
  <c r="J989" i="2"/>
  <c r="BI986" i="2"/>
  <c r="BH986" i="2"/>
  <c r="BG986" i="2"/>
  <c r="BF986" i="2"/>
  <c r="BE986" i="2"/>
  <c r="T986" i="2"/>
  <c r="R986" i="2"/>
  <c r="P986" i="2"/>
  <c r="BK986" i="2"/>
  <c r="J986" i="2"/>
  <c r="BI983" i="2"/>
  <c r="BH983" i="2"/>
  <c r="BG983" i="2"/>
  <c r="BF983" i="2"/>
  <c r="BE983" i="2"/>
  <c r="T983" i="2"/>
  <c r="R983" i="2"/>
  <c r="P983" i="2"/>
  <c r="BK983" i="2"/>
  <c r="J983" i="2"/>
  <c r="BI980" i="2"/>
  <c r="BH980" i="2"/>
  <c r="BG980" i="2"/>
  <c r="BF980" i="2"/>
  <c r="T980" i="2"/>
  <c r="R980" i="2"/>
  <c r="P980" i="2"/>
  <c r="BK980" i="2"/>
  <c r="J980" i="2"/>
  <c r="BE980" i="2" s="1"/>
  <c r="BI977" i="2"/>
  <c r="BH977" i="2"/>
  <c r="BG977" i="2"/>
  <c r="BF977" i="2"/>
  <c r="BE977" i="2"/>
  <c r="T977" i="2"/>
  <c r="R977" i="2"/>
  <c r="P977" i="2"/>
  <c r="BK977" i="2"/>
  <c r="J977" i="2"/>
  <c r="BI974" i="2"/>
  <c r="BH974" i="2"/>
  <c r="BG974" i="2"/>
  <c r="BF974" i="2"/>
  <c r="BE974" i="2"/>
  <c r="T974" i="2"/>
  <c r="R974" i="2"/>
  <c r="P974" i="2"/>
  <c r="BK974" i="2"/>
  <c r="J974" i="2"/>
  <c r="BI971" i="2"/>
  <c r="BH971" i="2"/>
  <c r="BG971" i="2"/>
  <c r="BF971" i="2"/>
  <c r="BE971" i="2"/>
  <c r="T971" i="2"/>
  <c r="R971" i="2"/>
  <c r="P971" i="2"/>
  <c r="P967" i="2" s="1"/>
  <c r="BK971" i="2"/>
  <c r="J971" i="2"/>
  <c r="BI968" i="2"/>
  <c r="BH968" i="2"/>
  <c r="BG968" i="2"/>
  <c r="BF968" i="2"/>
  <c r="T968" i="2"/>
  <c r="R968" i="2"/>
  <c r="R967" i="2" s="1"/>
  <c r="P968" i="2"/>
  <c r="BK968" i="2"/>
  <c r="J968" i="2"/>
  <c r="BE968" i="2" s="1"/>
  <c r="BI965" i="2"/>
  <c r="BH965" i="2"/>
  <c r="BG965" i="2"/>
  <c r="BF965" i="2"/>
  <c r="T965" i="2"/>
  <c r="R965" i="2"/>
  <c r="P965" i="2"/>
  <c r="BK965" i="2"/>
  <c r="J965" i="2"/>
  <c r="BE965" i="2" s="1"/>
  <c r="BI962" i="2"/>
  <c r="BH962" i="2"/>
  <c r="BG962" i="2"/>
  <c r="BF962" i="2"/>
  <c r="BE962" i="2"/>
  <c r="T962" i="2"/>
  <c r="R962" i="2"/>
  <c r="P962" i="2"/>
  <c r="BK962" i="2"/>
  <c r="J962" i="2"/>
  <c r="BI959" i="2"/>
  <c r="BH959" i="2"/>
  <c r="BG959" i="2"/>
  <c r="BF959" i="2"/>
  <c r="T959" i="2"/>
  <c r="R959" i="2"/>
  <c r="P959" i="2"/>
  <c r="BK959" i="2"/>
  <c r="J959" i="2"/>
  <c r="BE959" i="2" s="1"/>
  <c r="BI956" i="2"/>
  <c r="BH956" i="2"/>
  <c r="BG956" i="2"/>
  <c r="BF956" i="2"/>
  <c r="BE956" i="2"/>
  <c r="T956" i="2"/>
  <c r="R956" i="2"/>
  <c r="P956" i="2"/>
  <c r="BK956" i="2"/>
  <c r="J956" i="2"/>
  <c r="BI953" i="2"/>
  <c r="BH953" i="2"/>
  <c r="BG953" i="2"/>
  <c r="BF953" i="2"/>
  <c r="T953" i="2"/>
  <c r="R953" i="2"/>
  <c r="P953" i="2"/>
  <c r="BK953" i="2"/>
  <c r="J953" i="2"/>
  <c r="BE953" i="2" s="1"/>
  <c r="BI949" i="2"/>
  <c r="BH949" i="2"/>
  <c r="BG949" i="2"/>
  <c r="BF949" i="2"/>
  <c r="T949" i="2"/>
  <c r="R949" i="2"/>
  <c r="P949" i="2"/>
  <c r="BK949" i="2"/>
  <c r="J949" i="2"/>
  <c r="BE949" i="2" s="1"/>
  <c r="BI945" i="2"/>
  <c r="BH945" i="2"/>
  <c r="BG945" i="2"/>
  <c r="BF945" i="2"/>
  <c r="T945" i="2"/>
  <c r="R945" i="2"/>
  <c r="P945" i="2"/>
  <c r="BK945" i="2"/>
  <c r="J945" i="2"/>
  <c r="BE945" i="2" s="1"/>
  <c r="BI941" i="2"/>
  <c r="BH941" i="2"/>
  <c r="BG941" i="2"/>
  <c r="BF941" i="2"/>
  <c r="BE941" i="2"/>
  <c r="T941" i="2"/>
  <c r="R941" i="2"/>
  <c r="P941" i="2"/>
  <c r="BK941" i="2"/>
  <c r="J941" i="2"/>
  <c r="BI938" i="2"/>
  <c r="BH938" i="2"/>
  <c r="BG938" i="2"/>
  <c r="BF938" i="2"/>
  <c r="T938" i="2"/>
  <c r="R938" i="2"/>
  <c r="P938" i="2"/>
  <c r="BK938" i="2"/>
  <c r="J938" i="2"/>
  <c r="BE938" i="2" s="1"/>
  <c r="BI935" i="2"/>
  <c r="BH935" i="2"/>
  <c r="BG935" i="2"/>
  <c r="BF935" i="2"/>
  <c r="BE935" i="2"/>
  <c r="T935" i="2"/>
  <c r="R935" i="2"/>
  <c r="P935" i="2"/>
  <c r="BK935" i="2"/>
  <c r="J935" i="2"/>
  <c r="BI933" i="2"/>
  <c r="BH933" i="2"/>
  <c r="BG933" i="2"/>
  <c r="BF933" i="2"/>
  <c r="T933" i="2"/>
  <c r="R933" i="2"/>
  <c r="P933" i="2"/>
  <c r="BK933" i="2"/>
  <c r="J933" i="2"/>
  <c r="BE933" i="2" s="1"/>
  <c r="BI930" i="2"/>
  <c r="BH930" i="2"/>
  <c r="BG930" i="2"/>
  <c r="BF930" i="2"/>
  <c r="BE930" i="2"/>
  <c r="T930" i="2"/>
  <c r="R930" i="2"/>
  <c r="P930" i="2"/>
  <c r="BK930" i="2"/>
  <c r="J930" i="2"/>
  <c r="BI927" i="2"/>
  <c r="BH927" i="2"/>
  <c r="BG927" i="2"/>
  <c r="BF927" i="2"/>
  <c r="T927" i="2"/>
  <c r="R927" i="2"/>
  <c r="P927" i="2"/>
  <c r="BK927" i="2"/>
  <c r="J927" i="2"/>
  <c r="BE927" i="2" s="1"/>
  <c r="BI923" i="2"/>
  <c r="BH923" i="2"/>
  <c r="BG923" i="2"/>
  <c r="BF923" i="2"/>
  <c r="BE923" i="2"/>
  <c r="T923" i="2"/>
  <c r="R923" i="2"/>
  <c r="P923" i="2"/>
  <c r="BK923" i="2"/>
  <c r="J923" i="2"/>
  <c r="BI920" i="2"/>
  <c r="BH920" i="2"/>
  <c r="BG920" i="2"/>
  <c r="BF920" i="2"/>
  <c r="T920" i="2"/>
  <c r="R920" i="2"/>
  <c r="P920" i="2"/>
  <c r="BK920" i="2"/>
  <c r="J920" i="2"/>
  <c r="BE920" i="2" s="1"/>
  <c r="BI917" i="2"/>
  <c r="BH917" i="2"/>
  <c r="BG917" i="2"/>
  <c r="BF917" i="2"/>
  <c r="BE917" i="2"/>
  <c r="T917" i="2"/>
  <c r="R917" i="2"/>
  <c r="P917" i="2"/>
  <c r="BK917" i="2"/>
  <c r="J917" i="2"/>
  <c r="BI914" i="2"/>
  <c r="BH914" i="2"/>
  <c r="BG914" i="2"/>
  <c r="BF914" i="2"/>
  <c r="T914" i="2"/>
  <c r="R914" i="2"/>
  <c r="P914" i="2"/>
  <c r="BK914" i="2"/>
  <c r="J914" i="2"/>
  <c r="BE914" i="2" s="1"/>
  <c r="BI911" i="2"/>
  <c r="BH911" i="2"/>
  <c r="BG911" i="2"/>
  <c r="BF911" i="2"/>
  <c r="BE911" i="2"/>
  <c r="T911" i="2"/>
  <c r="R911" i="2"/>
  <c r="P911" i="2"/>
  <c r="BK911" i="2"/>
  <c r="J911" i="2"/>
  <c r="BI908" i="2"/>
  <c r="BH908" i="2"/>
  <c r="BG908" i="2"/>
  <c r="BF908" i="2"/>
  <c r="T908" i="2"/>
  <c r="R908" i="2"/>
  <c r="P908" i="2"/>
  <c r="BK908" i="2"/>
  <c r="J908" i="2"/>
  <c r="BE908" i="2" s="1"/>
  <c r="BI905" i="2"/>
  <c r="BH905" i="2"/>
  <c r="BG905" i="2"/>
  <c r="BF905" i="2"/>
  <c r="BE905" i="2"/>
  <c r="T905" i="2"/>
  <c r="R905" i="2"/>
  <c r="P905" i="2"/>
  <c r="BK905" i="2"/>
  <c r="J905" i="2"/>
  <c r="BI902" i="2"/>
  <c r="BH902" i="2"/>
  <c r="BG902" i="2"/>
  <c r="BF902" i="2"/>
  <c r="T902" i="2"/>
  <c r="R902" i="2"/>
  <c r="P902" i="2"/>
  <c r="BK902" i="2"/>
  <c r="J902" i="2"/>
  <c r="BE902" i="2" s="1"/>
  <c r="BI893" i="2"/>
  <c r="BH893" i="2"/>
  <c r="BG893" i="2"/>
  <c r="BF893" i="2"/>
  <c r="T893" i="2"/>
  <c r="R893" i="2"/>
  <c r="P893" i="2"/>
  <c r="BK893" i="2"/>
  <c r="J893" i="2"/>
  <c r="BE893" i="2" s="1"/>
  <c r="BI890" i="2"/>
  <c r="BH890" i="2"/>
  <c r="BG890" i="2"/>
  <c r="BF890" i="2"/>
  <c r="T890" i="2"/>
  <c r="R890" i="2"/>
  <c r="P890" i="2"/>
  <c r="BK890" i="2"/>
  <c r="J890" i="2"/>
  <c r="BE890" i="2" s="1"/>
  <c r="BI887" i="2"/>
  <c r="BH887" i="2"/>
  <c r="BG887" i="2"/>
  <c r="BF887" i="2"/>
  <c r="BE887" i="2"/>
  <c r="T887" i="2"/>
  <c r="R887" i="2"/>
  <c r="P887" i="2"/>
  <c r="P871" i="2" s="1"/>
  <c r="BK887" i="2"/>
  <c r="J887" i="2"/>
  <c r="BI884" i="2"/>
  <c r="BH884" i="2"/>
  <c r="BG884" i="2"/>
  <c r="BF884" i="2"/>
  <c r="T884" i="2"/>
  <c r="R884" i="2"/>
  <c r="R871" i="2" s="1"/>
  <c r="P884" i="2"/>
  <c r="BK884" i="2"/>
  <c r="J884" i="2"/>
  <c r="BE884" i="2" s="1"/>
  <c r="BI881" i="2"/>
  <c r="BH881" i="2"/>
  <c r="BG881" i="2"/>
  <c r="BF881" i="2"/>
  <c r="BE881" i="2"/>
  <c r="T881" i="2"/>
  <c r="R881" i="2"/>
  <c r="P881" i="2"/>
  <c r="BK881" i="2"/>
  <c r="J881" i="2"/>
  <c r="BI875" i="2"/>
  <c r="BH875" i="2"/>
  <c r="BG875" i="2"/>
  <c r="BF875" i="2"/>
  <c r="T875" i="2"/>
  <c r="R875" i="2"/>
  <c r="P875" i="2"/>
  <c r="BK875" i="2"/>
  <c r="J875" i="2"/>
  <c r="BE875" i="2" s="1"/>
  <c r="BI872" i="2"/>
  <c r="BH872" i="2"/>
  <c r="BG872" i="2"/>
  <c r="BF872" i="2"/>
  <c r="BE872" i="2"/>
  <c r="T872" i="2"/>
  <c r="R872" i="2"/>
  <c r="P872" i="2"/>
  <c r="BK872" i="2"/>
  <c r="BK871" i="2" s="1"/>
  <c r="J871" i="2" s="1"/>
  <c r="J75" i="2" s="1"/>
  <c r="J872" i="2"/>
  <c r="BI869" i="2"/>
  <c r="BH869" i="2"/>
  <c r="BG869" i="2"/>
  <c r="BF869" i="2"/>
  <c r="BE869" i="2"/>
  <c r="T869" i="2"/>
  <c r="R869" i="2"/>
  <c r="P869" i="2"/>
  <c r="BK869" i="2"/>
  <c r="J869" i="2"/>
  <c r="BI866" i="2"/>
  <c r="BH866" i="2"/>
  <c r="BG866" i="2"/>
  <c r="BF866" i="2"/>
  <c r="T866" i="2"/>
  <c r="R866" i="2"/>
  <c r="P866" i="2"/>
  <c r="BK866" i="2"/>
  <c r="J866" i="2"/>
  <c r="BE866" i="2" s="1"/>
  <c r="BI863" i="2"/>
  <c r="BH863" i="2"/>
  <c r="BG863" i="2"/>
  <c r="BF863" i="2"/>
  <c r="T863" i="2"/>
  <c r="R863" i="2"/>
  <c r="P863" i="2"/>
  <c r="BK863" i="2"/>
  <c r="J863" i="2"/>
  <c r="BE863" i="2" s="1"/>
  <c r="BI860" i="2"/>
  <c r="BH860" i="2"/>
  <c r="BG860" i="2"/>
  <c r="BF860" i="2"/>
  <c r="BE860" i="2"/>
  <c r="T860" i="2"/>
  <c r="R860" i="2"/>
  <c r="P860" i="2"/>
  <c r="BK860" i="2"/>
  <c r="J860" i="2"/>
  <c r="BI857" i="2"/>
  <c r="BH857" i="2"/>
  <c r="BG857" i="2"/>
  <c r="BF857" i="2"/>
  <c r="T857" i="2"/>
  <c r="R857" i="2"/>
  <c r="P857" i="2"/>
  <c r="BK857" i="2"/>
  <c r="J857" i="2"/>
  <c r="BE857" i="2" s="1"/>
  <c r="BI854" i="2"/>
  <c r="BH854" i="2"/>
  <c r="BG854" i="2"/>
  <c r="BF854" i="2"/>
  <c r="T854" i="2"/>
  <c r="R854" i="2"/>
  <c r="P854" i="2"/>
  <c r="BK854" i="2"/>
  <c r="BK806" i="2" s="1"/>
  <c r="J806" i="2" s="1"/>
  <c r="J74" i="2" s="1"/>
  <c r="J854" i="2"/>
  <c r="BE854" i="2" s="1"/>
  <c r="BI851" i="2"/>
  <c r="BH851" i="2"/>
  <c r="BG851" i="2"/>
  <c r="BF851" i="2"/>
  <c r="T851" i="2"/>
  <c r="R851" i="2"/>
  <c r="P851" i="2"/>
  <c r="BK851" i="2"/>
  <c r="J851" i="2"/>
  <c r="BE851" i="2" s="1"/>
  <c r="BI848" i="2"/>
  <c r="BH848" i="2"/>
  <c r="BG848" i="2"/>
  <c r="BF848" i="2"/>
  <c r="BE848" i="2"/>
  <c r="T848" i="2"/>
  <c r="R848" i="2"/>
  <c r="P848" i="2"/>
  <c r="BK848" i="2"/>
  <c r="J848" i="2"/>
  <c r="BI845" i="2"/>
  <c r="BH845" i="2"/>
  <c r="BG845" i="2"/>
  <c r="BF845" i="2"/>
  <c r="BE845" i="2"/>
  <c r="T845" i="2"/>
  <c r="R845" i="2"/>
  <c r="P845" i="2"/>
  <c r="BK845" i="2"/>
  <c r="J845" i="2"/>
  <c r="BI842" i="2"/>
  <c r="BH842" i="2"/>
  <c r="BG842" i="2"/>
  <c r="BF842" i="2"/>
  <c r="T842" i="2"/>
  <c r="R842" i="2"/>
  <c r="P842" i="2"/>
  <c r="BK842" i="2"/>
  <c r="J842" i="2"/>
  <c r="BE842" i="2" s="1"/>
  <c r="BI839" i="2"/>
  <c r="BH839" i="2"/>
  <c r="BG839" i="2"/>
  <c r="BF839" i="2"/>
  <c r="T839" i="2"/>
  <c r="R839" i="2"/>
  <c r="P839" i="2"/>
  <c r="BK839" i="2"/>
  <c r="J839" i="2"/>
  <c r="BE839" i="2" s="1"/>
  <c r="BI836" i="2"/>
  <c r="BH836" i="2"/>
  <c r="BG836" i="2"/>
  <c r="BF836" i="2"/>
  <c r="BE836" i="2"/>
  <c r="T836" i="2"/>
  <c r="R836" i="2"/>
  <c r="P836" i="2"/>
  <c r="BK836" i="2"/>
  <c r="J836" i="2"/>
  <c r="BI833" i="2"/>
  <c r="BH833" i="2"/>
  <c r="BG833" i="2"/>
  <c r="BF833" i="2"/>
  <c r="BE833" i="2"/>
  <c r="T833" i="2"/>
  <c r="R833" i="2"/>
  <c r="P833" i="2"/>
  <c r="BK833" i="2"/>
  <c r="J833" i="2"/>
  <c r="BI830" i="2"/>
  <c r="BH830" i="2"/>
  <c r="BG830" i="2"/>
  <c r="BF830" i="2"/>
  <c r="BE830" i="2"/>
  <c r="T830" i="2"/>
  <c r="R830" i="2"/>
  <c r="P830" i="2"/>
  <c r="BK830" i="2"/>
  <c r="J830" i="2"/>
  <c r="BI827" i="2"/>
  <c r="BH827" i="2"/>
  <c r="BG827" i="2"/>
  <c r="BF827" i="2"/>
  <c r="T827" i="2"/>
  <c r="R827" i="2"/>
  <c r="P827" i="2"/>
  <c r="BK827" i="2"/>
  <c r="J827" i="2"/>
  <c r="BE827" i="2" s="1"/>
  <c r="BI823" i="2"/>
  <c r="BH823" i="2"/>
  <c r="BG823" i="2"/>
  <c r="BF823" i="2"/>
  <c r="BE823" i="2"/>
  <c r="T823" i="2"/>
  <c r="R823" i="2"/>
  <c r="P823" i="2"/>
  <c r="BK823" i="2"/>
  <c r="J823" i="2"/>
  <c r="BI818" i="2"/>
  <c r="BH818" i="2"/>
  <c r="BG818" i="2"/>
  <c r="BF818" i="2"/>
  <c r="BE818" i="2"/>
  <c r="T818" i="2"/>
  <c r="T806" i="2" s="1"/>
  <c r="R818" i="2"/>
  <c r="P818" i="2"/>
  <c r="BK818" i="2"/>
  <c r="J818" i="2"/>
  <c r="BI815" i="2"/>
  <c r="BH815" i="2"/>
  <c r="BG815" i="2"/>
  <c r="BF815" i="2"/>
  <c r="BE815" i="2"/>
  <c r="T815" i="2"/>
  <c r="R815" i="2"/>
  <c r="P815" i="2"/>
  <c r="BK815" i="2"/>
  <c r="J815" i="2"/>
  <c r="BI812" i="2"/>
  <c r="BH812" i="2"/>
  <c r="BG812" i="2"/>
  <c r="BF812" i="2"/>
  <c r="T812" i="2"/>
  <c r="R812" i="2"/>
  <c r="P812" i="2"/>
  <c r="BK812" i="2"/>
  <c r="J812" i="2"/>
  <c r="BE812" i="2" s="1"/>
  <c r="BI809" i="2"/>
  <c r="BH809" i="2"/>
  <c r="BG809" i="2"/>
  <c r="BF809" i="2"/>
  <c r="BE809" i="2"/>
  <c r="T809" i="2"/>
  <c r="R809" i="2"/>
  <c r="P809" i="2"/>
  <c r="BK809" i="2"/>
  <c r="J809" i="2"/>
  <c r="BI807" i="2"/>
  <c r="BH807" i="2"/>
  <c r="BG807" i="2"/>
  <c r="BF807" i="2"/>
  <c r="BE807" i="2"/>
  <c r="T807" i="2"/>
  <c r="R807" i="2"/>
  <c r="P807" i="2"/>
  <c r="P806" i="2" s="1"/>
  <c r="BK807" i="2"/>
  <c r="J807" i="2"/>
  <c r="BI804" i="2"/>
  <c r="BH804" i="2"/>
  <c r="BG804" i="2"/>
  <c r="BF804" i="2"/>
  <c r="T804" i="2"/>
  <c r="R804" i="2"/>
  <c r="P804" i="2"/>
  <c r="BK804" i="2"/>
  <c r="J804" i="2"/>
  <c r="BE804" i="2" s="1"/>
  <c r="BI799" i="2"/>
  <c r="BH799" i="2"/>
  <c r="BG799" i="2"/>
  <c r="BF799" i="2"/>
  <c r="BE799" i="2"/>
  <c r="T799" i="2"/>
  <c r="R799" i="2"/>
  <c r="P799" i="2"/>
  <c r="P794" i="2" s="1"/>
  <c r="BK799" i="2"/>
  <c r="J799" i="2"/>
  <c r="BI795" i="2"/>
  <c r="BH795" i="2"/>
  <c r="BG795" i="2"/>
  <c r="BF795" i="2"/>
  <c r="T795" i="2"/>
  <c r="T794" i="2" s="1"/>
  <c r="R795" i="2"/>
  <c r="R794" i="2" s="1"/>
  <c r="P795" i="2"/>
  <c r="BK795" i="2"/>
  <c r="J795" i="2"/>
  <c r="BE795" i="2" s="1"/>
  <c r="BI792" i="2"/>
  <c r="BH792" i="2"/>
  <c r="BG792" i="2"/>
  <c r="BF792" i="2"/>
  <c r="BE792" i="2"/>
  <c r="T792" i="2"/>
  <c r="R792" i="2"/>
  <c r="P792" i="2"/>
  <c r="P788" i="2" s="1"/>
  <c r="BK792" i="2"/>
  <c r="J792" i="2"/>
  <c r="BI791" i="2"/>
  <c r="BH791" i="2"/>
  <c r="BG791" i="2"/>
  <c r="BF791" i="2"/>
  <c r="T791" i="2"/>
  <c r="R791" i="2"/>
  <c r="P791" i="2"/>
  <c r="BK791" i="2"/>
  <c r="J791" i="2"/>
  <c r="BE791" i="2" s="1"/>
  <c r="BI790" i="2"/>
  <c r="BH790" i="2"/>
  <c r="BG790" i="2"/>
  <c r="BF790" i="2"/>
  <c r="BE790" i="2"/>
  <c r="T790" i="2"/>
  <c r="R790" i="2"/>
  <c r="P790" i="2"/>
  <c r="BK790" i="2"/>
  <c r="J790" i="2"/>
  <c r="BI789" i="2"/>
  <c r="BH789" i="2"/>
  <c r="BG789" i="2"/>
  <c r="BF789" i="2"/>
  <c r="T789" i="2"/>
  <c r="R789" i="2"/>
  <c r="P789" i="2"/>
  <c r="BK789" i="2"/>
  <c r="J789" i="2"/>
  <c r="BE789" i="2" s="1"/>
  <c r="BI786" i="2"/>
  <c r="BH786" i="2"/>
  <c r="BG786" i="2"/>
  <c r="BF786" i="2"/>
  <c r="T786" i="2"/>
  <c r="R786" i="2"/>
  <c r="P786" i="2"/>
  <c r="BK786" i="2"/>
  <c r="J786" i="2"/>
  <c r="BE786" i="2" s="1"/>
  <c r="BI783" i="2"/>
  <c r="BH783" i="2"/>
  <c r="BG783" i="2"/>
  <c r="BF783" i="2"/>
  <c r="BE783" i="2"/>
  <c r="T783" i="2"/>
  <c r="R783" i="2"/>
  <c r="P783" i="2"/>
  <c r="BK783" i="2"/>
  <c r="J783" i="2"/>
  <c r="BI779" i="2"/>
  <c r="BH779" i="2"/>
  <c r="BG779" i="2"/>
  <c r="BF779" i="2"/>
  <c r="T779" i="2"/>
  <c r="R779" i="2"/>
  <c r="P779" i="2"/>
  <c r="BK779" i="2"/>
  <c r="J779" i="2"/>
  <c r="BE779" i="2" s="1"/>
  <c r="BI775" i="2"/>
  <c r="BH775" i="2"/>
  <c r="BG775" i="2"/>
  <c r="BF775" i="2"/>
  <c r="BE775" i="2"/>
  <c r="T775" i="2"/>
  <c r="R775" i="2"/>
  <c r="P775" i="2"/>
  <c r="BK775" i="2"/>
  <c r="J775" i="2"/>
  <c r="BI771" i="2"/>
  <c r="BH771" i="2"/>
  <c r="BG771" i="2"/>
  <c r="BF771" i="2"/>
  <c r="T771" i="2"/>
  <c r="R771" i="2"/>
  <c r="P771" i="2"/>
  <c r="BK771" i="2"/>
  <c r="J771" i="2"/>
  <c r="BE771" i="2" s="1"/>
  <c r="BI769" i="2"/>
  <c r="BH769" i="2"/>
  <c r="BG769" i="2"/>
  <c r="BF769" i="2"/>
  <c r="BE769" i="2"/>
  <c r="T769" i="2"/>
  <c r="R769" i="2"/>
  <c r="P769" i="2"/>
  <c r="BK769" i="2"/>
  <c r="J769" i="2"/>
  <c r="BI762" i="2"/>
  <c r="BH762" i="2"/>
  <c r="BG762" i="2"/>
  <c r="BF762" i="2"/>
  <c r="T762" i="2"/>
  <c r="R762" i="2"/>
  <c r="P762" i="2"/>
  <c r="BK762" i="2"/>
  <c r="J762" i="2"/>
  <c r="BE762" i="2" s="1"/>
  <c r="BI758" i="2"/>
  <c r="BH758" i="2"/>
  <c r="BG758" i="2"/>
  <c r="BF758" i="2"/>
  <c r="BE758" i="2"/>
  <c r="T758" i="2"/>
  <c r="R758" i="2"/>
  <c r="P758" i="2"/>
  <c r="BK758" i="2"/>
  <c r="J758" i="2"/>
  <c r="BI754" i="2"/>
  <c r="BH754" i="2"/>
  <c r="BG754" i="2"/>
  <c r="BF754" i="2"/>
  <c r="T754" i="2"/>
  <c r="R754" i="2"/>
  <c r="P754" i="2"/>
  <c r="BK754" i="2"/>
  <c r="J754" i="2"/>
  <c r="BE754" i="2" s="1"/>
  <c r="BI750" i="2"/>
  <c r="BH750" i="2"/>
  <c r="BG750" i="2"/>
  <c r="BF750" i="2"/>
  <c r="BE750" i="2"/>
  <c r="T750" i="2"/>
  <c r="R750" i="2"/>
  <c r="P750" i="2"/>
  <c r="BK750" i="2"/>
  <c r="J750" i="2"/>
  <c r="BI745" i="2"/>
  <c r="BH745" i="2"/>
  <c r="BG745" i="2"/>
  <c r="BF745" i="2"/>
  <c r="T745" i="2"/>
  <c r="R745" i="2"/>
  <c r="P745" i="2"/>
  <c r="BK745" i="2"/>
  <c r="J745" i="2"/>
  <c r="BE745" i="2" s="1"/>
  <c r="BI744" i="2"/>
  <c r="BH744" i="2"/>
  <c r="BG744" i="2"/>
  <c r="BF744" i="2"/>
  <c r="BE744" i="2"/>
  <c r="T744" i="2"/>
  <c r="R744" i="2"/>
  <c r="P744" i="2"/>
  <c r="BK744" i="2"/>
  <c r="J744" i="2"/>
  <c r="BI741" i="2"/>
  <c r="BH741" i="2"/>
  <c r="BG741" i="2"/>
  <c r="BF741" i="2"/>
  <c r="T741" i="2"/>
  <c r="R741" i="2"/>
  <c r="R733" i="2" s="1"/>
  <c r="P741" i="2"/>
  <c r="BK741" i="2"/>
  <c r="J741" i="2"/>
  <c r="BE741" i="2" s="1"/>
  <c r="BI738" i="2"/>
  <c r="BH738" i="2"/>
  <c r="BG738" i="2"/>
  <c r="BF738" i="2"/>
  <c r="BE738" i="2"/>
  <c r="T738" i="2"/>
  <c r="R738" i="2"/>
  <c r="P738" i="2"/>
  <c r="BK738" i="2"/>
  <c r="J738" i="2"/>
  <c r="BI734" i="2"/>
  <c r="BH734" i="2"/>
  <c r="BG734" i="2"/>
  <c r="BF734" i="2"/>
  <c r="T734" i="2"/>
  <c r="T733" i="2" s="1"/>
  <c r="R734" i="2"/>
  <c r="P734" i="2"/>
  <c r="BK734" i="2"/>
  <c r="J734" i="2"/>
  <c r="BE734" i="2" s="1"/>
  <c r="BI731" i="2"/>
  <c r="BH731" i="2"/>
  <c r="BG731" i="2"/>
  <c r="BF731" i="2"/>
  <c r="T731" i="2"/>
  <c r="R731" i="2"/>
  <c r="P731" i="2"/>
  <c r="BK731" i="2"/>
  <c r="J731" i="2"/>
  <c r="BE731" i="2" s="1"/>
  <c r="BI729" i="2"/>
  <c r="BH729" i="2"/>
  <c r="BG729" i="2"/>
  <c r="BF729" i="2"/>
  <c r="T729" i="2"/>
  <c r="R729" i="2"/>
  <c r="P729" i="2"/>
  <c r="BK729" i="2"/>
  <c r="J729" i="2"/>
  <c r="BE729" i="2" s="1"/>
  <c r="BI725" i="2"/>
  <c r="BH725" i="2"/>
  <c r="BG725" i="2"/>
  <c r="BF725" i="2"/>
  <c r="BE725" i="2"/>
  <c r="T725" i="2"/>
  <c r="R725" i="2"/>
  <c r="P725" i="2"/>
  <c r="BK725" i="2"/>
  <c r="J725" i="2"/>
  <c r="BI721" i="2"/>
  <c r="BH721" i="2"/>
  <c r="BG721" i="2"/>
  <c r="BF721" i="2"/>
  <c r="BE721" i="2"/>
  <c r="T721" i="2"/>
  <c r="R721" i="2"/>
  <c r="P721" i="2"/>
  <c r="BK721" i="2"/>
  <c r="J721" i="2"/>
  <c r="BI717" i="2"/>
  <c r="BH717" i="2"/>
  <c r="BG717" i="2"/>
  <c r="BF717" i="2"/>
  <c r="T717" i="2"/>
  <c r="R717" i="2"/>
  <c r="P717" i="2"/>
  <c r="BK717" i="2"/>
  <c r="J717" i="2"/>
  <c r="BE717" i="2" s="1"/>
  <c r="BI716" i="2"/>
  <c r="BH716" i="2"/>
  <c r="BG716" i="2"/>
  <c r="BF716" i="2"/>
  <c r="T716" i="2"/>
  <c r="R716" i="2"/>
  <c r="P716" i="2"/>
  <c r="BK716" i="2"/>
  <c r="J716" i="2"/>
  <c r="BE716" i="2" s="1"/>
  <c r="BI712" i="2"/>
  <c r="BH712" i="2"/>
  <c r="BG712" i="2"/>
  <c r="BF712" i="2"/>
  <c r="BE712" i="2"/>
  <c r="T712" i="2"/>
  <c r="R712" i="2"/>
  <c r="P712" i="2"/>
  <c r="BK712" i="2"/>
  <c r="J712" i="2"/>
  <c r="BI710" i="2"/>
  <c r="BH710" i="2"/>
  <c r="BG710" i="2"/>
  <c r="BF710" i="2"/>
  <c r="BE710" i="2"/>
  <c r="T710" i="2"/>
  <c r="R710" i="2"/>
  <c r="P710" i="2"/>
  <c r="BK710" i="2"/>
  <c r="J710" i="2"/>
  <c r="BI706" i="2"/>
  <c r="BH706" i="2"/>
  <c r="BG706" i="2"/>
  <c r="BF706" i="2"/>
  <c r="BE706" i="2"/>
  <c r="T706" i="2"/>
  <c r="R706" i="2"/>
  <c r="P706" i="2"/>
  <c r="BK706" i="2"/>
  <c r="J706" i="2"/>
  <c r="BI703" i="2"/>
  <c r="BH703" i="2"/>
  <c r="BG703" i="2"/>
  <c r="BF703" i="2"/>
  <c r="T703" i="2"/>
  <c r="R703" i="2"/>
  <c r="R702" i="2" s="1"/>
  <c r="P703" i="2"/>
  <c r="BK703" i="2"/>
  <c r="BK702" i="2" s="1"/>
  <c r="J702" i="2" s="1"/>
  <c r="J70" i="2" s="1"/>
  <c r="J703" i="2"/>
  <c r="BE703" i="2" s="1"/>
  <c r="BI700" i="2"/>
  <c r="BH700" i="2"/>
  <c r="BG700" i="2"/>
  <c r="BF700" i="2"/>
  <c r="T700" i="2"/>
  <c r="R700" i="2"/>
  <c r="P700" i="2"/>
  <c r="BK700" i="2"/>
  <c r="J700" i="2"/>
  <c r="BE700" i="2" s="1"/>
  <c r="BI696" i="2"/>
  <c r="BH696" i="2"/>
  <c r="BG696" i="2"/>
  <c r="BF696" i="2"/>
  <c r="BE696" i="2"/>
  <c r="T696" i="2"/>
  <c r="R696" i="2"/>
  <c r="P696" i="2"/>
  <c r="BK696" i="2"/>
  <c r="BK638" i="2" s="1"/>
  <c r="J696" i="2"/>
  <c r="BI693" i="2"/>
  <c r="BH693" i="2"/>
  <c r="BG693" i="2"/>
  <c r="BF693" i="2"/>
  <c r="T693" i="2"/>
  <c r="R693" i="2"/>
  <c r="P693" i="2"/>
  <c r="BK693" i="2"/>
  <c r="J693" i="2"/>
  <c r="BE693" i="2" s="1"/>
  <c r="BI692" i="2"/>
  <c r="BH692" i="2"/>
  <c r="BG692" i="2"/>
  <c r="BF692" i="2"/>
  <c r="BE692" i="2"/>
  <c r="T692" i="2"/>
  <c r="R692" i="2"/>
  <c r="P692" i="2"/>
  <c r="BK692" i="2"/>
  <c r="J692" i="2"/>
  <c r="BI689" i="2"/>
  <c r="BH689" i="2"/>
  <c r="BG689" i="2"/>
  <c r="BF689" i="2"/>
  <c r="T689" i="2"/>
  <c r="R689" i="2"/>
  <c r="P689" i="2"/>
  <c r="BK689" i="2"/>
  <c r="J689" i="2"/>
  <c r="BE689" i="2" s="1"/>
  <c r="BI685" i="2"/>
  <c r="BH685" i="2"/>
  <c r="BG685" i="2"/>
  <c r="BF685" i="2"/>
  <c r="T685" i="2"/>
  <c r="R685" i="2"/>
  <c r="P685" i="2"/>
  <c r="BK685" i="2"/>
  <c r="J685" i="2"/>
  <c r="BE685" i="2" s="1"/>
  <c r="BI682" i="2"/>
  <c r="BH682" i="2"/>
  <c r="BG682" i="2"/>
  <c r="BF682" i="2"/>
  <c r="T682" i="2"/>
  <c r="R682" i="2"/>
  <c r="P682" i="2"/>
  <c r="BK682" i="2"/>
  <c r="J682" i="2"/>
  <c r="BE682" i="2" s="1"/>
  <c r="BI679" i="2"/>
  <c r="BH679" i="2"/>
  <c r="BG679" i="2"/>
  <c r="BF679" i="2"/>
  <c r="BE679" i="2"/>
  <c r="T679" i="2"/>
  <c r="R679" i="2"/>
  <c r="P679" i="2"/>
  <c r="BK679" i="2"/>
  <c r="J679" i="2"/>
  <c r="BI675" i="2"/>
  <c r="BH675" i="2"/>
  <c r="BG675" i="2"/>
  <c r="BF675" i="2"/>
  <c r="T675" i="2"/>
  <c r="R675" i="2"/>
  <c r="P675" i="2"/>
  <c r="BK675" i="2"/>
  <c r="J675" i="2"/>
  <c r="BE675" i="2" s="1"/>
  <c r="BI671" i="2"/>
  <c r="BH671" i="2"/>
  <c r="BG671" i="2"/>
  <c r="BF671" i="2"/>
  <c r="BE671" i="2"/>
  <c r="T671" i="2"/>
  <c r="R671" i="2"/>
  <c r="P671" i="2"/>
  <c r="BK671" i="2"/>
  <c r="J671" i="2"/>
  <c r="BI668" i="2"/>
  <c r="BH668" i="2"/>
  <c r="BG668" i="2"/>
  <c r="BF668" i="2"/>
  <c r="T668" i="2"/>
  <c r="R668" i="2"/>
  <c r="P668" i="2"/>
  <c r="BK668" i="2"/>
  <c r="J668" i="2"/>
  <c r="BE668" i="2" s="1"/>
  <c r="BI665" i="2"/>
  <c r="BH665" i="2"/>
  <c r="BG665" i="2"/>
  <c r="BF665" i="2"/>
  <c r="BE665" i="2"/>
  <c r="T665" i="2"/>
  <c r="R665" i="2"/>
  <c r="P665" i="2"/>
  <c r="BK665" i="2"/>
  <c r="J665" i="2"/>
  <c r="BI662" i="2"/>
  <c r="BH662" i="2"/>
  <c r="BG662" i="2"/>
  <c r="BF662" i="2"/>
  <c r="BE662" i="2"/>
  <c r="T662" i="2"/>
  <c r="R662" i="2"/>
  <c r="P662" i="2"/>
  <c r="BK662" i="2"/>
  <c r="J662" i="2"/>
  <c r="BI654" i="2"/>
  <c r="BH654" i="2"/>
  <c r="BG654" i="2"/>
  <c r="BF654" i="2"/>
  <c r="BE654" i="2"/>
  <c r="T654" i="2"/>
  <c r="R654" i="2"/>
  <c r="P654" i="2"/>
  <c r="BK654" i="2"/>
  <c r="J654" i="2"/>
  <c r="BI650" i="2"/>
  <c r="BH650" i="2"/>
  <c r="BG650" i="2"/>
  <c r="BF650" i="2"/>
  <c r="T650" i="2"/>
  <c r="R650" i="2"/>
  <c r="P650" i="2"/>
  <c r="BK650" i="2"/>
  <c r="J650" i="2"/>
  <c r="BE650" i="2" s="1"/>
  <c r="BI647" i="2"/>
  <c r="BH647" i="2"/>
  <c r="BG647" i="2"/>
  <c r="BF647" i="2"/>
  <c r="BE647" i="2"/>
  <c r="T647" i="2"/>
  <c r="R647" i="2"/>
  <c r="P647" i="2"/>
  <c r="BK647" i="2"/>
  <c r="J647" i="2"/>
  <c r="BI642" i="2"/>
  <c r="BH642" i="2"/>
  <c r="BG642" i="2"/>
  <c r="BF642" i="2"/>
  <c r="BE642" i="2"/>
  <c r="T642" i="2"/>
  <c r="R642" i="2"/>
  <c r="P642" i="2"/>
  <c r="BK642" i="2"/>
  <c r="J642" i="2"/>
  <c r="BI639" i="2"/>
  <c r="BH639" i="2"/>
  <c r="BG639" i="2"/>
  <c r="BF639" i="2"/>
  <c r="BE639" i="2"/>
  <c r="T639" i="2"/>
  <c r="R639" i="2"/>
  <c r="R638" i="2" s="1"/>
  <c r="P639" i="2"/>
  <c r="BK639" i="2"/>
  <c r="J639" i="2"/>
  <c r="BI636" i="2"/>
  <c r="BH636" i="2"/>
  <c r="BG636" i="2"/>
  <c r="BF636" i="2"/>
  <c r="BE636" i="2"/>
  <c r="T636" i="2"/>
  <c r="T635" i="2" s="1"/>
  <c r="R636" i="2"/>
  <c r="P636" i="2"/>
  <c r="P635" i="2" s="1"/>
  <c r="BK636" i="2"/>
  <c r="BK635" i="2" s="1"/>
  <c r="J635" i="2" s="1"/>
  <c r="J67" i="2" s="1"/>
  <c r="J636" i="2"/>
  <c r="BI633" i="2"/>
  <c r="BH633" i="2"/>
  <c r="BG633" i="2"/>
  <c r="BF633" i="2"/>
  <c r="T633" i="2"/>
  <c r="R633" i="2"/>
  <c r="P633" i="2"/>
  <c r="BK633" i="2"/>
  <c r="J633" i="2"/>
  <c r="BE633" i="2" s="1"/>
  <c r="BI632" i="2"/>
  <c r="BH632" i="2"/>
  <c r="BG632" i="2"/>
  <c r="BF632" i="2"/>
  <c r="T632" i="2"/>
  <c r="R632" i="2"/>
  <c r="P632" i="2"/>
  <c r="BK632" i="2"/>
  <c r="BK627" i="2" s="1"/>
  <c r="J627" i="2" s="1"/>
  <c r="J66" i="2" s="1"/>
  <c r="J632" i="2"/>
  <c r="BE632" i="2" s="1"/>
  <c r="BI630" i="2"/>
  <c r="BH630" i="2"/>
  <c r="BG630" i="2"/>
  <c r="BF630" i="2"/>
  <c r="T630" i="2"/>
  <c r="R630" i="2"/>
  <c r="P630" i="2"/>
  <c r="BK630" i="2"/>
  <c r="J630" i="2"/>
  <c r="BE630" i="2" s="1"/>
  <c r="BI629" i="2"/>
  <c r="BH629" i="2"/>
  <c r="BG629" i="2"/>
  <c r="BF629" i="2"/>
  <c r="BE629" i="2"/>
  <c r="T629" i="2"/>
  <c r="R629" i="2"/>
  <c r="P629" i="2"/>
  <c r="BK629" i="2"/>
  <c r="J629" i="2"/>
  <c r="BI628" i="2"/>
  <c r="BH628" i="2"/>
  <c r="BG628" i="2"/>
  <c r="BF628" i="2"/>
  <c r="BE628" i="2"/>
  <c r="T628" i="2"/>
  <c r="T627" i="2" s="1"/>
  <c r="R628" i="2"/>
  <c r="P628" i="2"/>
  <c r="BK628" i="2"/>
  <c r="J628" i="2"/>
  <c r="BI624" i="2"/>
  <c r="BH624" i="2"/>
  <c r="BG624" i="2"/>
  <c r="BF624" i="2"/>
  <c r="T624" i="2"/>
  <c r="R624" i="2"/>
  <c r="P624" i="2"/>
  <c r="BK624" i="2"/>
  <c r="J624" i="2"/>
  <c r="BE624" i="2" s="1"/>
  <c r="BI613" i="2"/>
  <c r="BH613" i="2"/>
  <c r="BG613" i="2"/>
  <c r="BF613" i="2"/>
  <c r="BE613" i="2"/>
  <c r="T613" i="2"/>
  <c r="R613" i="2"/>
  <c r="P613" i="2"/>
  <c r="BK613" i="2"/>
  <c r="J613" i="2"/>
  <c r="BI606" i="2"/>
  <c r="BH606" i="2"/>
  <c r="BG606" i="2"/>
  <c r="BF606" i="2"/>
  <c r="BE606" i="2"/>
  <c r="T606" i="2"/>
  <c r="R606" i="2"/>
  <c r="P606" i="2"/>
  <c r="BK606" i="2"/>
  <c r="J606" i="2"/>
  <c r="BI604" i="2"/>
  <c r="BH604" i="2"/>
  <c r="BG604" i="2"/>
  <c r="BF604" i="2"/>
  <c r="BE604" i="2"/>
  <c r="T604" i="2"/>
  <c r="R604" i="2"/>
  <c r="P604" i="2"/>
  <c r="BK604" i="2"/>
  <c r="J604" i="2"/>
  <c r="BI598" i="2"/>
  <c r="BH598" i="2"/>
  <c r="BG598" i="2"/>
  <c r="BF598" i="2"/>
  <c r="T598" i="2"/>
  <c r="R598" i="2"/>
  <c r="P598" i="2"/>
  <c r="BK598" i="2"/>
  <c r="J598" i="2"/>
  <c r="BE598" i="2" s="1"/>
  <c r="BI593" i="2"/>
  <c r="BH593" i="2"/>
  <c r="BG593" i="2"/>
  <c r="BF593" i="2"/>
  <c r="BE593" i="2"/>
  <c r="T593" i="2"/>
  <c r="R593" i="2"/>
  <c r="P593" i="2"/>
  <c r="BK593" i="2"/>
  <c r="J593" i="2"/>
  <c r="BI591" i="2"/>
  <c r="BH591" i="2"/>
  <c r="BG591" i="2"/>
  <c r="BF591" i="2"/>
  <c r="BE591" i="2"/>
  <c r="T591" i="2"/>
  <c r="R591" i="2"/>
  <c r="P591" i="2"/>
  <c r="BK591" i="2"/>
  <c r="J591" i="2"/>
  <c r="BI589" i="2"/>
  <c r="BH589" i="2"/>
  <c r="BG589" i="2"/>
  <c r="BF589" i="2"/>
  <c r="BE589" i="2"/>
  <c r="T589" i="2"/>
  <c r="R589" i="2"/>
  <c r="P589" i="2"/>
  <c r="BK589" i="2"/>
  <c r="J589" i="2"/>
  <c r="BI587" i="2"/>
  <c r="BH587" i="2"/>
  <c r="BG587" i="2"/>
  <c r="BF587" i="2"/>
  <c r="T587" i="2"/>
  <c r="R587" i="2"/>
  <c r="P587" i="2"/>
  <c r="BK587" i="2"/>
  <c r="J587" i="2"/>
  <c r="BE587" i="2" s="1"/>
  <c r="BI585" i="2"/>
  <c r="BH585" i="2"/>
  <c r="BG585" i="2"/>
  <c r="BF585" i="2"/>
  <c r="BE585" i="2"/>
  <c r="T585" i="2"/>
  <c r="R585" i="2"/>
  <c r="P585" i="2"/>
  <c r="BK585" i="2"/>
  <c r="J585" i="2"/>
  <c r="BI583" i="2"/>
  <c r="BH583" i="2"/>
  <c r="BG583" i="2"/>
  <c r="BF583" i="2"/>
  <c r="BE583" i="2"/>
  <c r="T583" i="2"/>
  <c r="R583" i="2"/>
  <c r="P583" i="2"/>
  <c r="BK583" i="2"/>
  <c r="J583" i="2"/>
  <c r="BI581" i="2"/>
  <c r="BH581" i="2"/>
  <c r="BG581" i="2"/>
  <c r="BF581" i="2"/>
  <c r="BE581" i="2"/>
  <c r="T581" i="2"/>
  <c r="R581" i="2"/>
  <c r="P581" i="2"/>
  <c r="BK581" i="2"/>
  <c r="J581" i="2"/>
  <c r="BI580" i="2"/>
  <c r="BH580" i="2"/>
  <c r="BG580" i="2"/>
  <c r="BF580" i="2"/>
  <c r="T580" i="2"/>
  <c r="R580" i="2"/>
  <c r="P580" i="2"/>
  <c r="BK580" i="2"/>
  <c r="J580" i="2"/>
  <c r="BE580" i="2" s="1"/>
  <c r="BI578" i="2"/>
  <c r="BH578" i="2"/>
  <c r="BG578" i="2"/>
  <c r="BF578" i="2"/>
  <c r="BE578" i="2"/>
  <c r="T578" i="2"/>
  <c r="R578" i="2"/>
  <c r="P578" i="2"/>
  <c r="BK578" i="2"/>
  <c r="J578" i="2"/>
  <c r="BI576" i="2"/>
  <c r="BH576" i="2"/>
  <c r="BG576" i="2"/>
  <c r="BF576" i="2"/>
  <c r="BE576" i="2"/>
  <c r="T576" i="2"/>
  <c r="R576" i="2"/>
  <c r="P576" i="2"/>
  <c r="BK576" i="2"/>
  <c r="J576" i="2"/>
  <c r="BI574" i="2"/>
  <c r="BH574" i="2"/>
  <c r="BG574" i="2"/>
  <c r="BF574" i="2"/>
  <c r="BE574" i="2"/>
  <c r="T574" i="2"/>
  <c r="R574" i="2"/>
  <c r="P574" i="2"/>
  <c r="BK574" i="2"/>
  <c r="J574" i="2"/>
  <c r="BI572" i="2"/>
  <c r="BH572" i="2"/>
  <c r="BG572" i="2"/>
  <c r="BF572" i="2"/>
  <c r="T572" i="2"/>
  <c r="R572" i="2"/>
  <c r="P572" i="2"/>
  <c r="BK572" i="2"/>
  <c r="J572" i="2"/>
  <c r="BE572" i="2" s="1"/>
  <c r="BI570" i="2"/>
  <c r="BH570" i="2"/>
  <c r="BG570" i="2"/>
  <c r="BF570" i="2"/>
  <c r="BE570" i="2"/>
  <c r="T570" i="2"/>
  <c r="R570" i="2"/>
  <c r="P570" i="2"/>
  <c r="BK570" i="2"/>
  <c r="J570" i="2"/>
  <c r="BI568" i="2"/>
  <c r="BH568" i="2"/>
  <c r="BG568" i="2"/>
  <c r="BF568" i="2"/>
  <c r="BE568" i="2"/>
  <c r="T568" i="2"/>
  <c r="R568" i="2"/>
  <c r="P568" i="2"/>
  <c r="BK568" i="2"/>
  <c r="J568" i="2"/>
  <c r="BI566" i="2"/>
  <c r="BH566" i="2"/>
  <c r="BG566" i="2"/>
  <c r="BF566" i="2"/>
  <c r="BE566" i="2"/>
  <c r="T566" i="2"/>
  <c r="R566" i="2"/>
  <c r="P566" i="2"/>
  <c r="BK566" i="2"/>
  <c r="J566" i="2"/>
  <c r="BI564" i="2"/>
  <c r="BH564" i="2"/>
  <c r="BG564" i="2"/>
  <c r="BF564" i="2"/>
  <c r="T564" i="2"/>
  <c r="R564" i="2"/>
  <c r="P564" i="2"/>
  <c r="BK564" i="2"/>
  <c r="J564" i="2"/>
  <c r="BE564" i="2" s="1"/>
  <c r="BI562" i="2"/>
  <c r="BH562" i="2"/>
  <c r="BG562" i="2"/>
  <c r="BF562" i="2"/>
  <c r="BE562" i="2"/>
  <c r="T562" i="2"/>
  <c r="R562" i="2"/>
  <c r="P562" i="2"/>
  <c r="BK562" i="2"/>
  <c r="J562" i="2"/>
  <c r="BI560" i="2"/>
  <c r="BH560" i="2"/>
  <c r="BG560" i="2"/>
  <c r="BF560" i="2"/>
  <c r="BE560" i="2"/>
  <c r="T560" i="2"/>
  <c r="R560" i="2"/>
  <c r="P560" i="2"/>
  <c r="BK560" i="2"/>
  <c r="J560" i="2"/>
  <c r="BI558" i="2"/>
  <c r="BH558" i="2"/>
  <c r="BG558" i="2"/>
  <c r="BF558" i="2"/>
  <c r="BE558" i="2"/>
  <c r="T558" i="2"/>
  <c r="R558" i="2"/>
  <c r="P558" i="2"/>
  <c r="BK558" i="2"/>
  <c r="J558" i="2"/>
  <c r="BI556" i="2"/>
  <c r="BH556" i="2"/>
  <c r="BG556" i="2"/>
  <c r="BF556" i="2"/>
  <c r="T556" i="2"/>
  <c r="R556" i="2"/>
  <c r="P556" i="2"/>
  <c r="BK556" i="2"/>
  <c r="J556" i="2"/>
  <c r="BE556" i="2" s="1"/>
  <c r="BI554" i="2"/>
  <c r="BH554" i="2"/>
  <c r="BG554" i="2"/>
  <c r="BF554" i="2"/>
  <c r="BE554" i="2"/>
  <c r="T554" i="2"/>
  <c r="R554" i="2"/>
  <c r="P554" i="2"/>
  <c r="BK554" i="2"/>
  <c r="J554" i="2"/>
  <c r="BI552" i="2"/>
  <c r="BH552" i="2"/>
  <c r="BG552" i="2"/>
  <c r="BF552" i="2"/>
  <c r="BE552" i="2"/>
  <c r="T552" i="2"/>
  <c r="R552" i="2"/>
  <c r="P552" i="2"/>
  <c r="BK552" i="2"/>
  <c r="J552" i="2"/>
  <c r="BI550" i="2"/>
  <c r="BH550" i="2"/>
  <c r="BG550" i="2"/>
  <c r="BF550" i="2"/>
  <c r="T550" i="2"/>
  <c r="R550" i="2"/>
  <c r="P550" i="2"/>
  <c r="BK550" i="2"/>
  <c r="J550" i="2"/>
  <c r="BE550" i="2" s="1"/>
  <c r="BI548" i="2"/>
  <c r="BH548" i="2"/>
  <c r="BG548" i="2"/>
  <c r="BF548" i="2"/>
  <c r="T548" i="2"/>
  <c r="R548" i="2"/>
  <c r="P548" i="2"/>
  <c r="BK548" i="2"/>
  <c r="J548" i="2"/>
  <c r="BE548" i="2" s="1"/>
  <c r="BI546" i="2"/>
  <c r="BH546" i="2"/>
  <c r="BG546" i="2"/>
  <c r="BF546" i="2"/>
  <c r="BE546" i="2"/>
  <c r="T546" i="2"/>
  <c r="R546" i="2"/>
  <c r="P546" i="2"/>
  <c r="BK546" i="2"/>
  <c r="J546" i="2"/>
  <c r="BI545" i="2"/>
  <c r="BH545" i="2"/>
  <c r="BG545" i="2"/>
  <c r="BF545" i="2"/>
  <c r="BE545" i="2"/>
  <c r="T545" i="2"/>
  <c r="R545" i="2"/>
  <c r="P545" i="2"/>
  <c r="BK545" i="2"/>
  <c r="J545" i="2"/>
  <c r="BI543" i="2"/>
  <c r="BH543" i="2"/>
  <c r="BG543" i="2"/>
  <c r="BF543" i="2"/>
  <c r="T543" i="2"/>
  <c r="R543" i="2"/>
  <c r="P543" i="2"/>
  <c r="BK543" i="2"/>
  <c r="J543" i="2"/>
  <c r="BE543" i="2" s="1"/>
  <c r="BI541" i="2"/>
  <c r="BH541" i="2"/>
  <c r="BG541" i="2"/>
  <c r="BF541" i="2"/>
  <c r="T541" i="2"/>
  <c r="R541" i="2"/>
  <c r="P541" i="2"/>
  <c r="BK541" i="2"/>
  <c r="J541" i="2"/>
  <c r="BE541" i="2" s="1"/>
  <c r="BI539" i="2"/>
  <c r="BH539" i="2"/>
  <c r="BG539" i="2"/>
  <c r="BF539" i="2"/>
  <c r="BE539" i="2"/>
  <c r="T539" i="2"/>
  <c r="R539" i="2"/>
  <c r="P539" i="2"/>
  <c r="BK539" i="2"/>
  <c r="J539" i="2"/>
  <c r="BI537" i="2"/>
  <c r="BH537" i="2"/>
  <c r="BG537" i="2"/>
  <c r="BF537" i="2"/>
  <c r="BE537" i="2"/>
  <c r="T537" i="2"/>
  <c r="R537" i="2"/>
  <c r="P537" i="2"/>
  <c r="BK537" i="2"/>
  <c r="J537" i="2"/>
  <c r="BI535" i="2"/>
  <c r="BH535" i="2"/>
  <c r="BG535" i="2"/>
  <c r="BF535" i="2"/>
  <c r="BE535" i="2"/>
  <c r="T535" i="2"/>
  <c r="R535" i="2"/>
  <c r="P535" i="2"/>
  <c r="BK535" i="2"/>
  <c r="J535" i="2"/>
  <c r="BI533" i="2"/>
  <c r="BH533" i="2"/>
  <c r="BG533" i="2"/>
  <c r="BF533" i="2"/>
  <c r="T533" i="2"/>
  <c r="R533" i="2"/>
  <c r="P533" i="2"/>
  <c r="BK533" i="2"/>
  <c r="J533" i="2"/>
  <c r="BE533" i="2" s="1"/>
  <c r="BI531" i="2"/>
  <c r="BH531" i="2"/>
  <c r="BG531" i="2"/>
  <c r="BF531" i="2"/>
  <c r="BE531" i="2"/>
  <c r="T531" i="2"/>
  <c r="R531" i="2"/>
  <c r="P531" i="2"/>
  <c r="BK531" i="2"/>
  <c r="J531" i="2"/>
  <c r="BI529" i="2"/>
  <c r="BH529" i="2"/>
  <c r="BG529" i="2"/>
  <c r="BF529" i="2"/>
  <c r="BE529" i="2"/>
  <c r="T529" i="2"/>
  <c r="R529" i="2"/>
  <c r="P529" i="2"/>
  <c r="BK529" i="2"/>
  <c r="J529" i="2"/>
  <c r="BI527" i="2"/>
  <c r="BH527" i="2"/>
  <c r="BG527" i="2"/>
  <c r="BF527" i="2"/>
  <c r="BE527" i="2"/>
  <c r="T527" i="2"/>
  <c r="R527" i="2"/>
  <c r="P527" i="2"/>
  <c r="BK527" i="2"/>
  <c r="J527" i="2"/>
  <c r="BI525" i="2"/>
  <c r="BH525" i="2"/>
  <c r="BG525" i="2"/>
  <c r="BF525" i="2"/>
  <c r="T525" i="2"/>
  <c r="R525" i="2"/>
  <c r="P525" i="2"/>
  <c r="BK525" i="2"/>
  <c r="J525" i="2"/>
  <c r="BE525" i="2" s="1"/>
  <c r="BI523" i="2"/>
  <c r="BH523" i="2"/>
  <c r="BG523" i="2"/>
  <c r="BF523" i="2"/>
  <c r="BE523" i="2"/>
  <c r="T523" i="2"/>
  <c r="R523" i="2"/>
  <c r="P523" i="2"/>
  <c r="BK523" i="2"/>
  <c r="J523" i="2"/>
  <c r="BI522" i="2"/>
  <c r="BH522" i="2"/>
  <c r="BG522" i="2"/>
  <c r="BF522" i="2"/>
  <c r="BE522" i="2"/>
  <c r="T522" i="2"/>
  <c r="R522" i="2"/>
  <c r="P522" i="2"/>
  <c r="BK522" i="2"/>
  <c r="J522" i="2"/>
  <c r="BI519" i="2"/>
  <c r="BH519" i="2"/>
  <c r="BG519" i="2"/>
  <c r="BF519" i="2"/>
  <c r="BE519" i="2"/>
  <c r="T519" i="2"/>
  <c r="R519" i="2"/>
  <c r="P519" i="2"/>
  <c r="BK519" i="2"/>
  <c r="J519" i="2"/>
  <c r="BI518" i="2"/>
  <c r="BH518" i="2"/>
  <c r="BG518" i="2"/>
  <c r="BF518" i="2"/>
  <c r="T518" i="2"/>
  <c r="R518" i="2"/>
  <c r="P518" i="2"/>
  <c r="BK518" i="2"/>
  <c r="J518" i="2"/>
  <c r="BE518" i="2" s="1"/>
  <c r="BI517" i="2"/>
  <c r="BH517" i="2"/>
  <c r="BG517" i="2"/>
  <c r="BF517" i="2"/>
  <c r="BE517" i="2"/>
  <c r="T517" i="2"/>
  <c r="R517" i="2"/>
  <c r="P517" i="2"/>
  <c r="BK517" i="2"/>
  <c r="J517" i="2"/>
  <c r="BI514" i="2"/>
  <c r="BH514" i="2"/>
  <c r="BG514" i="2"/>
  <c r="BF514" i="2"/>
  <c r="BE514" i="2"/>
  <c r="T514" i="2"/>
  <c r="T495" i="2" s="1"/>
  <c r="R514" i="2"/>
  <c r="P514" i="2"/>
  <c r="BK514" i="2"/>
  <c r="J514" i="2"/>
  <c r="BI509" i="2"/>
  <c r="BH509" i="2"/>
  <c r="BG509" i="2"/>
  <c r="BF509" i="2"/>
  <c r="BE509" i="2"/>
  <c r="T509" i="2"/>
  <c r="R509" i="2"/>
  <c r="P509" i="2"/>
  <c r="BK509" i="2"/>
  <c r="J509" i="2"/>
  <c r="BI508" i="2"/>
  <c r="BH508" i="2"/>
  <c r="BG508" i="2"/>
  <c r="BF508" i="2"/>
  <c r="T508" i="2"/>
  <c r="R508" i="2"/>
  <c r="P508" i="2"/>
  <c r="BK508" i="2"/>
  <c r="J508" i="2"/>
  <c r="BE508" i="2" s="1"/>
  <c r="BI507" i="2"/>
  <c r="BH507" i="2"/>
  <c r="BG507" i="2"/>
  <c r="BF507" i="2"/>
  <c r="BE507" i="2"/>
  <c r="T507" i="2"/>
  <c r="R507" i="2"/>
  <c r="P507" i="2"/>
  <c r="BK507" i="2"/>
  <c r="J507" i="2"/>
  <c r="BI503" i="2"/>
  <c r="BH503" i="2"/>
  <c r="BG503" i="2"/>
  <c r="BF503" i="2"/>
  <c r="BE503" i="2"/>
  <c r="T503" i="2"/>
  <c r="R503" i="2"/>
  <c r="P503" i="2"/>
  <c r="BK503" i="2"/>
  <c r="J503" i="2"/>
  <c r="BI500" i="2"/>
  <c r="BH500" i="2"/>
  <c r="BG500" i="2"/>
  <c r="BF500" i="2"/>
  <c r="BE500" i="2"/>
  <c r="T500" i="2"/>
  <c r="R500" i="2"/>
  <c r="P500" i="2"/>
  <c r="BK500" i="2"/>
  <c r="J500" i="2"/>
  <c r="BI496" i="2"/>
  <c r="BH496" i="2"/>
  <c r="BG496" i="2"/>
  <c r="BF496" i="2"/>
  <c r="T496" i="2"/>
  <c r="R496" i="2"/>
  <c r="R495" i="2" s="1"/>
  <c r="P496" i="2"/>
  <c r="P495" i="2" s="1"/>
  <c r="BK496" i="2"/>
  <c r="J496" i="2"/>
  <c r="BE496" i="2" s="1"/>
  <c r="BI494" i="2"/>
  <c r="BH494" i="2"/>
  <c r="BG494" i="2"/>
  <c r="BF494" i="2"/>
  <c r="BE494" i="2"/>
  <c r="T494" i="2"/>
  <c r="R494" i="2"/>
  <c r="P494" i="2"/>
  <c r="BK494" i="2"/>
  <c r="J494" i="2"/>
  <c r="BI493" i="2"/>
  <c r="BH493" i="2"/>
  <c r="BG493" i="2"/>
  <c r="BF493" i="2"/>
  <c r="T493" i="2"/>
  <c r="T492" i="2" s="1"/>
  <c r="R493" i="2"/>
  <c r="R492" i="2" s="1"/>
  <c r="P493" i="2"/>
  <c r="BK493" i="2"/>
  <c r="BK492" i="2" s="1"/>
  <c r="J492" i="2" s="1"/>
  <c r="J64" i="2" s="1"/>
  <c r="J493" i="2"/>
  <c r="BE493" i="2" s="1"/>
  <c r="BI489" i="2"/>
  <c r="BH489" i="2"/>
  <c r="BG489" i="2"/>
  <c r="BF489" i="2"/>
  <c r="T489" i="2"/>
  <c r="R489" i="2"/>
  <c r="P489" i="2"/>
  <c r="BK489" i="2"/>
  <c r="J489" i="2"/>
  <c r="BE489" i="2" s="1"/>
  <c r="BI488" i="2"/>
  <c r="BH488" i="2"/>
  <c r="BG488" i="2"/>
  <c r="BF488" i="2"/>
  <c r="BE488" i="2"/>
  <c r="T488" i="2"/>
  <c r="R488" i="2"/>
  <c r="P488" i="2"/>
  <c r="BK488" i="2"/>
  <c r="J488" i="2"/>
  <c r="BI487" i="2"/>
  <c r="BH487" i="2"/>
  <c r="BG487" i="2"/>
  <c r="BF487" i="2"/>
  <c r="BE487" i="2"/>
  <c r="T487" i="2"/>
  <c r="R487" i="2"/>
  <c r="P487" i="2"/>
  <c r="BK487" i="2"/>
  <c r="J487" i="2"/>
  <c r="BI483" i="2"/>
  <c r="BH483" i="2"/>
  <c r="BG483" i="2"/>
  <c r="BF483" i="2"/>
  <c r="T483" i="2"/>
  <c r="R483" i="2"/>
  <c r="P483" i="2"/>
  <c r="BK483" i="2"/>
  <c r="J483" i="2"/>
  <c r="BE483" i="2" s="1"/>
  <c r="BI480" i="2"/>
  <c r="BH480" i="2"/>
  <c r="BG480" i="2"/>
  <c r="BF480" i="2"/>
  <c r="T480" i="2"/>
  <c r="R480" i="2"/>
  <c r="P480" i="2"/>
  <c r="BK480" i="2"/>
  <c r="J480" i="2"/>
  <c r="BE480" i="2" s="1"/>
  <c r="BI470" i="2"/>
  <c r="BH470" i="2"/>
  <c r="BG470" i="2"/>
  <c r="BF470" i="2"/>
  <c r="BE470" i="2"/>
  <c r="T470" i="2"/>
  <c r="R470" i="2"/>
  <c r="P470" i="2"/>
  <c r="BK470" i="2"/>
  <c r="J470" i="2"/>
  <c r="BI438" i="2"/>
  <c r="BH438" i="2"/>
  <c r="BG438" i="2"/>
  <c r="BF438" i="2"/>
  <c r="BE438" i="2"/>
  <c r="T438" i="2"/>
  <c r="R438" i="2"/>
  <c r="P438" i="2"/>
  <c r="BK438" i="2"/>
  <c r="J438" i="2"/>
  <c r="BI435" i="2"/>
  <c r="BH435" i="2"/>
  <c r="BG435" i="2"/>
  <c r="BF435" i="2"/>
  <c r="T435" i="2"/>
  <c r="R435" i="2"/>
  <c r="P435" i="2"/>
  <c r="BK435" i="2"/>
  <c r="J435" i="2"/>
  <c r="BE435" i="2" s="1"/>
  <c r="BI431" i="2"/>
  <c r="BH431" i="2"/>
  <c r="BG431" i="2"/>
  <c r="BF431" i="2"/>
  <c r="T431" i="2"/>
  <c r="R431" i="2"/>
  <c r="P431" i="2"/>
  <c r="BK431" i="2"/>
  <c r="J431" i="2"/>
  <c r="BE431" i="2" s="1"/>
  <c r="BI428" i="2"/>
  <c r="BH428" i="2"/>
  <c r="BG428" i="2"/>
  <c r="BF428" i="2"/>
  <c r="BE428" i="2"/>
  <c r="T428" i="2"/>
  <c r="R428" i="2"/>
  <c r="P428" i="2"/>
  <c r="BK428" i="2"/>
  <c r="J428" i="2"/>
  <c r="BI424" i="2"/>
  <c r="BH424" i="2"/>
  <c r="BG424" i="2"/>
  <c r="BF424" i="2"/>
  <c r="BE424" i="2"/>
  <c r="T424" i="2"/>
  <c r="R424" i="2"/>
  <c r="P424" i="2"/>
  <c r="BK424" i="2"/>
  <c r="J424" i="2"/>
  <c r="BI421" i="2"/>
  <c r="BH421" i="2"/>
  <c r="BG421" i="2"/>
  <c r="BF421" i="2"/>
  <c r="BE421" i="2"/>
  <c r="T421" i="2"/>
  <c r="R421" i="2"/>
  <c r="P421" i="2"/>
  <c r="BK421" i="2"/>
  <c r="J421" i="2"/>
  <c r="BI400" i="2"/>
  <c r="BH400" i="2"/>
  <c r="BG400" i="2"/>
  <c r="BF400" i="2"/>
  <c r="T400" i="2"/>
  <c r="R400" i="2"/>
  <c r="P400" i="2"/>
  <c r="BK400" i="2"/>
  <c r="J400" i="2"/>
  <c r="BE400" i="2" s="1"/>
  <c r="BI395" i="2"/>
  <c r="BH395" i="2"/>
  <c r="BG395" i="2"/>
  <c r="BF395" i="2"/>
  <c r="BE395" i="2"/>
  <c r="T395" i="2"/>
  <c r="R395" i="2"/>
  <c r="P395" i="2"/>
  <c r="BK395" i="2"/>
  <c r="J395" i="2"/>
  <c r="BI391" i="2"/>
  <c r="BH391" i="2"/>
  <c r="BG391" i="2"/>
  <c r="BF391" i="2"/>
  <c r="BE391" i="2"/>
  <c r="T391" i="2"/>
  <c r="R391" i="2"/>
  <c r="P391" i="2"/>
  <c r="BK391" i="2"/>
  <c r="J391" i="2"/>
  <c r="BI389" i="2"/>
  <c r="BH389" i="2"/>
  <c r="BG389" i="2"/>
  <c r="BF389" i="2"/>
  <c r="BE389" i="2"/>
  <c r="T389" i="2"/>
  <c r="R389" i="2"/>
  <c r="P389" i="2"/>
  <c r="BK389" i="2"/>
  <c r="J389" i="2"/>
  <c r="BI387" i="2"/>
  <c r="BH387" i="2"/>
  <c r="BG387" i="2"/>
  <c r="BF387" i="2"/>
  <c r="T387" i="2"/>
  <c r="R387" i="2"/>
  <c r="P387" i="2"/>
  <c r="BK387" i="2"/>
  <c r="J387" i="2"/>
  <c r="BE387" i="2" s="1"/>
  <c r="BI383" i="2"/>
  <c r="BH383" i="2"/>
  <c r="BG383" i="2"/>
  <c r="BF383" i="2"/>
  <c r="BE383" i="2"/>
  <c r="T383" i="2"/>
  <c r="R383" i="2"/>
  <c r="P383" i="2"/>
  <c r="BK383" i="2"/>
  <c r="J383" i="2"/>
  <c r="BI379" i="2"/>
  <c r="BH379" i="2"/>
  <c r="BG379" i="2"/>
  <c r="BF379" i="2"/>
  <c r="BE379" i="2"/>
  <c r="T379" i="2"/>
  <c r="R379" i="2"/>
  <c r="P379" i="2"/>
  <c r="BK379" i="2"/>
  <c r="J379" i="2"/>
  <c r="BI375" i="2"/>
  <c r="BH375" i="2"/>
  <c r="BG375" i="2"/>
  <c r="BF375" i="2"/>
  <c r="BE375" i="2"/>
  <c r="T375" i="2"/>
  <c r="R375" i="2"/>
  <c r="P375" i="2"/>
  <c r="BK375" i="2"/>
  <c r="J375" i="2"/>
  <c r="BI373" i="2"/>
  <c r="BH373" i="2"/>
  <c r="BG373" i="2"/>
  <c r="BF373" i="2"/>
  <c r="T373" i="2"/>
  <c r="R373" i="2"/>
  <c r="P373" i="2"/>
  <c r="BK373" i="2"/>
  <c r="J373" i="2"/>
  <c r="BE373" i="2" s="1"/>
  <c r="BI338" i="2"/>
  <c r="BH338" i="2"/>
  <c r="BG338" i="2"/>
  <c r="BF338" i="2"/>
  <c r="BE338" i="2"/>
  <c r="T338" i="2"/>
  <c r="R338" i="2"/>
  <c r="P338" i="2"/>
  <c r="BK338" i="2"/>
  <c r="J338" i="2"/>
  <c r="BI335" i="2"/>
  <c r="BH335" i="2"/>
  <c r="BG335" i="2"/>
  <c r="BF335" i="2"/>
  <c r="BE335" i="2"/>
  <c r="T335" i="2"/>
  <c r="R335" i="2"/>
  <c r="P335" i="2"/>
  <c r="BK335" i="2"/>
  <c r="J335" i="2"/>
  <c r="BI314" i="2"/>
  <c r="BH314" i="2"/>
  <c r="BG314" i="2"/>
  <c r="BF314" i="2"/>
  <c r="BE314" i="2"/>
  <c r="T314" i="2"/>
  <c r="R314" i="2"/>
  <c r="P314" i="2"/>
  <c r="BK314" i="2"/>
  <c r="J314" i="2"/>
  <c r="BI311" i="2"/>
  <c r="BH311" i="2"/>
  <c r="BG311" i="2"/>
  <c r="BF311" i="2"/>
  <c r="T311" i="2"/>
  <c r="R311" i="2"/>
  <c r="P311" i="2"/>
  <c r="BK311" i="2"/>
  <c r="J311" i="2"/>
  <c r="BE311" i="2" s="1"/>
  <c r="BI307" i="2"/>
  <c r="BH307" i="2"/>
  <c r="BG307" i="2"/>
  <c r="BF307" i="2"/>
  <c r="BE307" i="2"/>
  <c r="T307" i="2"/>
  <c r="R307" i="2"/>
  <c r="P307" i="2"/>
  <c r="BK307" i="2"/>
  <c r="J307" i="2"/>
  <c r="BI304" i="2"/>
  <c r="BH304" i="2"/>
  <c r="BG304" i="2"/>
  <c r="BF304" i="2"/>
  <c r="BE304" i="2"/>
  <c r="T304" i="2"/>
  <c r="R304" i="2"/>
  <c r="P304" i="2"/>
  <c r="BK304" i="2"/>
  <c r="J304" i="2"/>
  <c r="BI301" i="2"/>
  <c r="BH301" i="2"/>
  <c r="BG301" i="2"/>
  <c r="BF301" i="2"/>
  <c r="BE301" i="2"/>
  <c r="T301" i="2"/>
  <c r="R301" i="2"/>
  <c r="P301" i="2"/>
  <c r="BK301" i="2"/>
  <c r="J301" i="2"/>
  <c r="BI298" i="2"/>
  <c r="BH298" i="2"/>
  <c r="BG298" i="2"/>
  <c r="BF298" i="2"/>
  <c r="T298" i="2"/>
  <c r="R298" i="2"/>
  <c r="P298" i="2"/>
  <c r="BK298" i="2"/>
  <c r="J298" i="2"/>
  <c r="BE298" i="2" s="1"/>
  <c r="BI295" i="2"/>
  <c r="BH295" i="2"/>
  <c r="BG295" i="2"/>
  <c r="BF295" i="2"/>
  <c r="BE295" i="2"/>
  <c r="T295" i="2"/>
  <c r="R295" i="2"/>
  <c r="P295" i="2"/>
  <c r="BK295" i="2"/>
  <c r="J295" i="2"/>
  <c r="BI294" i="2"/>
  <c r="BH294" i="2"/>
  <c r="BG294" i="2"/>
  <c r="BF294" i="2"/>
  <c r="BE294" i="2"/>
  <c r="T294" i="2"/>
  <c r="R294" i="2"/>
  <c r="P294" i="2"/>
  <c r="BK294" i="2"/>
  <c r="J294" i="2"/>
  <c r="BI290" i="2"/>
  <c r="BH290" i="2"/>
  <c r="BG290" i="2"/>
  <c r="BF290" i="2"/>
  <c r="BE290" i="2"/>
  <c r="T290" i="2"/>
  <c r="R290" i="2"/>
  <c r="P290" i="2"/>
  <c r="BK290" i="2"/>
  <c r="J290" i="2"/>
  <c r="BI287" i="2"/>
  <c r="BH287" i="2"/>
  <c r="BG287" i="2"/>
  <c r="BF287" i="2"/>
  <c r="T287" i="2"/>
  <c r="R287" i="2"/>
  <c r="P287" i="2"/>
  <c r="BK287" i="2"/>
  <c r="J287" i="2"/>
  <c r="BE287" i="2" s="1"/>
  <c r="BI284" i="2"/>
  <c r="BH284" i="2"/>
  <c r="BG284" i="2"/>
  <c r="BF284" i="2"/>
  <c r="BE284" i="2"/>
  <c r="T284" i="2"/>
  <c r="R284" i="2"/>
  <c r="P284" i="2"/>
  <c r="BK284" i="2"/>
  <c r="J284" i="2"/>
  <c r="BI281" i="2"/>
  <c r="BH281" i="2"/>
  <c r="BG281" i="2"/>
  <c r="BF281" i="2"/>
  <c r="BE281" i="2"/>
  <c r="T281" i="2"/>
  <c r="R281" i="2"/>
  <c r="P281" i="2"/>
  <c r="BK281" i="2"/>
  <c r="J281" i="2"/>
  <c r="BI279" i="2"/>
  <c r="BH279" i="2"/>
  <c r="BG279" i="2"/>
  <c r="BF279" i="2"/>
  <c r="T279" i="2"/>
  <c r="R279" i="2"/>
  <c r="P279" i="2"/>
  <c r="BK279" i="2"/>
  <c r="J279" i="2"/>
  <c r="BE279" i="2" s="1"/>
  <c r="BI275" i="2"/>
  <c r="BH275" i="2"/>
  <c r="BG275" i="2"/>
  <c r="BF275" i="2"/>
  <c r="T275" i="2"/>
  <c r="R275" i="2"/>
  <c r="P275" i="2"/>
  <c r="BK275" i="2"/>
  <c r="J275" i="2"/>
  <c r="BE275" i="2" s="1"/>
  <c r="BI273" i="2"/>
  <c r="BH273" i="2"/>
  <c r="BG273" i="2"/>
  <c r="BF273" i="2"/>
  <c r="BE273" i="2"/>
  <c r="T273" i="2"/>
  <c r="R273" i="2"/>
  <c r="P273" i="2"/>
  <c r="BK273" i="2"/>
  <c r="J273" i="2"/>
  <c r="BI269" i="2"/>
  <c r="BH269" i="2"/>
  <c r="BG269" i="2"/>
  <c r="BF269" i="2"/>
  <c r="BE269" i="2"/>
  <c r="T269" i="2"/>
  <c r="R269" i="2"/>
  <c r="P269" i="2"/>
  <c r="BK269" i="2"/>
  <c r="J269" i="2"/>
  <c r="BI267" i="2"/>
  <c r="BH267" i="2"/>
  <c r="BG267" i="2"/>
  <c r="BF267" i="2"/>
  <c r="T267" i="2"/>
  <c r="R267" i="2"/>
  <c r="P267" i="2"/>
  <c r="BK267" i="2"/>
  <c r="J267" i="2"/>
  <c r="BE267" i="2" s="1"/>
  <c r="BI264" i="2"/>
  <c r="BH264" i="2"/>
  <c r="BG264" i="2"/>
  <c r="BF264" i="2"/>
  <c r="T264" i="2"/>
  <c r="R264" i="2"/>
  <c r="P264" i="2"/>
  <c r="BK264" i="2"/>
  <c r="J264" i="2"/>
  <c r="BE264" i="2" s="1"/>
  <c r="BI261" i="2"/>
  <c r="BH261" i="2"/>
  <c r="BG261" i="2"/>
  <c r="BF261" i="2"/>
  <c r="BE261" i="2"/>
  <c r="T261" i="2"/>
  <c r="R261" i="2"/>
  <c r="P261" i="2"/>
  <c r="BK261" i="2"/>
  <c r="J261" i="2"/>
  <c r="BI256" i="2"/>
  <c r="BH256" i="2"/>
  <c r="BG256" i="2"/>
  <c r="BF256" i="2"/>
  <c r="BE256" i="2"/>
  <c r="T256" i="2"/>
  <c r="T251" i="2" s="1"/>
  <c r="R256" i="2"/>
  <c r="R251" i="2" s="1"/>
  <c r="P256" i="2"/>
  <c r="BK256" i="2"/>
  <c r="J256" i="2"/>
  <c r="BI252" i="2"/>
  <c r="BH252" i="2"/>
  <c r="BG252" i="2"/>
  <c r="BF252" i="2"/>
  <c r="BE252" i="2"/>
  <c r="T252" i="2"/>
  <c r="R252" i="2"/>
  <c r="P252" i="2"/>
  <c r="BK252" i="2"/>
  <c r="J252" i="2"/>
  <c r="BI248" i="2"/>
  <c r="BH248" i="2"/>
  <c r="BG248" i="2"/>
  <c r="BF248" i="2"/>
  <c r="T248" i="2"/>
  <c r="R248" i="2"/>
  <c r="P248" i="2"/>
  <c r="BK248" i="2"/>
  <c r="J248" i="2"/>
  <c r="BE248" i="2" s="1"/>
  <c r="BI245" i="2"/>
  <c r="BH245" i="2"/>
  <c r="BG245" i="2"/>
  <c r="BF245" i="2"/>
  <c r="BE245" i="2"/>
  <c r="T245" i="2"/>
  <c r="R245" i="2"/>
  <c r="P245" i="2"/>
  <c r="BK245" i="2"/>
  <c r="J245" i="2"/>
  <c r="BI243" i="2"/>
  <c r="BH243" i="2"/>
  <c r="BG243" i="2"/>
  <c r="BF243" i="2"/>
  <c r="BE243" i="2"/>
  <c r="T243" i="2"/>
  <c r="R243" i="2"/>
  <c r="P243" i="2"/>
  <c r="BK243" i="2"/>
  <c r="J243" i="2"/>
  <c r="BI239" i="2"/>
  <c r="BH239" i="2"/>
  <c r="BG239" i="2"/>
  <c r="BF239" i="2"/>
  <c r="T239" i="2"/>
  <c r="R239" i="2"/>
  <c r="P239" i="2"/>
  <c r="BK239" i="2"/>
  <c r="J239" i="2"/>
  <c r="BE239" i="2" s="1"/>
  <c r="BI237" i="2"/>
  <c r="BH237" i="2"/>
  <c r="BG237" i="2"/>
  <c r="BF237" i="2"/>
  <c r="T237" i="2"/>
  <c r="R237" i="2"/>
  <c r="P237" i="2"/>
  <c r="BK237" i="2"/>
  <c r="J237" i="2"/>
  <c r="BE237" i="2" s="1"/>
  <c r="BI234" i="2"/>
  <c r="BH234" i="2"/>
  <c r="BG234" i="2"/>
  <c r="BF234" i="2"/>
  <c r="BE234" i="2"/>
  <c r="T234" i="2"/>
  <c r="R234" i="2"/>
  <c r="P234" i="2"/>
  <c r="BK234" i="2"/>
  <c r="J234" i="2"/>
  <c r="BI231" i="2"/>
  <c r="BH231" i="2"/>
  <c r="BG231" i="2"/>
  <c r="BF231" i="2"/>
  <c r="BE231" i="2"/>
  <c r="T231" i="2"/>
  <c r="R231" i="2"/>
  <c r="P231" i="2"/>
  <c r="BK231" i="2"/>
  <c r="J231" i="2"/>
  <c r="BI227" i="2"/>
  <c r="BH227" i="2"/>
  <c r="BG227" i="2"/>
  <c r="BF227" i="2"/>
  <c r="T227" i="2"/>
  <c r="R227" i="2"/>
  <c r="P227" i="2"/>
  <c r="BK227" i="2"/>
  <c r="J227" i="2"/>
  <c r="BE227" i="2" s="1"/>
  <c r="BI223" i="2"/>
  <c r="BH223" i="2"/>
  <c r="BG223" i="2"/>
  <c r="BF223" i="2"/>
  <c r="T223" i="2"/>
  <c r="R223" i="2"/>
  <c r="P223" i="2"/>
  <c r="BK223" i="2"/>
  <c r="J223" i="2"/>
  <c r="BE223" i="2" s="1"/>
  <c r="BI220" i="2"/>
  <c r="BH220" i="2"/>
  <c r="BG220" i="2"/>
  <c r="BF220" i="2"/>
  <c r="BE220" i="2"/>
  <c r="T220" i="2"/>
  <c r="R220" i="2"/>
  <c r="P220" i="2"/>
  <c r="BK220" i="2"/>
  <c r="J220" i="2"/>
  <c r="BI217" i="2"/>
  <c r="BH217" i="2"/>
  <c r="BG217" i="2"/>
  <c r="BF217" i="2"/>
  <c r="T217" i="2"/>
  <c r="R217" i="2"/>
  <c r="P217" i="2"/>
  <c r="BK217" i="2"/>
  <c r="J217" i="2"/>
  <c r="BE217" i="2" s="1"/>
  <c r="BI214" i="2"/>
  <c r="BH214" i="2"/>
  <c r="BG214" i="2"/>
  <c r="BF214" i="2"/>
  <c r="T214" i="2"/>
  <c r="R214" i="2"/>
  <c r="P214" i="2"/>
  <c r="BK214" i="2"/>
  <c r="J214" i="2"/>
  <c r="BE214" i="2" s="1"/>
  <c r="BI211" i="2"/>
  <c r="BH211" i="2"/>
  <c r="BG211" i="2"/>
  <c r="BF211" i="2"/>
  <c r="T211" i="2"/>
  <c r="T207" i="2" s="1"/>
  <c r="R211" i="2"/>
  <c r="P211" i="2"/>
  <c r="BK211" i="2"/>
  <c r="BK207" i="2" s="1"/>
  <c r="J207" i="2" s="1"/>
  <c r="J62" i="2" s="1"/>
  <c r="J211" i="2"/>
  <c r="BE211" i="2" s="1"/>
  <c r="BI208" i="2"/>
  <c r="BH208" i="2"/>
  <c r="BG208" i="2"/>
  <c r="BF208" i="2"/>
  <c r="BE208" i="2"/>
  <c r="T208" i="2"/>
  <c r="R208" i="2"/>
  <c r="R207" i="2" s="1"/>
  <c r="P208" i="2"/>
  <c r="BK208" i="2"/>
  <c r="J208" i="2"/>
  <c r="BI206" i="2"/>
  <c r="BH206" i="2"/>
  <c r="BG206" i="2"/>
  <c r="BF206" i="2"/>
  <c r="BE206" i="2"/>
  <c r="T206" i="2"/>
  <c r="R206" i="2"/>
  <c r="P206" i="2"/>
  <c r="BK206" i="2"/>
  <c r="J206" i="2"/>
  <c r="BI202" i="2"/>
  <c r="BH202" i="2"/>
  <c r="BG202" i="2"/>
  <c r="BF202" i="2"/>
  <c r="T202" i="2"/>
  <c r="R202" i="2"/>
  <c r="P202" i="2"/>
  <c r="BK202" i="2"/>
  <c r="J202" i="2"/>
  <c r="BE202" i="2" s="1"/>
  <c r="BI199" i="2"/>
  <c r="BH199" i="2"/>
  <c r="BG199" i="2"/>
  <c r="BF199" i="2"/>
  <c r="BE199" i="2"/>
  <c r="T199" i="2"/>
  <c r="R199" i="2"/>
  <c r="P199" i="2"/>
  <c r="BK199" i="2"/>
  <c r="J199" i="2"/>
  <c r="BI198" i="2"/>
  <c r="BH198" i="2"/>
  <c r="BG198" i="2"/>
  <c r="BF198" i="2"/>
  <c r="BE198" i="2"/>
  <c r="T198" i="2"/>
  <c r="R198" i="2"/>
  <c r="P198" i="2"/>
  <c r="BK198" i="2"/>
  <c r="J198" i="2"/>
  <c r="BI197" i="2"/>
  <c r="BH197" i="2"/>
  <c r="BG197" i="2"/>
  <c r="BF197" i="2"/>
  <c r="BE197" i="2"/>
  <c r="T197" i="2"/>
  <c r="R197" i="2"/>
  <c r="P197" i="2"/>
  <c r="BK197" i="2"/>
  <c r="BK195" i="2" s="1"/>
  <c r="J195" i="2" s="1"/>
  <c r="J61" i="2" s="1"/>
  <c r="J197" i="2"/>
  <c r="BI196" i="2"/>
  <c r="BH196" i="2"/>
  <c r="BG196" i="2"/>
  <c r="BF196" i="2"/>
  <c r="T196" i="2"/>
  <c r="R196" i="2"/>
  <c r="P196" i="2"/>
  <c r="BK196" i="2"/>
  <c r="J196" i="2"/>
  <c r="BE196" i="2" s="1"/>
  <c r="BI194" i="2"/>
  <c r="BH194" i="2"/>
  <c r="BG194" i="2"/>
  <c r="BF194" i="2"/>
  <c r="BE194" i="2"/>
  <c r="T194" i="2"/>
  <c r="R194" i="2"/>
  <c r="P194" i="2"/>
  <c r="BK194" i="2"/>
  <c r="J194" i="2"/>
  <c r="BI192" i="2"/>
  <c r="BH192" i="2"/>
  <c r="BG192" i="2"/>
  <c r="BF192" i="2"/>
  <c r="BE192" i="2"/>
  <c r="T192" i="2"/>
  <c r="R192" i="2"/>
  <c r="P192" i="2"/>
  <c r="BK192" i="2"/>
  <c r="J192" i="2"/>
  <c r="BI188" i="2"/>
  <c r="BH188" i="2"/>
  <c r="BG188" i="2"/>
  <c r="BF188" i="2"/>
  <c r="T188" i="2"/>
  <c r="R188" i="2"/>
  <c r="P188" i="2"/>
  <c r="BK188" i="2"/>
  <c r="J188" i="2"/>
  <c r="BE188" i="2" s="1"/>
  <c r="BI185" i="2"/>
  <c r="BH185" i="2"/>
  <c r="BG185" i="2"/>
  <c r="BF185" i="2"/>
  <c r="T185" i="2"/>
  <c r="R185" i="2"/>
  <c r="P185" i="2"/>
  <c r="BK185" i="2"/>
  <c r="J185" i="2"/>
  <c r="BE185" i="2" s="1"/>
  <c r="BI181" i="2"/>
  <c r="BH181" i="2"/>
  <c r="BG181" i="2"/>
  <c r="BF181" i="2"/>
  <c r="BE181" i="2"/>
  <c r="T181" i="2"/>
  <c r="R181" i="2"/>
  <c r="P181" i="2"/>
  <c r="BK181" i="2"/>
  <c r="J181" i="2"/>
  <c r="BI176" i="2"/>
  <c r="BH176" i="2"/>
  <c r="BG176" i="2"/>
  <c r="BF176" i="2"/>
  <c r="T176" i="2"/>
  <c r="R176" i="2"/>
  <c r="P176" i="2"/>
  <c r="BK176" i="2"/>
  <c r="J176" i="2"/>
  <c r="BE176" i="2" s="1"/>
  <c r="BI174" i="2"/>
  <c r="BH174" i="2"/>
  <c r="BG174" i="2"/>
  <c r="BF174" i="2"/>
  <c r="T174" i="2"/>
  <c r="R174" i="2"/>
  <c r="P174" i="2"/>
  <c r="BK174" i="2"/>
  <c r="J174" i="2"/>
  <c r="BE174" i="2" s="1"/>
  <c r="BI173" i="2"/>
  <c r="BH173" i="2"/>
  <c r="BG173" i="2"/>
  <c r="BF173" i="2"/>
  <c r="T173" i="2"/>
  <c r="R173" i="2"/>
  <c r="P173" i="2"/>
  <c r="BK173" i="2"/>
  <c r="J173" i="2"/>
  <c r="BE173" i="2" s="1"/>
  <c r="BI172" i="2"/>
  <c r="BH172" i="2"/>
  <c r="BG172" i="2"/>
  <c r="BF172" i="2"/>
  <c r="BE172" i="2"/>
  <c r="T172" i="2"/>
  <c r="R172" i="2"/>
  <c r="P172" i="2"/>
  <c r="BK172" i="2"/>
  <c r="J172" i="2"/>
  <c r="BI171" i="2"/>
  <c r="BH171" i="2"/>
  <c r="BG171" i="2"/>
  <c r="BF171" i="2"/>
  <c r="BE171" i="2"/>
  <c r="T171" i="2"/>
  <c r="R171" i="2"/>
  <c r="P171" i="2"/>
  <c r="BK171" i="2"/>
  <c r="J171" i="2"/>
  <c r="BI169" i="2"/>
  <c r="BH169" i="2"/>
  <c r="BG169" i="2"/>
  <c r="BF169" i="2"/>
  <c r="T169" i="2"/>
  <c r="R169" i="2"/>
  <c r="P169" i="2"/>
  <c r="P166" i="2" s="1"/>
  <c r="BK169" i="2"/>
  <c r="J169" i="2"/>
  <c r="BE169" i="2" s="1"/>
  <c r="BI167" i="2"/>
  <c r="BH167" i="2"/>
  <c r="BG167" i="2"/>
  <c r="BF167" i="2"/>
  <c r="T167" i="2"/>
  <c r="R167" i="2"/>
  <c r="R166" i="2" s="1"/>
  <c r="P167" i="2"/>
  <c r="BK167" i="2"/>
  <c r="J167" i="2"/>
  <c r="BE167" i="2" s="1"/>
  <c r="BI165" i="2"/>
  <c r="BH165" i="2"/>
  <c r="BG165" i="2"/>
  <c r="BF165" i="2"/>
  <c r="BE165" i="2"/>
  <c r="T165" i="2"/>
  <c r="R165" i="2"/>
  <c r="R148" i="2" s="1"/>
  <c r="P165" i="2"/>
  <c r="BK165" i="2"/>
  <c r="J165" i="2"/>
  <c r="BI162" i="2"/>
  <c r="BH162" i="2"/>
  <c r="BG162" i="2"/>
  <c r="BF162" i="2"/>
  <c r="BE162" i="2"/>
  <c r="T162" i="2"/>
  <c r="R162" i="2"/>
  <c r="P162" i="2"/>
  <c r="BK162" i="2"/>
  <c r="J162" i="2"/>
  <c r="BI158" i="2"/>
  <c r="BH158" i="2"/>
  <c r="BG158" i="2"/>
  <c r="BF158" i="2"/>
  <c r="T158" i="2"/>
  <c r="R158" i="2"/>
  <c r="P158" i="2"/>
  <c r="BK158" i="2"/>
  <c r="J158" i="2"/>
  <c r="BE158" i="2" s="1"/>
  <c r="BI155" i="2"/>
  <c r="BH155" i="2"/>
  <c r="BG155" i="2"/>
  <c r="BF155" i="2"/>
  <c r="BE155" i="2"/>
  <c r="T155" i="2"/>
  <c r="R155" i="2"/>
  <c r="P155" i="2"/>
  <c r="P148" i="2" s="1"/>
  <c r="BK155" i="2"/>
  <c r="J155" i="2"/>
  <c r="BI152" i="2"/>
  <c r="BH152" i="2"/>
  <c r="BG152" i="2"/>
  <c r="BF152" i="2"/>
  <c r="BE152" i="2"/>
  <c r="T152" i="2"/>
  <c r="R152" i="2"/>
  <c r="P152" i="2"/>
  <c r="BK152" i="2"/>
  <c r="J152" i="2"/>
  <c r="BI149" i="2"/>
  <c r="BH149" i="2"/>
  <c r="BG149" i="2"/>
  <c r="BF149" i="2"/>
  <c r="BE149" i="2"/>
  <c r="T149" i="2"/>
  <c r="R149" i="2"/>
  <c r="P149" i="2"/>
  <c r="BK149" i="2"/>
  <c r="BK148" i="2" s="1"/>
  <c r="J148" i="2" s="1"/>
  <c r="J59" i="2" s="1"/>
  <c r="J149" i="2"/>
  <c r="BI144" i="2"/>
  <c r="BH144" i="2"/>
  <c r="BG144" i="2"/>
  <c r="BF144" i="2"/>
  <c r="T144" i="2"/>
  <c r="R144" i="2"/>
  <c r="P144" i="2"/>
  <c r="BK144" i="2"/>
  <c r="J144" i="2"/>
  <c r="BE144" i="2" s="1"/>
  <c r="BI141" i="2"/>
  <c r="BH141" i="2"/>
  <c r="BG141" i="2"/>
  <c r="BF141" i="2"/>
  <c r="BE141" i="2"/>
  <c r="T141" i="2"/>
  <c r="R141" i="2"/>
  <c r="P141" i="2"/>
  <c r="BK141" i="2"/>
  <c r="J141" i="2"/>
  <c r="BI137" i="2"/>
  <c r="BH137" i="2"/>
  <c r="BG137" i="2"/>
  <c r="BF137" i="2"/>
  <c r="T137" i="2"/>
  <c r="R137" i="2"/>
  <c r="P137" i="2"/>
  <c r="BK137" i="2"/>
  <c r="J137" i="2"/>
  <c r="BE137" i="2" s="1"/>
  <c r="BI134" i="2"/>
  <c r="BH134" i="2"/>
  <c r="BG134" i="2"/>
  <c r="BF134" i="2"/>
  <c r="T134" i="2"/>
  <c r="R134" i="2"/>
  <c r="P134" i="2"/>
  <c r="BK134" i="2"/>
  <c r="BK104" i="2" s="1"/>
  <c r="J134" i="2"/>
  <c r="BE134" i="2" s="1"/>
  <c r="BI130" i="2"/>
  <c r="BH130" i="2"/>
  <c r="BG130" i="2"/>
  <c r="BF130" i="2"/>
  <c r="T130" i="2"/>
  <c r="R130" i="2"/>
  <c r="P130" i="2"/>
  <c r="BK130" i="2"/>
  <c r="J130" i="2"/>
  <c r="BE130" i="2" s="1"/>
  <c r="BI129" i="2"/>
  <c r="BH129" i="2"/>
  <c r="BG129" i="2"/>
  <c r="BF129" i="2"/>
  <c r="BE129" i="2"/>
  <c r="T129" i="2"/>
  <c r="R129" i="2"/>
  <c r="P129" i="2"/>
  <c r="BK129" i="2"/>
  <c r="J129" i="2"/>
  <c r="BI126" i="2"/>
  <c r="BH126" i="2"/>
  <c r="BG126" i="2"/>
  <c r="BF126" i="2"/>
  <c r="BE126" i="2"/>
  <c r="T126" i="2"/>
  <c r="R126" i="2"/>
  <c r="P126" i="2"/>
  <c r="BK126" i="2"/>
  <c r="J126" i="2"/>
  <c r="BI123" i="2"/>
  <c r="BH123" i="2"/>
  <c r="BG123" i="2"/>
  <c r="BF123" i="2"/>
  <c r="T123" i="2"/>
  <c r="R123" i="2"/>
  <c r="P123" i="2"/>
  <c r="BK123" i="2"/>
  <c r="J123" i="2"/>
  <c r="BE123" i="2" s="1"/>
  <c r="BI120" i="2"/>
  <c r="BH120" i="2"/>
  <c r="BG120" i="2"/>
  <c r="BF120" i="2"/>
  <c r="T120" i="2"/>
  <c r="R120" i="2"/>
  <c r="P120" i="2"/>
  <c r="BK120" i="2"/>
  <c r="J120" i="2"/>
  <c r="BE120" i="2" s="1"/>
  <c r="BI117" i="2"/>
  <c r="BH117" i="2"/>
  <c r="BG117" i="2"/>
  <c r="BF117" i="2"/>
  <c r="BE117" i="2"/>
  <c r="T117" i="2"/>
  <c r="R117" i="2"/>
  <c r="P117" i="2"/>
  <c r="BK117" i="2"/>
  <c r="J117" i="2"/>
  <c r="BI114" i="2"/>
  <c r="BH114" i="2"/>
  <c r="BG114" i="2"/>
  <c r="BF114" i="2"/>
  <c r="BE114" i="2"/>
  <c r="T114" i="2"/>
  <c r="T104" i="2" s="1"/>
  <c r="R114" i="2"/>
  <c r="P114" i="2"/>
  <c r="BK114" i="2"/>
  <c r="J114" i="2"/>
  <c r="BI111" i="2"/>
  <c r="BH111" i="2"/>
  <c r="BG111" i="2"/>
  <c r="BF111" i="2"/>
  <c r="F31" i="2" s="1"/>
  <c r="BA52" i="1" s="1"/>
  <c r="BA51" i="1" s="1"/>
  <c r="BE111" i="2"/>
  <c r="T111" i="2"/>
  <c r="R111" i="2"/>
  <c r="P111" i="2"/>
  <c r="BK111" i="2"/>
  <c r="J111" i="2"/>
  <c r="BI108" i="2"/>
  <c r="F34" i="2" s="1"/>
  <c r="BD52" i="1" s="1"/>
  <c r="BD51" i="1" s="1"/>
  <c r="W30" i="1" s="1"/>
  <c r="BH108" i="2"/>
  <c r="F33" i="2" s="1"/>
  <c r="BC52" i="1" s="1"/>
  <c r="BC51" i="1" s="1"/>
  <c r="BG108" i="2"/>
  <c r="BF108" i="2"/>
  <c r="T108" i="2"/>
  <c r="R108" i="2"/>
  <c r="P108" i="2"/>
  <c r="BK108" i="2"/>
  <c r="J108" i="2"/>
  <c r="BE108" i="2" s="1"/>
  <c r="BI105" i="2"/>
  <c r="BH105" i="2"/>
  <c r="BG105" i="2"/>
  <c r="BF105" i="2"/>
  <c r="J31" i="2" s="1"/>
  <c r="AW52" i="1" s="1"/>
  <c r="BE105" i="2"/>
  <c r="T105" i="2"/>
  <c r="R105" i="2"/>
  <c r="P105" i="2"/>
  <c r="BK105" i="2"/>
  <c r="J105" i="2"/>
  <c r="J98" i="2"/>
  <c r="F98" i="2"/>
  <c r="F96" i="2"/>
  <c r="E94" i="2"/>
  <c r="J51" i="2"/>
  <c r="F51" i="2"/>
  <c r="J49" i="2"/>
  <c r="F49" i="2"/>
  <c r="E47" i="2"/>
  <c r="J18" i="2"/>
  <c r="E18" i="2"/>
  <c r="F52" i="2" s="1"/>
  <c r="J17" i="2"/>
  <c r="J12" i="2"/>
  <c r="J96" i="2" s="1"/>
  <c r="E7" i="2"/>
  <c r="AS51" i="1"/>
  <c r="L47" i="1"/>
  <c r="AM46" i="1"/>
  <c r="L46" i="1"/>
  <c r="AM44" i="1"/>
  <c r="L44" i="1"/>
  <c r="L42" i="1"/>
  <c r="L41" i="1"/>
  <c r="W29" i="1" l="1"/>
  <c r="AY51" i="1"/>
  <c r="W27" i="1"/>
  <c r="AW51" i="1"/>
  <c r="AK27" i="1" s="1"/>
  <c r="J104" i="2"/>
  <c r="J58" i="2" s="1"/>
  <c r="J638" i="2"/>
  <c r="J69" i="2" s="1"/>
  <c r="P104" i="2"/>
  <c r="T148" i="2"/>
  <c r="T103" i="2" s="1"/>
  <c r="BK166" i="2"/>
  <c r="J166" i="2" s="1"/>
  <c r="J60" i="2" s="1"/>
  <c r="T638" i="2"/>
  <c r="R806" i="2"/>
  <c r="R637" i="2" s="1"/>
  <c r="R104" i="2"/>
  <c r="BK788" i="2"/>
  <c r="J788" i="2" s="1"/>
  <c r="J72" i="2" s="1"/>
  <c r="BK794" i="2"/>
  <c r="J794" i="2" s="1"/>
  <c r="J73" i="2" s="1"/>
  <c r="P1055" i="2"/>
  <c r="R1088" i="2"/>
  <c r="R1087" i="2" s="1"/>
  <c r="J30" i="3"/>
  <c r="AV53" i="1" s="1"/>
  <c r="AT53" i="1" s="1"/>
  <c r="F30" i="3"/>
  <c r="AZ53" i="1" s="1"/>
  <c r="P84" i="3"/>
  <c r="P82" i="3" s="1"/>
  <c r="P81" i="3" s="1"/>
  <c r="AU53" i="1" s="1"/>
  <c r="R82" i="3"/>
  <c r="R81" i="3" s="1"/>
  <c r="BK733" i="2"/>
  <c r="J733" i="2" s="1"/>
  <c r="J71" i="2" s="1"/>
  <c r="R1055" i="2"/>
  <c r="P251" i="2"/>
  <c r="P733" i="2"/>
  <c r="R788" i="2"/>
  <c r="T1055" i="2"/>
  <c r="BK1128" i="2"/>
  <c r="J1128" i="2" s="1"/>
  <c r="J81" i="2" s="1"/>
  <c r="J1129" i="2"/>
  <c r="J82" i="2" s="1"/>
  <c r="F78" i="3"/>
  <c r="F32" i="3"/>
  <c r="BB53" i="1" s="1"/>
  <c r="E45" i="2"/>
  <c r="E92" i="2"/>
  <c r="F99" i="2"/>
  <c r="P195" i="2"/>
  <c r="R627" i="2"/>
  <c r="T788" i="2"/>
  <c r="P93" i="3"/>
  <c r="J30" i="2"/>
  <c r="AV52" i="1" s="1"/>
  <c r="AT52" i="1" s="1"/>
  <c r="F30" i="2"/>
  <c r="AZ52" i="1" s="1"/>
  <c r="AZ51" i="1" s="1"/>
  <c r="P627" i="2"/>
  <c r="P702" i="2"/>
  <c r="R195" i="2"/>
  <c r="BK495" i="2"/>
  <c r="J495" i="2" s="1"/>
  <c r="J65" i="2" s="1"/>
  <c r="T967" i="2"/>
  <c r="E45" i="3"/>
  <c r="E71" i="3"/>
  <c r="BK82" i="3"/>
  <c r="BK251" i="2"/>
  <c r="J251" i="2" s="1"/>
  <c r="J63" i="2" s="1"/>
  <c r="BK967" i="2"/>
  <c r="J967" i="2" s="1"/>
  <c r="J76" i="2" s="1"/>
  <c r="T166" i="2"/>
  <c r="T871" i="2"/>
  <c r="F32" i="2"/>
  <c r="BB52" i="1" s="1"/>
  <c r="BB51" i="1" s="1"/>
  <c r="T195" i="2"/>
  <c r="P207" i="2"/>
  <c r="P638" i="2"/>
  <c r="J1088" i="2"/>
  <c r="J80" i="2" s="1"/>
  <c r="T102" i="2" l="1"/>
  <c r="AV51" i="1"/>
  <c r="W26" i="1"/>
  <c r="T637" i="2"/>
  <c r="BK103" i="2"/>
  <c r="BK81" i="3"/>
  <c r="J81" i="3" s="1"/>
  <c r="J82" i="3"/>
  <c r="J57" i="3" s="1"/>
  <c r="P103" i="2"/>
  <c r="P102" i="2" s="1"/>
  <c r="AU52" i="1" s="1"/>
  <c r="AU51" i="1" s="1"/>
  <c r="P637" i="2"/>
  <c r="W28" i="1"/>
  <c r="AX51" i="1"/>
  <c r="R103" i="2"/>
  <c r="R102" i="2" s="1"/>
  <c r="BK637" i="2"/>
  <c r="J637" i="2" s="1"/>
  <c r="J68" i="2" s="1"/>
  <c r="AT51" i="1" l="1"/>
  <c r="AK26" i="1"/>
  <c r="BK102" i="2"/>
  <c r="J102" i="2" s="1"/>
  <c r="J103" i="2"/>
  <c r="J57" i="2" s="1"/>
  <c r="J56" i="3"/>
  <c r="J27" i="3"/>
  <c r="J56" i="2" l="1"/>
  <c r="J27" i="2"/>
  <c r="AG53" i="1"/>
  <c r="AN53" i="1" s="1"/>
  <c r="J36" i="3"/>
  <c r="AG52" i="1" l="1"/>
  <c r="J36" i="2"/>
  <c r="AN52" i="1" l="1"/>
  <c r="AG51" i="1"/>
  <c r="AN51" i="1" l="1"/>
  <c r="AK23" i="1"/>
  <c r="AK32" i="1" s="1"/>
</calcChain>
</file>

<file path=xl/sharedStrings.xml><?xml version="1.0" encoding="utf-8"?>
<sst xmlns="http://schemas.openxmlformats.org/spreadsheetml/2006/main" count="11984" uniqueCount="2176">
  <si>
    <t>Export VZ</t>
  </si>
  <si>
    <t>List obsahuje:</t>
  </si>
  <si>
    <t>1) Rekapitulace stavby</t>
  </si>
  <si>
    <t>2) Rekapitulace objektů stavby a soupisů prací</t>
  </si>
  <si>
    <t>3.0</t>
  </si>
  <si>
    <t>ZAMOK</t>
  </si>
  <si>
    <t>False</t>
  </si>
  <si>
    <t>{edf6ffd8-3c6d-44b1-aef7-2205315af672}</t>
  </si>
  <si>
    <t>0,01</t>
  </si>
  <si>
    <t>21</t>
  </si>
  <si>
    <t>15</t>
  </si>
  <si>
    <t>REKAPITULACE STAVBY</t>
  </si>
  <si>
    <t>v ---  níže se nacházejí doplnkové a pomocné údaje k sestavám  --- v</t>
  </si>
  <si>
    <t>Návod na vyplnění</t>
  </si>
  <si>
    <t>0,001</t>
  </si>
  <si>
    <t>Kód:</t>
  </si>
  <si>
    <t>2017/21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</si>
  <si>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</si>
  <si>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</si>
  <si>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Realizace úspor energie - areál NPK, a. s., část 3  -  budova 10 v Pardubicích</t>
  </si>
  <si>
    <t>0,1</t>
  </si>
  <si>
    <t>KSO:</t>
  </si>
  <si>
    <t/>
  </si>
  <si>
    <t>CC-CZ:</t>
  </si>
  <si>
    <t>1</t>
  </si>
  <si>
    <t>Místo:</t>
  </si>
  <si>
    <t>p.č.st.418, k.ú. Pardubičky</t>
  </si>
  <si>
    <t>Datum:</t>
  </si>
  <si>
    <t>9. 11. 2017</t>
  </si>
  <si>
    <t>10</t>
  </si>
  <si>
    <t>100</t>
  </si>
  <si>
    <t>Zadavatel:</t>
  </si>
  <si>
    <t>IČ:</t>
  </si>
  <si>
    <t xml:space="preserve">Pardubický kraj,Komenského nám. 125, Pardubice </t>
  </si>
  <si>
    <t>DIČ:</t>
  </si>
  <si>
    <t>Uchazeč:</t>
  </si>
  <si>
    <t>Vyplň údaj</t>
  </si>
  <si>
    <t>Projektant:</t>
  </si>
  <si>
    <t xml:space="preserve">Projecticon s.r.o.,A.Kopeckého 151,Nový Hrádek </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</si>
  <si>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</si>
  <si>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</si>
  <si>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</si>
  <si>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</si>
  <si>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</si>
  <si>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</si>
  <si>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</si>
  <si>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</si>
  <si>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</si>
  <si>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</si>
  <si>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</si>
  <si>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</si>
  <si>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</si>
  <si>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</si>
  <si>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</si>
  <si>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</si>
  <si>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</si>
  <si>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</si>
  <si>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</si>
  <si>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</si>
  <si>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</si>
  <si>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</si>
  <si>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</si>
  <si>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</si>
  <si>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</si>
  <si>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</si>
  <si>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</si>
  <si>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</si>
  <si>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</si>
  <si>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</si>
  <si>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</si>
  <si>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</si>
  <si>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</si>
  <si>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</si>
  <si>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</si>
  <si>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</si>
  <si>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</si>
  <si>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</si>
  <si>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</si>
  <si>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</si>
  <si>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</si>
  <si>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03</t>
  </si>
  <si>
    <t>Budova 10</t>
  </si>
  <si>
    <t>STA</t>
  </si>
  <si>
    <t>{0bc5635b-fb6b-4311-ab84-e7f228a6dc5a}</t>
  </si>
  <si>
    <t>2</t>
  </si>
  <si>
    <t>VRN</t>
  </si>
  <si>
    <t>Vedlejší a ostatní náklady</t>
  </si>
  <si>
    <t>{129ce5b5-ae17-48bc-9bbf-c9819eda57be}</t>
  </si>
  <si>
    <t>1) Krycí list soupisu</t>
  </si>
  <si>
    <t>2) Rekapitulace</t>
  </si>
  <si>
    <t>3) Soupis prací</t>
  </si>
  <si>
    <t>Zpět na list:</t>
  </si>
  <si>
    <t>Rekapitulace stavby</t>
  </si>
  <si>
    <t>balkon</t>
  </si>
  <si>
    <t>plocha balkonu</t>
  </si>
  <si>
    <t>239</t>
  </si>
  <si>
    <t>drenáž</t>
  </si>
  <si>
    <t>drenáž délka</t>
  </si>
  <si>
    <t>211,5</t>
  </si>
  <si>
    <t>KRYCÍ LIST SOUPISU</t>
  </si>
  <si>
    <t>Geotextilie</t>
  </si>
  <si>
    <t>geotextilie</t>
  </si>
  <si>
    <t>360,22</t>
  </si>
  <si>
    <t>KZS_160_mineral</t>
  </si>
  <si>
    <t>Zateplení vata 160</t>
  </si>
  <si>
    <t>1262,243</t>
  </si>
  <si>
    <t>Malby</t>
  </si>
  <si>
    <t>532,356</t>
  </si>
  <si>
    <t>nový_asfalt</t>
  </si>
  <si>
    <t>nový asfalt</t>
  </si>
  <si>
    <t>230,65</t>
  </si>
  <si>
    <t>Objekt:</t>
  </si>
  <si>
    <t>ostění</t>
  </si>
  <si>
    <t>ostění otvorů</t>
  </si>
  <si>
    <t>437,66</t>
  </si>
  <si>
    <t>SO 03 - Budova 10</t>
  </si>
  <si>
    <t>parapet</t>
  </si>
  <si>
    <t>187,82</t>
  </si>
  <si>
    <t>perimetr</t>
  </si>
  <si>
    <t>514,6</t>
  </si>
  <si>
    <t>PIR</t>
  </si>
  <si>
    <t>zateplení PIR</t>
  </si>
  <si>
    <t>135,75</t>
  </si>
  <si>
    <t>Pláň</t>
  </si>
  <si>
    <t>37</t>
  </si>
  <si>
    <t>plocha_asfalt</t>
  </si>
  <si>
    <t>stávající asfalt</t>
  </si>
  <si>
    <t>114,9</t>
  </si>
  <si>
    <t>plocha_beton</t>
  </si>
  <si>
    <t>stávající beton</t>
  </si>
  <si>
    <t>115,75</t>
  </si>
  <si>
    <t>stř1</t>
  </si>
  <si>
    <t>střecha 1</t>
  </si>
  <si>
    <t>m2</t>
  </si>
  <si>
    <t>12,8</t>
  </si>
  <si>
    <t>3</t>
  </si>
  <si>
    <t>STŘ2</t>
  </si>
  <si>
    <t>střecha 2</t>
  </si>
  <si>
    <t>45,012</t>
  </si>
  <si>
    <t>stř3</t>
  </si>
  <si>
    <t>střecha 3</t>
  </si>
  <si>
    <t>481,968</t>
  </si>
  <si>
    <t>střecha</t>
  </si>
  <si>
    <t>884,7</t>
  </si>
  <si>
    <t>Vnitřní_ostění</t>
  </si>
  <si>
    <t>Vnitřní ostění</t>
  </si>
  <si>
    <t>36,411</t>
  </si>
  <si>
    <t>výkopek</t>
  </si>
  <si>
    <t>výkopek zemina</t>
  </si>
  <si>
    <t>295,52</t>
  </si>
  <si>
    <t>výplně</t>
  </si>
  <si>
    <t>výplně otvorů</t>
  </si>
  <si>
    <t>433,793</t>
  </si>
  <si>
    <t>zámková_dlažba</t>
  </si>
  <si>
    <t>zámkovka</t>
  </si>
  <si>
    <t>27,6</t>
  </si>
  <si>
    <t>zateplení_suterén</t>
  </si>
  <si>
    <t>zateplení sklep</t>
  </si>
  <si>
    <t>806,958</t>
  </si>
  <si>
    <t>obrub_silniční</t>
  </si>
  <si>
    <t>obrubník - silniční 100/150/250</t>
  </si>
  <si>
    <t>85</t>
  </si>
  <si>
    <t>Dlažba_15</t>
  </si>
  <si>
    <t>Keramická dlažba tl. 10 mm</t>
  </si>
  <si>
    <t>4</t>
  </si>
  <si>
    <t>svorky_SS_1</t>
  </si>
  <si>
    <t>svorky SS</t>
  </si>
  <si>
    <t>svorky_SJ_SZ_1</t>
  </si>
  <si>
    <t>svorky_SJ_SZ</t>
  </si>
  <si>
    <t>úhelník_1</t>
  </si>
  <si>
    <t>úhelník</t>
  </si>
  <si>
    <t>EPS_100S</t>
  </si>
  <si>
    <t>polystyren EPS 100S</t>
  </si>
  <si>
    <t>890,68</t>
  </si>
  <si>
    <t>KZS_celkem</t>
  </si>
  <si>
    <t>1628,263</t>
  </si>
  <si>
    <t>KZS_140_mineral</t>
  </si>
  <si>
    <t>minerální vata 140 mm</t>
  </si>
  <si>
    <t>127,02</t>
  </si>
  <si>
    <t>perimetr_1</t>
  </si>
  <si>
    <t>perimetr 160 mm</t>
  </si>
  <si>
    <t>4,8</t>
  </si>
  <si>
    <t>KZS_100</t>
  </si>
  <si>
    <t>minerální vata 100 mm</t>
  </si>
  <si>
    <t>SBS_poly</t>
  </si>
  <si>
    <t xml:space="preserve">pás SBS polystestyren </t>
  </si>
  <si>
    <t>519</t>
  </si>
  <si>
    <t>SBS_skle</t>
  </si>
  <si>
    <t xml:space="preserve">pás SBS skleněná tkanina </t>
  </si>
  <si>
    <t>483,8</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</si>
  <si>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</si>
  <si>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</si>
  <si>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</si>
  <si>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</si>
  <si>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</si>
  <si>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</si>
  <si>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</si>
  <si>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</si>
  <si>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</si>
  <si>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</si>
  <si>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t>
  </si>
  <si>
    <t xml:space="preserve">    6 - Úpravy povrchů, podlahy a osazování výplní</t>
  </si>
  <si>
    <t xml:space="preserve">    8 - Trubní vedení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</si>
  <si>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</si>
  <si>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</si>
  <si>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</si>
  <si>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</si>
  <si>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</si>
  <si>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</si>
  <si>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</si>
  <si>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</si>
  <si>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</si>
  <si>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</si>
  <si>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</si>
  <si>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</si>
  <si>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</si>
  <si>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784 - Dokončovací práce - malby a tapety</t>
  </si>
  <si>
    <t>M - Práce a dodávky M</t>
  </si>
  <si>
    <t xml:space="preserve">    21-M - Elektromontáže</t>
  </si>
  <si>
    <t>VRN - Vedlejší rozpočtové náklady</t>
  </si>
  <si>
    <t xml:space="preserve">    VRN2 - Příprava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</si>
  <si>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</si>
  <si>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</si>
  <si>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</si>
  <si>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</si>
  <si>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</si>
  <si>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</si>
  <si>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</si>
  <si>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</si>
  <si>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</si>
  <si>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</si>
  <si>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</si>
  <si>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</si>
  <si>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</si>
  <si>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</si>
  <si>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</si>
  <si>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</si>
  <si>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</si>
  <si>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</si>
  <si>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</si>
  <si>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113107122</t>
  </si>
  <si>
    <t>Odstranění podkladů nebo krytů s přemístěním hmot na skládku na vzdálenost do 3 m nebo s naložením na dopravní prostředek v ploše jednotlivě do 50 m2 z kameniva hrubého drceného, o tl. vrstvy přes 100 do 200 mm</t>
  </si>
  <si>
    <t>CS ÚRS 2017 01</t>
  </si>
  <si>
    <t>-1559499033</t>
  </si>
  <si>
    <t>VV</t>
  </si>
  <si>
    <t>plocha_asfalt+plocha_beton</t>
  </si>
  <si>
    <t>Součet</t>
  </si>
  <si>
    <t>113154255</t>
  </si>
  <si>
    <t>Frézování živičného podkladu nebo krytu s naložením na dopravní prostředek plochy přes 500 do 1 000 m2 s překážkami v trase pruhu šířky do 1 m, tloušťky vrstvy 200 mm</t>
  </si>
  <si>
    <t>-616023117</t>
  </si>
  <si>
    <t>51,45*2+4,6*2+2,8</t>
  </si>
  <si>
    <t>113155354</t>
  </si>
  <si>
    <t>Frézování betonového podkladu nebo krytu s naložením na dopravní prostředek plochy přes 1 000 do 10 000 m2 s překážkami v trase pruhu šířky do 1 m, tloušťky vrstvy 100 mm</t>
  </si>
  <si>
    <t>1828512134</t>
  </si>
  <si>
    <t>(3,2+1,25+9,3+22+9,3+4,6+47,3+4*4,7)*1</t>
  </si>
  <si>
    <t>122201101</t>
  </si>
  <si>
    <t>Odkopávky a prokopávky nezapažené v hornině tř. 3 objem do 100 m3</t>
  </si>
  <si>
    <t>m3</t>
  </si>
  <si>
    <t>-1170562307</t>
  </si>
  <si>
    <t>(6,3+12,2)*2*3+(plocha_beton+plocha_asfalt)*1*0,8</t>
  </si>
  <si>
    <t>5</t>
  </si>
  <si>
    <t>122201109</t>
  </si>
  <si>
    <t>Příplatek k cenám odkopávek a prokopávek nezapažených za lepivost horniny - hornina 3</t>
  </si>
  <si>
    <t>1390664026</t>
  </si>
  <si>
    <t>6</t>
  </si>
  <si>
    <t>162201102</t>
  </si>
  <si>
    <t>Vodorovné přemístění výkopku po suchu - hornina 1 až 4, přes 20 do 50 m</t>
  </si>
  <si>
    <t>1195335497</t>
  </si>
  <si>
    <t>7</t>
  </si>
  <si>
    <t>174101101</t>
  </si>
  <si>
    <t>Zásyp sypaninou - jáma, šachta, rýha nebo kolem objektů v těchto vykopávkách, se zhutněním</t>
  </si>
  <si>
    <t>1244321660</t>
  </si>
  <si>
    <t>výkopek/2</t>
  </si>
  <si>
    <t>8</t>
  </si>
  <si>
    <t>M</t>
  </si>
  <si>
    <t>583441690</t>
  </si>
  <si>
    <t xml:space="preserve">štěrkodrť frakce 16-32 </t>
  </si>
  <si>
    <t>t</t>
  </si>
  <si>
    <t>-1812179277</t>
  </si>
  <si>
    <t>výkopek/2*2,5</t>
  </si>
  <si>
    <t>9</t>
  </si>
  <si>
    <t>583336980</t>
  </si>
  <si>
    <t>kamenivo těžené hrubé frakce 32-63</t>
  </si>
  <si>
    <t>-1045055859</t>
  </si>
  <si>
    <t>174101101.1</t>
  </si>
  <si>
    <t>Zásyp jam, šachet rýh nebo kolem objektů sypaninou se zhutněním K</t>
  </si>
  <si>
    <t>-657464216</t>
  </si>
  <si>
    <t>P</t>
  </si>
  <si>
    <t>Poznámka k položce:
Dosypání výkopu zeminou ze staveništní meziskládky</t>
  </si>
  <si>
    <t>Zásyp</t>
  </si>
  <si>
    <t>11</t>
  </si>
  <si>
    <t>181951102</t>
  </si>
  <si>
    <t>Úprava pláně v hornině tř. 1 až 4 se zhutněním</t>
  </si>
  <si>
    <t>32207760</t>
  </si>
  <si>
    <t>(6,3+12,2)*2</t>
  </si>
  <si>
    <t>12</t>
  </si>
  <si>
    <t>182301122</t>
  </si>
  <si>
    <t>Rozprostření ornice pl do 500 m2 ve svahu přes 1:5 tl vrstvy do 150 mm</t>
  </si>
  <si>
    <t>969747137</t>
  </si>
  <si>
    <t xml:space="preserve">Poznámka k položce:
s využitím materiálu z meziskládky a s případným doplněním chybějícího množství </t>
  </si>
  <si>
    <t>13</t>
  </si>
  <si>
    <t>183405211</t>
  </si>
  <si>
    <t>Výsev trávníku hydroosevem na ornici</t>
  </si>
  <si>
    <t>1880005281</t>
  </si>
  <si>
    <t>14</t>
  </si>
  <si>
    <t>005724100</t>
  </si>
  <si>
    <t>osivo směs travní parková</t>
  </si>
  <si>
    <t>kg</t>
  </si>
  <si>
    <t>-2112442858</t>
  </si>
  <si>
    <t>Poznámka k položce:
Doporučený výsev 2 - 3 kg osiva  na 100m2 plochy</t>
  </si>
  <si>
    <t>Pláň*0,025</t>
  </si>
  <si>
    <t>Zakládání</t>
  </si>
  <si>
    <t>212312111</t>
  </si>
  <si>
    <t>Lože pro trativody z betonu prostého</t>
  </si>
  <si>
    <t>-920274247</t>
  </si>
  <si>
    <t>drenáž*0,7*0,06</t>
  </si>
  <si>
    <t>16</t>
  </si>
  <si>
    <t>212752213</t>
  </si>
  <si>
    <t>Trativod z drenážních trubek plastových flexibilních D do 160 mm včetně lože otevřený výkop</t>
  </si>
  <si>
    <t>m</t>
  </si>
  <si>
    <t>-873577995</t>
  </si>
  <si>
    <t>72,3*2+4,7*5+24,5+13,5+5,4</t>
  </si>
  <si>
    <t>17</t>
  </si>
  <si>
    <t>212972113</t>
  </si>
  <si>
    <t>Opláštění drenážních trub filtrační textilií DN 160</t>
  </si>
  <si>
    <t>-185058339</t>
  </si>
  <si>
    <t>18</t>
  </si>
  <si>
    <t>274311611</t>
  </si>
  <si>
    <t>Základy z betonu prostého pasy z betonu kamenem prokládaného tř. C 16/20</t>
  </si>
  <si>
    <t>-533239735</t>
  </si>
  <si>
    <t>PSC</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</si>
  <si>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</si>
  <si>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"opěrné zdi" 5,9*0,8*0,8+4,6*0,8*0,8+2,52*1*0,6*4</t>
  </si>
  <si>
    <t>19</t>
  </si>
  <si>
    <t>274351215</t>
  </si>
  <si>
    <t>Bednění základových stěn pasů svislé nebo šikmé (odkloněné), půdorysně přímé nebo zalomené ve volných nebo zapažených jámách, rýhách, šachtách, včetně případných vzpěr zřízení</t>
  </si>
  <si>
    <t>-1302837863</t>
  </si>
  <si>
    <t>5,9*0,8*2+4,6*0,8*2+2,52*1*2*4</t>
  </si>
  <si>
    <t>20</t>
  </si>
  <si>
    <t>274351216</t>
  </si>
  <si>
    <t>Bednění základových stěn pasů svislé nebo šikmé (odkloněné), půdorysně přímé nebo zalomené ve volných nebo zapažených jámách, rýhách, šachtách, včetně případných vzpěr odstranění</t>
  </si>
  <si>
    <t>701368359</t>
  </si>
  <si>
    <t>Svislé a kompletní konstrukce</t>
  </si>
  <si>
    <t>311113214</t>
  </si>
  <si>
    <t>Nosná zeď tl 300 mm z pohledových štípaných tvárnic ztraceného bednění přírodních včetně výplně z betonu C25/30</t>
  </si>
  <si>
    <t>1556327752</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</si>
  <si>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</si>
  <si>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22</t>
  </si>
  <si>
    <t>311113224</t>
  </si>
  <si>
    <t>Nosná zeď tl 400 mm z pohledových  štípaných tvárnic ztraceného bednění přírodních ,  včetně výplně z betonu C25/30</t>
  </si>
  <si>
    <t>1967589042</t>
  </si>
  <si>
    <t>23</t>
  </si>
  <si>
    <t>311231115</t>
  </si>
  <si>
    <t>Zdivo z cihel pálených nosné z cihel plných dl. 290 mm P 7 až 15, na maltu ze suché směsi 5 MPa</t>
  </si>
  <si>
    <t>1071464659</t>
  </si>
  <si>
    <t>24</t>
  </si>
  <si>
    <t>311238115</t>
  </si>
  <si>
    <t>Zdivo nosné jednovrstvé z cihel děrovaných vnitřní klasické, spojené na pero a drážku na maltu MVC, pevnost cihel P10, tl. zdiva 300 mm</t>
  </si>
  <si>
    <t>197908404</t>
  </si>
  <si>
    <t>25</t>
  </si>
  <si>
    <t>311238218</t>
  </si>
  <si>
    <t>Zdivo nosné jednovrstvé z cihel děrovaných vnější klasické, spojené na pero a drážku na maltu MC, pevnost cihel P8, P10, tl. zdiva 440 mm</t>
  </si>
  <si>
    <t>-1053485073</t>
  </si>
  <si>
    <t>26</t>
  </si>
  <si>
    <t>311272312</t>
  </si>
  <si>
    <t>Zdivo z pórobetonových přesných tvárnic nosné z tvárnic hladkých jakékoli pevnosti na tenké maltové lože, tloušťka zdiva 300 mm, objemová hmotnost 400 kg/m3</t>
  </si>
  <si>
    <t>-893225236</t>
  </si>
  <si>
    <t>"atika" 3,87</t>
  </si>
  <si>
    <t>27</t>
  </si>
  <si>
    <t>317941123</t>
  </si>
  <si>
    <t>Osazování ocelových válcovaných nosníků na zdivu I, IE, U, UE nebo L do č 22</t>
  </si>
  <si>
    <t>191680712</t>
  </si>
  <si>
    <t>"I160" 0,136</t>
  </si>
  <si>
    <t>"I180" 0,25</t>
  </si>
  <si>
    <t>"I200" 1,43</t>
  </si>
  <si>
    <t>28</t>
  </si>
  <si>
    <t>130107220</t>
  </si>
  <si>
    <t>Ocel profilová v jakosti 11 375 ocel profilová I IPN h=200 mm</t>
  </si>
  <si>
    <t>788299278</t>
  </si>
  <si>
    <t>Poznámka k položce:
Hmotnost: 26,30 kg/m</t>
  </si>
  <si>
    <t>1,43*1,2</t>
  </si>
  <si>
    <t>29</t>
  </si>
  <si>
    <t>130107200</t>
  </si>
  <si>
    <t>ocel profilová IPN, v jakosti 11 375, h=180 mm</t>
  </si>
  <si>
    <t>-659772322</t>
  </si>
  <si>
    <t>Poznámka k položce:
Hmotnost: 21,90 kg/m</t>
  </si>
  <si>
    <t>0,25*1,2</t>
  </si>
  <si>
    <t>30</t>
  </si>
  <si>
    <t>130107180</t>
  </si>
  <si>
    <t>ocel profilová IPN, v jakosti 11 375, h=160 mm</t>
  </si>
  <si>
    <t>6173346</t>
  </si>
  <si>
    <t>Poznámka k položce:
Hmotnost: 17,90 kg/m</t>
  </si>
  <si>
    <t>0,136*1,2</t>
  </si>
  <si>
    <t>31</t>
  </si>
  <si>
    <t>348 R01</t>
  </si>
  <si>
    <t>D+M  zákrytové desky na opěrné zdi  500x500x70 mm přírodní</t>
  </si>
  <si>
    <t>kus</t>
  </si>
  <si>
    <t>249089454</t>
  </si>
  <si>
    <t xml:space="preserve">Poznámka k souboru cen:_x000D_
1. Plotová zeď dvouřadá má konstrukční výšku jedné vrstvy 400 mm [kombinace 14 ks bloků JUMBO, 14 ks bloků FLAT, 4 ks bloků STANDART a 14 ks bloků PONY]. 2. Plotová zeď třířadá má konstrukční výšku jedné vrstvy 600 mm [kombinace 12 ks bloků JUMBO, 12 ks bloků FLAT, 12 ks bloků STANDART a 8 ks bloků PONY]. 3. V cenách nejsou započteny náklady na uložení drenážní trubky, tyto se oceňují cenami souboru cen 212 57-2...Trativody z drenážních trubek katalogu 827-1. 4. Množství jednotek: a) plotových zdí se určuje v m2 plochy zdiva b) roh v m výšky zdiva c) plotových sloupků se určuje v m výšky jednotlivých sloupků d) krycí desky se určuje v m délky zdiva e) zákrytových desek se určuje v kusech jednotlivých dílů </t>
  </si>
  <si>
    <t>32</t>
  </si>
  <si>
    <t>348 R02</t>
  </si>
  <si>
    <t>D+M  zákrytové desky na opěrné zdi  400x500x70 mm přírodní</t>
  </si>
  <si>
    <t>167742632</t>
  </si>
  <si>
    <t>Vodorovné konstrukce</t>
  </si>
  <si>
    <t>33</t>
  </si>
  <si>
    <t>433121121</t>
  </si>
  <si>
    <t>Osazení ŽB schodnic</t>
  </si>
  <si>
    <t>-1319493068</t>
  </si>
  <si>
    <t>34</t>
  </si>
  <si>
    <t>593.x</t>
  </si>
  <si>
    <t>stupeň schodišťový ŽB prefabrikovaný1330 x 165 x 300 mm</t>
  </si>
  <si>
    <t>128</t>
  </si>
  <si>
    <t>803350902</t>
  </si>
  <si>
    <t>35</t>
  </si>
  <si>
    <t>593.x1</t>
  </si>
  <si>
    <t>stupeň schodišťový ŽB prefabrikovaný 1 210 x 160 x 320  mm</t>
  </si>
  <si>
    <t>-1861139283</t>
  </si>
  <si>
    <t>36</t>
  </si>
  <si>
    <t>451315116</t>
  </si>
  <si>
    <t>Podkladní nebo výplňová vrstva z betonu C25/30 tl do 100 mm</t>
  </si>
  <si>
    <t>417286665</t>
  </si>
  <si>
    <t>6,38+3,39*2</t>
  </si>
  <si>
    <t>451577777</t>
  </si>
  <si>
    <t>Podklad nebo lože pod dlažbu (přídlažbu) v ploše vodorovné nebo ve sklonu do 1:5, tloušťky od 30 do 100 mm z kameniva těženého</t>
  </si>
  <si>
    <t>-2021502022</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</si>
  <si>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</si>
  <si>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27,6+82</t>
  </si>
  <si>
    <t>38</t>
  </si>
  <si>
    <t>583438100</t>
  </si>
  <si>
    <t>kamenivo drcené hrubé frakce 4-8</t>
  </si>
  <si>
    <t>1424305400</t>
  </si>
  <si>
    <t>Komunikace</t>
  </si>
  <si>
    <t>39</t>
  </si>
  <si>
    <t>564851111</t>
  </si>
  <si>
    <t>Podklad ze štěrkodrti ŠD s rozprostřením a zhutněním, po zhutnění tl. 150 mm</t>
  </si>
  <si>
    <t>-1419770980</t>
  </si>
  <si>
    <t>40</t>
  </si>
  <si>
    <t>564861111</t>
  </si>
  <si>
    <t>Podklad ze štěrkodrtě ŠD tl 200 mm</t>
  </si>
  <si>
    <t>-113786623</t>
  </si>
  <si>
    <t>41</t>
  </si>
  <si>
    <t>564871111</t>
  </si>
  <si>
    <t>Podklad ze štěrkodrti ŠD s rozprostřením a zhutněním, po zhutnění tl. 250 mm</t>
  </si>
  <si>
    <t>-1111030505</t>
  </si>
  <si>
    <t>"pod zámkovou dlažbu" 27,6</t>
  </si>
  <si>
    <t>42</t>
  </si>
  <si>
    <t>564952111</t>
  </si>
  <si>
    <t>Podklad z mechanicky zpevněného kameniva MZK tl 150 mm</t>
  </si>
  <si>
    <t>-119919852</t>
  </si>
  <si>
    <t>43</t>
  </si>
  <si>
    <t>565165111</t>
  </si>
  <si>
    <t>Asfaltový beton vrstva podkladní ACP 16+ tl 80 mm</t>
  </si>
  <si>
    <t>1356477717</t>
  </si>
  <si>
    <t>44</t>
  </si>
  <si>
    <t>573111114</t>
  </si>
  <si>
    <t>Postřik živičný infiltrační z asfaltu silničního s posypem kamenivem, v množství 2,00 kg/m2</t>
  </si>
  <si>
    <t>74865098</t>
  </si>
  <si>
    <t>"nová zpevněná plocha asfaltová"</t>
  </si>
  <si>
    <t>45</t>
  </si>
  <si>
    <t>573231111</t>
  </si>
  <si>
    <t>Postřik živičný spojovací ze silniční emulze</t>
  </si>
  <si>
    <t>2033163060</t>
  </si>
  <si>
    <t>"nová zpevněná plocha asfaltová</t>
  </si>
  <si>
    <t>46</t>
  </si>
  <si>
    <t>577134211</t>
  </si>
  <si>
    <t>Asfaltový beton vrstva obrusná ACO 11 (ABS) tř. II tl 40 mm</t>
  </si>
  <si>
    <t>1772595061</t>
  </si>
  <si>
    <t>47</t>
  </si>
  <si>
    <t>596211110</t>
  </si>
  <si>
    <t xml:space="preserve">Kladení zámkové dlažby komunikací pro pěší tl 60 mm </t>
  </si>
  <si>
    <t>906096826</t>
  </si>
  <si>
    <t>48</t>
  </si>
  <si>
    <t>592453130</t>
  </si>
  <si>
    <t>dlažba skladebná betonová základní 20x20x6 cm přírodní</t>
  </si>
  <si>
    <t>-1289181385</t>
  </si>
  <si>
    <t>27,6*1,1 'Přepočtené koeficientem množství</t>
  </si>
  <si>
    <t>49</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</si>
  <si>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</si>
  <si>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</si>
  <si>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665729280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</si>
  <si>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</si>
  <si>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 skladba S19" 82</t>
  </si>
  <si>
    <t>50</t>
  </si>
  <si>
    <t>592453170</t>
  </si>
  <si>
    <t>dlažba skladebná betonová základní 20x20x8 cm přírodní</t>
  </si>
  <si>
    <t>-619136457</t>
  </si>
  <si>
    <t>82*1,1 'Přepočtené koeficientem množství</t>
  </si>
  <si>
    <t>51</t>
  </si>
  <si>
    <t>637121113</t>
  </si>
  <si>
    <t>Okapový chodník z kameniva s udusáním a urovnáním povrchu z kačírku tl. 200 mm</t>
  </si>
  <si>
    <t>-1660359013</t>
  </si>
  <si>
    <t>" okapový chodník " 95,5*0,5</t>
  </si>
  <si>
    <t>52</t>
  </si>
  <si>
    <t>583439630</t>
  </si>
  <si>
    <t>kamenivo drcené hrubé prané  frakce 32-63 praná</t>
  </si>
  <si>
    <t>-1595596809</t>
  </si>
  <si>
    <t>12,5</t>
  </si>
  <si>
    <t>Úpravy povrchů, podlahy a osazování výplní</t>
  </si>
  <si>
    <t>53</t>
  </si>
  <si>
    <t>611142001</t>
  </si>
  <si>
    <t>Potažení vnitřních ploch pletivem v ploše nebo pruzích, na plném podkladu sklovláknitým vtlačením do tmelu stropů</t>
  </si>
  <si>
    <t>31650111</t>
  </si>
  <si>
    <t xml:space="preserve">Poznámka k souboru cen:_x000D_
1. V cenách -2001 jsou započteny i náklady na tmel. </t>
  </si>
  <si>
    <t>54</t>
  </si>
  <si>
    <t>611311141</t>
  </si>
  <si>
    <t>Vápenná omítka štuková dvouvrstvá vnitřních stropů rovných nanášená ručně</t>
  </si>
  <si>
    <t>-333000975</t>
  </si>
  <si>
    <t>"plocha zateplení v suterénu"</t>
  </si>
  <si>
    <t>"strop - odměřeno elektronicky" 761,1</t>
  </si>
  <si>
    <t>"svislé zateplení" 0,65*(64,4+6,15)</t>
  </si>
  <si>
    <t>55</t>
  </si>
  <si>
    <t>621142001</t>
  </si>
  <si>
    <t>Potažení vnějších podhledů sklovláknitým pletivem vtlačeným do tenkovrstvé hmoty</t>
  </si>
  <si>
    <t>-1071669419</t>
  </si>
  <si>
    <t>" zateplení balkonu "119,5+119,5</t>
  </si>
  <si>
    <t>56</t>
  </si>
  <si>
    <t>621221021.R</t>
  </si>
  <si>
    <t>Montáž zateplení vnitřních podhledů z minerální vlny s podélnou orientací vláken tl do 120 mm</t>
  </si>
  <si>
    <t>-556313790</t>
  </si>
  <si>
    <t>57</t>
  </si>
  <si>
    <t>631481180</t>
  </si>
  <si>
    <t>deska minerální izolační  tl. 100 mm</t>
  </si>
  <si>
    <t>-138317726</t>
  </si>
  <si>
    <t>806,958*1,1 'Přepočtené koeficientem množství</t>
  </si>
  <si>
    <t>58</t>
  </si>
  <si>
    <t>621221011</t>
  </si>
  <si>
    <t>Montáž kontaktního zateplení z desek z minerální vlny s podélnou orientací vláken na vnější podhledy, tloušťky desek přes 40 do 80 mm</t>
  </si>
  <si>
    <t>1823596713</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</si>
  <si>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</si>
  <si>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"skladba S13,S14"  3,42+0,83</t>
  </si>
  <si>
    <t>59</t>
  </si>
  <si>
    <t>631481170</t>
  </si>
  <si>
    <t>deska izolační minerální  λ-0.038 tl. 60 mm</t>
  </si>
  <si>
    <t>-1193121907</t>
  </si>
  <si>
    <t>4,25*1,05 'Přepočtené koeficientem množství</t>
  </si>
  <si>
    <t>60</t>
  </si>
  <si>
    <t>621221021</t>
  </si>
  <si>
    <t>Montáž kontaktního zateplení z desek z minerální vlny s podélnou orientací vláken na vnější podhledy, tloušťky desek přes 80 do 120 mm</t>
  </si>
  <si>
    <t>2009896771</t>
  </si>
  <si>
    <t>61</t>
  </si>
  <si>
    <t>631481180a</t>
  </si>
  <si>
    <t>1606452704</t>
  </si>
  <si>
    <t>239,02*1,1 'Přepočtené koeficientem množství</t>
  </si>
  <si>
    <t>62</t>
  </si>
  <si>
    <t>622111121</t>
  </si>
  <si>
    <t>Vyspravení lokální cementovou maltou vnějších stěn betonových nebo železobetonových</t>
  </si>
  <si>
    <t>100106924</t>
  </si>
  <si>
    <t>KZS_160_mineral+KZS_140_mineral+KZS_100</t>
  </si>
  <si>
    <t>63</t>
  </si>
  <si>
    <t>622135002</t>
  </si>
  <si>
    <t>Vyrovnání podkladu vnějších stěn maltou cementovou tl do 10 mm</t>
  </si>
  <si>
    <t>1758785455</t>
  </si>
  <si>
    <t>Perimetr+KZS_celkem</t>
  </si>
  <si>
    <t>OmítkaS02</t>
  </si>
  <si>
    <t>64</t>
  </si>
  <si>
    <t>631312121</t>
  </si>
  <si>
    <t>Doplnění dosavadních mazanin reprofilační maltou s dodáním hmot, bez potěru, plochy jednotlivě přes 1 m2 do 4 m2 a tl. do 80 mm; REPROFILAČNÍ MALTA SE SKELNÝMI VLÁKNY A REDISPERGOVATELNÝM POLYMEREM</t>
  </si>
  <si>
    <t>-663899989</t>
  </si>
  <si>
    <t>balkon*0,015</t>
  </si>
  <si>
    <t>65</t>
  </si>
  <si>
    <t>621531021</t>
  </si>
  <si>
    <t>Tenkovrstvá silikonová zrnitá omítka tl. 2,0 mm včetně penetrace vnějších podhledů</t>
  </si>
  <si>
    <t>626918592</t>
  </si>
  <si>
    <t>66</t>
  </si>
  <si>
    <t>622211021</t>
  </si>
  <si>
    <t>Montáž zateplení vnějších stěn z polystyrénových desek tl do 120 mm</t>
  </si>
  <si>
    <t>834637695</t>
  </si>
  <si>
    <t>67</t>
  </si>
  <si>
    <t>283763540</t>
  </si>
  <si>
    <t>deska fasádní polystyrénová EPS Perimetr 1250 x 600 x 100 mm</t>
  </si>
  <si>
    <t>490391763</t>
  </si>
  <si>
    <t>Poznámka k položce:
lambda=0,034 [W / m K]</t>
  </si>
  <si>
    <t>514,6*1,2 'Přepočtené koeficientem množství</t>
  </si>
  <si>
    <t>68</t>
  </si>
  <si>
    <t>283759380</t>
  </si>
  <si>
    <t>deska fasádní polystyrénová EPS 70 F 1000 x 500 x 100 mm</t>
  </si>
  <si>
    <t>-901568607</t>
  </si>
  <si>
    <t>Poznámka k položce:
lambda=0,039 [W / m K]</t>
  </si>
  <si>
    <t>33*1,02 'Přepočtené koeficientem množství</t>
  </si>
  <si>
    <t>69</t>
  </si>
  <si>
    <t>283759320</t>
  </si>
  <si>
    <t>deska fasádní polystyrénová EPS 70 F 1000 x 500 x 40 mm</t>
  </si>
  <si>
    <t>-676666592</t>
  </si>
  <si>
    <t>12,9*1,02 'Přepočtené koeficientem množství</t>
  </si>
  <si>
    <t>70</t>
  </si>
  <si>
    <t>283763550</t>
  </si>
  <si>
    <t>deska fasádní polystyrénová pro tepelné izolace EPS P 1250 x 600 x 120 mm</t>
  </si>
  <si>
    <t>113880556</t>
  </si>
  <si>
    <t>27,8*1,02 'Přepočtené koeficientem množství</t>
  </si>
  <si>
    <t>71</t>
  </si>
  <si>
    <t>622211031</t>
  </si>
  <si>
    <t>Montáž kontaktního zateplení z polystyrenových desek nebo z kombinovaných desek na vnější stěny, tloušťky desek přes 120 do 160 mm</t>
  </si>
  <si>
    <t>-1274572661</t>
  </si>
  <si>
    <t>"skladba S06" 4,8</t>
  </si>
  <si>
    <t>72</t>
  </si>
  <si>
    <t>283763570</t>
  </si>
  <si>
    <t>deska fasádní polystyrénová pro tepelné izolace perimetr 1250 x 600 x 160 mm</t>
  </si>
  <si>
    <t>-313861564</t>
  </si>
  <si>
    <t>4,8*1,02 'Přepočtené koeficientem množství</t>
  </si>
  <si>
    <t>73</t>
  </si>
  <si>
    <t>622212051</t>
  </si>
  <si>
    <t>Montáž zateplení vnějšího ostění hl. špalety do 400 mm z polystyrénových desek tl do 40 mm</t>
  </si>
  <si>
    <t>1276958665</t>
  </si>
  <si>
    <t>Poznámka k položce:
Mezisoučet   "pohled Z"   ; Mezisoučet   "pohled J"   ; Mezisoučet   "pohled V"   ; Mezisoučet   "pohled S"   ; Součet</t>
  </si>
  <si>
    <t>"O2" (1,2+0,5)*2*4</t>
  </si>
  <si>
    <t>"O3" (1,2+0,6)*2*2</t>
  </si>
  <si>
    <t>"O4" (2,21+1,9)*2*18</t>
  </si>
  <si>
    <t>"O5" (2,21+1,9)*2*8</t>
  </si>
  <si>
    <t>"O6" (2,21+1,4)*2*4</t>
  </si>
  <si>
    <t>"O7" (2,21+3)*2*1</t>
  </si>
  <si>
    <t>"O9" (0,51+1)*2*6</t>
  </si>
  <si>
    <t>"O10" (1,26+1)*2*1</t>
  </si>
  <si>
    <t>"O11" (1,72+1,4)*2*6</t>
  </si>
  <si>
    <t>"O12" (0,51+1)*2*1</t>
  </si>
  <si>
    <t>"D1" (2,05*2+1,1)*4</t>
  </si>
  <si>
    <t>"D2" (2,05*2+0,9)*2</t>
  </si>
  <si>
    <t>"D3" (2,05*2+0,8)*1</t>
  </si>
  <si>
    <t>"D4" (2,74*2+2,4)*1</t>
  </si>
  <si>
    <t>"D5" (3,19*2+1,5)*1</t>
  </si>
  <si>
    <t>"D6" (3,24*2+2,5)*2</t>
  </si>
  <si>
    <t>"D7" (3,24*2+1,3)*2</t>
  </si>
  <si>
    <t>"D8" (3,24*2+1,4)*2</t>
  </si>
  <si>
    <t>74</t>
  </si>
  <si>
    <t>283765240.R</t>
  </si>
  <si>
    <t>deska izolační  PIR tl. 40 mm</t>
  </si>
  <si>
    <t>1975108555</t>
  </si>
  <si>
    <t>Poznámka k položce:
Tepelný odpor Rmat (m2 K/W)=1,38</t>
  </si>
  <si>
    <t>437,66*0,6 'Přepočtené koeficientem množství</t>
  </si>
  <si>
    <t>75</t>
  </si>
  <si>
    <t>622221031</t>
  </si>
  <si>
    <t>Montáž zateplení vnějších stěn z minerální vlny s podélnou orientací vláken tl do 160 mm</t>
  </si>
  <si>
    <t>1435577955</t>
  </si>
  <si>
    <t>"pohled severní</t>
  </si>
  <si>
    <t>570,71</t>
  </si>
  <si>
    <t>Mezisoučet</t>
  </si>
  <si>
    <t>"pohled jižní"</t>
  </si>
  <si>
    <t>561,2</t>
  </si>
  <si>
    <t xml:space="preserve">"pohled východní" </t>
  </si>
  <si>
    <t>193,14</t>
  </si>
  <si>
    <t>"pohled západní"</t>
  </si>
  <si>
    <t>180</t>
  </si>
  <si>
    <t>"odpočet otvorů</t>
  </si>
  <si>
    <t>"O1" -(2,36*1,14)*78</t>
  </si>
  <si>
    <t>"O2" -(1,2*0,5)*4</t>
  </si>
  <si>
    <t>"O3" -(1,2*0,6)*2</t>
  </si>
  <si>
    <t>"O4" -(2,21*1,9)*18</t>
  </si>
  <si>
    <t>"O5" -(2,21*1,9)*8</t>
  </si>
  <si>
    <t>"O6" -(2,21*1,4)*4</t>
  </si>
  <si>
    <t>"O7" -(2,21*3)*1</t>
  </si>
  <si>
    <t>"O9" -(0,51*1)*1</t>
  </si>
  <si>
    <t>"O10" -(1,26*1)*1</t>
  </si>
  <si>
    <t>"D2" -(2,05*0,9)*1</t>
  </si>
  <si>
    <t>"D3" -(2,05*0,8)*1</t>
  </si>
  <si>
    <t>"D5" -(3,19*1,5)*1</t>
  </si>
  <si>
    <t>"D6" -(3,24*2,5)*2</t>
  </si>
  <si>
    <t>"D7" -(3,24*1,3)*2</t>
  </si>
  <si>
    <t>"D8" -(3,24*1,4)*2</t>
  </si>
  <si>
    <t>2,1*54</t>
  </si>
  <si>
    <t>2,1*3,5*4</t>
  </si>
  <si>
    <t>76</t>
  </si>
  <si>
    <t>631515380</t>
  </si>
  <si>
    <t>deska minerální izolační tl. 160 mm</t>
  </si>
  <si>
    <t>-265628911</t>
  </si>
  <si>
    <t>1277,148*1,1 'Přepočtené koeficientem množství</t>
  </si>
  <si>
    <t>77</t>
  </si>
  <si>
    <t>622221031a</t>
  </si>
  <si>
    <t>Montáž kontaktního zateplení z desek z minerální vlny s podélnou orientací vláken na vnější stěny, tloušťky desek přes 120 do 160 mm</t>
  </si>
  <si>
    <t>-1096757353</t>
  </si>
  <si>
    <t>"Skladba S03"127,02</t>
  </si>
  <si>
    <t>78</t>
  </si>
  <si>
    <t>631515310</t>
  </si>
  <si>
    <t>deska izolační minerální kontaktních fasád podélné vlákno λ-0.038 tl. 140 mm</t>
  </si>
  <si>
    <t>-2009904796</t>
  </si>
  <si>
    <t>KZS_140_mineral*1,02</t>
  </si>
  <si>
    <t>129,56*1,02 'Přepočtené koeficientem množství</t>
  </si>
  <si>
    <t>79</t>
  </si>
  <si>
    <t>622221021</t>
  </si>
  <si>
    <t>Montáž kontaktního zateplení z desek z minerální vlny s podélnou orientací vláken na vnější stěny, tloušťky desek přes 80 do 120 mm</t>
  </si>
  <si>
    <t>-1902816993</t>
  </si>
  <si>
    <t>"skladba S17" 93</t>
  </si>
  <si>
    <t>80</t>
  </si>
  <si>
    <t>631515290</t>
  </si>
  <si>
    <t>deska izolační minerální kontaktních fasád podélné vlákno λ-0.036 tl. 120 mm</t>
  </si>
  <si>
    <t>-1315760122</t>
  </si>
  <si>
    <t>93*1,02 'Přepočtené koeficientem množství</t>
  </si>
  <si>
    <t>81</t>
  </si>
  <si>
    <t>622252002</t>
  </si>
  <si>
    <t>Montáž ostatních lišt zateplení</t>
  </si>
  <si>
    <t>2053512222</t>
  </si>
  <si>
    <t>Poznámka k položce:
rohy objektu   ; Mezisoučet   "pohled Z"   ; Mezisoučet   "pohled J"   ; Mezisoučet   "pohled V"   ; Mezisoučet   "pohled S"   ; Součet   ; požární zakldádací profily   ; Mezisoučet   "pohled Z"   ; Mezisoučet   "pohled J"   ; Mezisoučet   "pohled V"   ; Mezisoučet   "pohled S"   ; Součet   ; lišty k oknům   ; Mezisoučet   "pohled Z"   ; Mezisoučet   "pohled J"   ; Mezisoučet   "pohled V"   ; Mezisoučet   "pohled S"   ; Součet   ; přechodový profil   ; Součet   ; lišta parapetní   ; Mezisoučet   "pohled Z"   ; Mezisoučet   "pohled J"   ; Mezisoučet   "pohled V"   ; Mezisoučet   "pohled S"   ; Součet</t>
  </si>
  <si>
    <t>82</t>
  </si>
  <si>
    <t>590515100</t>
  </si>
  <si>
    <t>Kontaktní zateplovací systémy příslušenství kontaktních zateplovacích systémů profil okenní s okapnicí - LTU plast 2,0 m</t>
  </si>
  <si>
    <t>-446735126</t>
  </si>
  <si>
    <t>187,82*1,02 'Přepočtené koeficientem množství</t>
  </si>
  <si>
    <t>83</t>
  </si>
  <si>
    <t>590514840</t>
  </si>
  <si>
    <t>rohovník PVC 10/10 cm bal. 2,5 m</t>
  </si>
  <si>
    <t>-646563644</t>
  </si>
  <si>
    <t>11*54,6</t>
  </si>
  <si>
    <t>13*14,5</t>
  </si>
  <si>
    <t>84</t>
  </si>
  <si>
    <t>590514940</t>
  </si>
  <si>
    <t>lišta parapetní PVC UV 10, 2 m</t>
  </si>
  <si>
    <t>-1234154212</t>
  </si>
  <si>
    <t>"O1" (1,14)*78</t>
  </si>
  <si>
    <t>"O2" (0,5)*4</t>
  </si>
  <si>
    <t>"O3" (0,6)*2</t>
  </si>
  <si>
    <t>"O4" (1,9)*18</t>
  </si>
  <si>
    <t>"O5" (1,9)*8</t>
  </si>
  <si>
    <t>"O6" (1,4)*4</t>
  </si>
  <si>
    <t>"O7" (3)*1</t>
  </si>
  <si>
    <t>"O9" (1)*6</t>
  </si>
  <si>
    <t>"O10" (1)*1</t>
  </si>
  <si>
    <t>"O11" (1,4)*6</t>
  </si>
  <si>
    <t>"O12" (1)*1</t>
  </si>
  <si>
    <t>"D1" (1,1)*4</t>
  </si>
  <si>
    <t>"D2" (0,9)*2</t>
  </si>
  <si>
    <t>"D3" (0,8)*1</t>
  </si>
  <si>
    <t>"D4" (2,4)*1</t>
  </si>
  <si>
    <t>"D5" (1,5)*1</t>
  </si>
  <si>
    <t>"D6" (2,5)*2</t>
  </si>
  <si>
    <t>"D7" (1,3)*2</t>
  </si>
  <si>
    <t>"D8" (1,4)*2</t>
  </si>
  <si>
    <t>590514750</t>
  </si>
  <si>
    <t>profil okenní s tkaninou APU lišta 6 mm</t>
  </si>
  <si>
    <t>-2125349553</t>
  </si>
  <si>
    <t>86</t>
  </si>
  <si>
    <t>622331111</t>
  </si>
  <si>
    <t>Cementová omítka hrubá vnějších stěn nanášená ručně</t>
  </si>
  <si>
    <t>1562266448</t>
  </si>
  <si>
    <t>Poznámka k položce:
vyspravení po odsekání obkladu</t>
  </si>
  <si>
    <t>perimetr/2</t>
  </si>
  <si>
    <t>87</t>
  </si>
  <si>
    <t>622142001</t>
  </si>
  <si>
    <t>Potažení vnějších stěn sklovláknitým pletivem vtlačeným do tenkovrstvé hmoty</t>
  </si>
  <si>
    <t>-1743839912</t>
  </si>
  <si>
    <t>KZS_140_mineral+KZS_160_mineral+KZS_100</t>
  </si>
  <si>
    <t>88</t>
  </si>
  <si>
    <t>622511111</t>
  </si>
  <si>
    <t>Tenkovrstvá akrylátová mozaiková střednězrnná omítka včetně penetrace vnějších stěn</t>
  </si>
  <si>
    <t>1676954115</t>
  </si>
  <si>
    <t>Poznámka k položce:
Mezisoučet   plocha   ; špalety - ostění   ; Mezisoučet   "pohled Z"   ; Mezisoučet   "pohled J"   ; Mezisoučet   "pohled V"   ; Mezisoučet   "pohled S"   ; špalety - nadpraží   ; Mezisoučet   "pohled Z"   ; Mezisoučet   "pohled J"   ; Mezisoučet   "pohled V"   ; Mezisoučet   "pohled S"   ; Součet</t>
  </si>
  <si>
    <t>(perimetr+perimetr_1)*0,7</t>
  </si>
  <si>
    <t>89</t>
  </si>
  <si>
    <t>622531021</t>
  </si>
  <si>
    <t>Tenkovrstvá silikonová zrnitá omítka tl. 2,0 mm včetně penetrace vnějších stěn</t>
  </si>
  <si>
    <t>-24903726</t>
  </si>
  <si>
    <t>90</t>
  </si>
  <si>
    <t>629991012</t>
  </si>
  <si>
    <t>Zakrytí výplní otvorů fólií přilepenou na začišťovací lišty</t>
  </si>
  <si>
    <t>-177906146</t>
  </si>
  <si>
    <t>Poznámka k položce:
Mezisoučet  "pohled Z"   ; Mezisoučet  "pohled J"   ; Mezisoučet   "pohled V"   ; Mezisoučet   "pohled S"   ; Součet</t>
  </si>
  <si>
    <t>"O1" (1,04*1,75)*6</t>
  </si>
  <si>
    <t>"O2" (1,05*0,55)*7</t>
  </si>
  <si>
    <t>"O3" (1,92*2,3)*8</t>
  </si>
  <si>
    <t>"O4" (1,4*2,3)*4</t>
  </si>
  <si>
    <t>"O5" (1,91*2,08)*10</t>
  </si>
  <si>
    <t>"O6" (0,62*1,25)*2</t>
  </si>
  <si>
    <t>"O7" (0,6*1,2)*2</t>
  </si>
  <si>
    <t>"O8" (2,95*2,3)*1</t>
  </si>
  <si>
    <t>"O9" (1,91*1,98)*10</t>
  </si>
  <si>
    <t>"O10" (0,78*3,12)*1</t>
  </si>
  <si>
    <t>"O11" (1,08*0,66)*1</t>
  </si>
  <si>
    <t>"O12" (4,36*2,35)*2</t>
  </si>
  <si>
    <t>"O13"(8,72*2,35)*2</t>
  </si>
  <si>
    <t>"O14"(23,98*2,35)*2</t>
  </si>
  <si>
    <t>"O15"(7,63*2,35)*2</t>
  </si>
  <si>
    <t>"D1" (1,06*2,6)*1</t>
  </si>
  <si>
    <t>"D2" (1,08*2,1)*2</t>
  </si>
  <si>
    <t>"D3" (1,07*2,6)*1</t>
  </si>
  <si>
    <t>"D4" (1,1*2,6)*1</t>
  </si>
  <si>
    <t>"D5" (1,02*2,1)*1</t>
  </si>
  <si>
    <t>"D6" (0,96*2,1)*1</t>
  </si>
  <si>
    <t>"D7" (2,4*2,6)*2</t>
  </si>
  <si>
    <t>"D8" (1,34*3,18)*1</t>
  </si>
  <si>
    <t>"D9" (1,4*3,2)*1</t>
  </si>
  <si>
    <t>"D10"(1,5*3,13)*2</t>
  </si>
  <si>
    <t>"D11"(2,46*3,13)*2</t>
  </si>
  <si>
    <t>"D12"(1,4*3,12)*1</t>
  </si>
  <si>
    <t>"D13"(0,8*1,3)*1</t>
  </si>
  <si>
    <t>"D14"(0,8*2,0)*1</t>
  </si>
  <si>
    <t>91</t>
  </si>
  <si>
    <t>629995101</t>
  </si>
  <si>
    <t>Očištění vnějších ploch tlakovou vodou</t>
  </si>
  <si>
    <t>287415785</t>
  </si>
  <si>
    <t>Poznámka k položce:
Mezisoučet   "sokl pohled Z"   ; Mezisoučet   "pohled Z"   ; Mezisoučet   "pohled J sokl"   ; Mezisoučet   "pohled J"   ; Mezisoučet   "pohled V sokl"   ; Mezisoučet   "pohled V"   ; Mezisoučet   "pohled S sokl"   ; Mezisoučet   "pohled S"   ; Součet</t>
  </si>
  <si>
    <t>ostění*0,4</t>
  </si>
  <si>
    <t>92</t>
  </si>
  <si>
    <t>631311116</t>
  </si>
  <si>
    <t>Mazanina z betonu prostého  tl. přes 50 do 80 mm tř. C 25/30</t>
  </si>
  <si>
    <t>942881778</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</si>
  <si>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</si>
  <si>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4*0,06</t>
  </si>
  <si>
    <t>93</t>
  </si>
  <si>
    <t>631362021</t>
  </si>
  <si>
    <t>Výztuž mazanin svařovanými sítěmi Kari</t>
  </si>
  <si>
    <t>1802369749</t>
  </si>
  <si>
    <t>"1.NP POD2"   10,72*7,9*1,2/1000</t>
  </si>
  <si>
    <t>"skladba S12"    4*7,9*1,2/1000</t>
  </si>
  <si>
    <t>94</t>
  </si>
  <si>
    <t>R-69901</t>
  </si>
  <si>
    <t>Výtažné zkoušky na hmoždinky</t>
  </si>
  <si>
    <t>583486655</t>
  </si>
  <si>
    <t>95</t>
  </si>
  <si>
    <t>R-69902</t>
  </si>
  <si>
    <t>Zkouška přídržnosti a soudržnosti systému ETICS</t>
  </si>
  <si>
    <t>539576551</t>
  </si>
  <si>
    <t>96</t>
  </si>
  <si>
    <t>R-69905</t>
  </si>
  <si>
    <t>Požadavek na vysazení 3 barevných vzorků silikonové omítky od každé barvy dle barevného řešení</t>
  </si>
  <si>
    <t>16238532</t>
  </si>
  <si>
    <t>"Barevné řešení projektu" 3*3</t>
  </si>
  <si>
    <t>Trubní vedení</t>
  </si>
  <si>
    <t>97</t>
  </si>
  <si>
    <t>89510000</t>
  </si>
  <si>
    <t>Napojení drenáže na stávající kanalizaci</t>
  </si>
  <si>
    <t>kplt</t>
  </si>
  <si>
    <t>1204393164</t>
  </si>
  <si>
    <t>98</t>
  </si>
  <si>
    <t>895170202.R</t>
  </si>
  <si>
    <t xml:space="preserve">Drenážní šachta s pochozím poklopem DN 400_x000D_
</t>
  </si>
  <si>
    <t>564481430</t>
  </si>
  <si>
    <t>Ostatní konstrukce a práce-bourání</t>
  </si>
  <si>
    <t>99</t>
  </si>
  <si>
    <t>916131213</t>
  </si>
  <si>
    <t>Osazení silničního obrubníku betonového stojatého s boční opěrou do lože z betonu prostého</t>
  </si>
  <si>
    <t>-1840776934</t>
  </si>
  <si>
    <t>" silniční obrubník 150x250x1000  mm"                  85</t>
  </si>
  <si>
    <t>592174650</t>
  </si>
  <si>
    <t>Obrubníky betonové a železobetonové obrubník silniční 100 x 15 x 25 mm</t>
  </si>
  <si>
    <t>1662939892</t>
  </si>
  <si>
    <t>obrub_silniční*1,15</t>
  </si>
  <si>
    <t>101</t>
  </si>
  <si>
    <t>916231213</t>
  </si>
  <si>
    <t>Osazení chodníkového obrubníku betonového stojatého s boční opěrou do lože z betonu prostého</t>
  </si>
  <si>
    <t>575944525</t>
  </si>
  <si>
    <t>"zahradní obrubník   50x250x1000 "    113</t>
  </si>
  <si>
    <t>"silniční přídlažba " 28,5</t>
  </si>
  <si>
    <t>102</t>
  </si>
  <si>
    <t>592172100</t>
  </si>
  <si>
    <t>obrubník betonový zahradní šedý 100 x 5 x 25 cm</t>
  </si>
  <si>
    <t>67391676</t>
  </si>
  <si>
    <t>103</t>
  </si>
  <si>
    <t>592185840</t>
  </si>
  <si>
    <t>přídlažba 50x25x8 cm</t>
  </si>
  <si>
    <t>1318350737</t>
  </si>
  <si>
    <t>104</t>
  </si>
  <si>
    <t>941321121</t>
  </si>
  <si>
    <t>Montáž lešení řadového modulového těžkého zatížení do 300 kg/m2 š do 1,5 m v do 10 m</t>
  </si>
  <si>
    <t>1750298871</t>
  </si>
  <si>
    <t>105</t>
  </si>
  <si>
    <t>941321221</t>
  </si>
  <si>
    <t>Příplatek k lešení řadovému modulovému těžkému š 1,5 m v do 25 m za první a ZKD den použití</t>
  </si>
  <si>
    <t>-167823237</t>
  </si>
  <si>
    <t>2074*90</t>
  </si>
  <si>
    <t>106</t>
  </si>
  <si>
    <t>941321821</t>
  </si>
  <si>
    <t>Demontáž lešení řadového modulového těžkého zatížení do 300 kg/m2 š do 1,5 m v do 10 m</t>
  </si>
  <si>
    <t>-229677942</t>
  </si>
  <si>
    <t>107</t>
  </si>
  <si>
    <t>944511111</t>
  </si>
  <si>
    <t>Montáž ochranné sítě z textilie z umělých vláken</t>
  </si>
  <si>
    <t>340144387</t>
  </si>
  <si>
    <t>108</t>
  </si>
  <si>
    <t>944511211</t>
  </si>
  <si>
    <t>Příplatek k ochranné síti za první a ZKD den použití</t>
  </si>
  <si>
    <t>1852040426</t>
  </si>
  <si>
    <t>109</t>
  </si>
  <si>
    <t>944511811</t>
  </si>
  <si>
    <t>Demontáž ochranné sítě z textilie z umělých vláken</t>
  </si>
  <si>
    <t>2034096352</t>
  </si>
  <si>
    <t>110</t>
  </si>
  <si>
    <t>963012510</t>
  </si>
  <si>
    <t>Bourání stropů z ŽB desek š do 300 mm tl do 140 mm</t>
  </si>
  <si>
    <t>-111243729</t>
  </si>
  <si>
    <t>"bourání stropní(střešní) prefa desky" (STŘ2+stř3)*0,09</t>
  </si>
  <si>
    <t>111</t>
  </si>
  <si>
    <t>965042141</t>
  </si>
  <si>
    <t>Bourání podkladů pod dlažby nebo mazanin betonových nebo z litého asfaltu tl do 100 mm pl přes 4 m2</t>
  </si>
  <si>
    <t>-1538449172</t>
  </si>
  <si>
    <t>"bourání cementového potěru" (STŘ2+stř3)*0,04</t>
  </si>
  <si>
    <t>112</t>
  </si>
  <si>
    <t>996 P1</t>
  </si>
  <si>
    <t>Stávající opěrná zeď bude z části dočasně demontována pro provedení zateplovacího systém objektu a drenáže. Po provedení_x000D_
zateplení bude opěrná zeď znovu dozděna a opatřena novou cementovou omítkou.</t>
  </si>
  <si>
    <t>ks</t>
  </si>
  <si>
    <t>-1459009239</t>
  </si>
  <si>
    <t>" výpis poznámek P1" 1</t>
  </si>
  <si>
    <t>113</t>
  </si>
  <si>
    <t>996 P2</t>
  </si>
  <si>
    <t>Stávajcí zábradlí opěrné zdi bude zkráceno a doplněno o novou stojnu před zatepleným zdivem. Celé zábradlí bude obroušeno, _x000D_
očištěno a opatřeno základním a vrchním nátěrem.</t>
  </si>
  <si>
    <t>1130662065</t>
  </si>
  <si>
    <t>" výpis poznámek P2" 1</t>
  </si>
  <si>
    <t>114</t>
  </si>
  <si>
    <t>966 P3</t>
  </si>
  <si>
    <t>Stávající venkovní schodiště do 1PP s opěrnou zdí a zábradlím bude odbouráno.</t>
  </si>
  <si>
    <t>kpl</t>
  </si>
  <si>
    <t>-140101527</t>
  </si>
  <si>
    <t>" výpis poznámek P3" 2</t>
  </si>
  <si>
    <t>115</t>
  </si>
  <si>
    <t>966 P4</t>
  </si>
  <si>
    <t xml:space="preserve">Stávající VZT potrubí bude demontováno. </t>
  </si>
  <si>
    <t>-783627703</t>
  </si>
  <si>
    <t>" výpis poznámek P4" 2</t>
  </si>
  <si>
    <t>116</t>
  </si>
  <si>
    <t>966 P5</t>
  </si>
  <si>
    <t>Stávající zděné anglické dvorky budou odbourány, okenní otvory budou zazděny keramickým zdivem.</t>
  </si>
  <si>
    <t>-1611843481</t>
  </si>
  <si>
    <t>" výpis poznámek P5" 6</t>
  </si>
  <si>
    <t>117</t>
  </si>
  <si>
    <t>966 P6</t>
  </si>
  <si>
    <t>Stávající opěrné zdivo bude odstraněno</t>
  </si>
  <si>
    <t>1442646171</t>
  </si>
  <si>
    <t>" výpis poznámek P6" 1</t>
  </si>
  <si>
    <t>118</t>
  </si>
  <si>
    <t>966 P7</t>
  </si>
  <si>
    <t>Stávající ocelová střešní konstrukce bude před provedení ETICS demontována.</t>
  </si>
  <si>
    <t>494387428</t>
  </si>
  <si>
    <t>" výpis poznámek P7" 1</t>
  </si>
  <si>
    <t>119</t>
  </si>
  <si>
    <t>966 P8</t>
  </si>
  <si>
    <t xml:space="preserve">Stávající zděný box na ukládání odpadu bude odbourán_x000D_
</t>
  </si>
  <si>
    <t>1467991854</t>
  </si>
  <si>
    <t>" výpis poznámek P8" 1</t>
  </si>
  <si>
    <t>120</t>
  </si>
  <si>
    <t>966 P9</t>
  </si>
  <si>
    <t>Stávající ocelové mříže budou demontovány, po provedení ETICS budou nahrazeny novými.</t>
  </si>
  <si>
    <t>400065097</t>
  </si>
  <si>
    <t>" výpis poznámek P9"23</t>
  </si>
  <si>
    <t>121</t>
  </si>
  <si>
    <t>966 P10</t>
  </si>
  <si>
    <t>Stávajcí asfaltový a betonový chodník podél severní fasády bude odbourán včetně žulových obrubníků</t>
  </si>
  <si>
    <t>844727053</t>
  </si>
  <si>
    <t>122</t>
  </si>
  <si>
    <t>966 P11</t>
  </si>
  <si>
    <t>Části stávajícího plotu budou demontovány</t>
  </si>
  <si>
    <t>-85184728</t>
  </si>
  <si>
    <t>" výpis poznámek P11"2</t>
  </si>
  <si>
    <t>123</t>
  </si>
  <si>
    <t>966 P12</t>
  </si>
  <si>
    <t>Stávajcí schodiště bude odbouráno</t>
  </si>
  <si>
    <t>600048929</t>
  </si>
  <si>
    <t>" výpis poznámek P12"   2</t>
  </si>
  <si>
    <t>124</t>
  </si>
  <si>
    <t>966 P13</t>
  </si>
  <si>
    <t>Stávající ocelová zábradlí budou demontována.</t>
  </si>
  <si>
    <t>-538094615</t>
  </si>
  <si>
    <t>" výpis poznámek P13"   1</t>
  </si>
  <si>
    <t>125</t>
  </si>
  <si>
    <t>966 P14</t>
  </si>
  <si>
    <t>Stávající ocelová mříž bude demontována.</t>
  </si>
  <si>
    <t>-1199043280</t>
  </si>
  <si>
    <t>" výpis poznámek P14"   1</t>
  </si>
  <si>
    <t>126</t>
  </si>
  <si>
    <t>966 P15</t>
  </si>
  <si>
    <t>Stávající ocelové odvětrávací potrubí bude odstraněno.</t>
  </si>
  <si>
    <t>760962635</t>
  </si>
  <si>
    <t>" výpis poznámek P15"   1</t>
  </si>
  <si>
    <t>127</t>
  </si>
  <si>
    <t>966 P16</t>
  </si>
  <si>
    <t>Stávající zděné šachty budou budou odbourány</t>
  </si>
  <si>
    <t>-833496720</t>
  </si>
  <si>
    <t>" výpis poznámek P16"   5</t>
  </si>
  <si>
    <t>966 P17</t>
  </si>
  <si>
    <t>Ocelové konzoly elektroinstalace, vedení odpojit, konzoly demontovat, po provedení ETICS znovu neosazovat</t>
  </si>
  <si>
    <t>1360267331</t>
  </si>
  <si>
    <t>" výpis poznámek P17"   6</t>
  </si>
  <si>
    <t>129</t>
  </si>
  <si>
    <t>966 P18</t>
  </si>
  <si>
    <t>Stávající skříně elektro, po provedení ETICS budou opatřeny novými zateplenými dvířky</t>
  </si>
  <si>
    <t>85617230</t>
  </si>
  <si>
    <t>" výpis poznámek P18"   2</t>
  </si>
  <si>
    <t>130</t>
  </si>
  <si>
    <t>966 P19</t>
  </si>
  <si>
    <t>Plechový kabelový kanál, demontovat</t>
  </si>
  <si>
    <t>813837693</t>
  </si>
  <si>
    <t>" výpis poznámek P19"   2</t>
  </si>
  <si>
    <t>131</t>
  </si>
  <si>
    <t>966 P20</t>
  </si>
  <si>
    <t>Krabice elektroinstalace, zvonky, osvětlení - demontovat, zazdít. Nutná koordinace s PD vnitřní eketroinstalace.</t>
  </si>
  <si>
    <t>1183064564</t>
  </si>
  <si>
    <t>" výpis poznámek P20"  1</t>
  </si>
  <si>
    <t>132</t>
  </si>
  <si>
    <t>966 P21</t>
  </si>
  <si>
    <t>Stávající hromosvod, demontovat. Hromosvody odstraňovat postupně tak, aby byl vždy nejméně jeden zemnící svod připojen a -_x000D_
uzemněn. Po provedení ETICS ukotvit nový do Pz úchytek po 1500mm ve stávající trase na stávající uzemnění.</t>
  </si>
  <si>
    <t>1441212387</t>
  </si>
  <si>
    <t>" výpis poznámek P21"  1</t>
  </si>
  <si>
    <t>133</t>
  </si>
  <si>
    <t>966 P22</t>
  </si>
  <si>
    <t>Mřížka ventilace, demontovat, zazdít</t>
  </si>
  <si>
    <t>-1666592808</t>
  </si>
  <si>
    <t>" výpis poznámek P22"  5</t>
  </si>
  <si>
    <t>134</t>
  </si>
  <si>
    <t>966 P23</t>
  </si>
  <si>
    <t>Porucha stávající omítky, odstranění nesoudržné omítky, zapravení jádrovou omítkou</t>
  </si>
  <si>
    <t>-1586604524</t>
  </si>
  <si>
    <t>" výpis poznámek P23"0</t>
  </si>
  <si>
    <t>135</t>
  </si>
  <si>
    <t>966 P24</t>
  </si>
  <si>
    <t>Stávající keramický obklad bude odstraněn, zapravení jádrovou omítkou.</t>
  </si>
  <si>
    <t>-1428901323</t>
  </si>
  <si>
    <t>" výpis poznámek P24"0</t>
  </si>
  <si>
    <t>136</t>
  </si>
  <si>
    <t>966 P25</t>
  </si>
  <si>
    <t>Stříška nad bočním vchodem bude demontována, zapravení jádrovou omítkou</t>
  </si>
  <si>
    <t>758496728</t>
  </si>
  <si>
    <t>" výpis poznámek P25"1</t>
  </si>
  <si>
    <t>137</t>
  </si>
  <si>
    <t>966 P26</t>
  </si>
  <si>
    <t>Stávající vnější chladící jednotka bude dočasně demontována. Budou prodlouženy podpěrné konzoly, přípojné potrubí a kabeláž._x000D_
Po provedení ETICS bude jednotka zpět namontována.</t>
  </si>
  <si>
    <t>677576078</t>
  </si>
  <si>
    <t>" výpis poznámek P26"1</t>
  </si>
  <si>
    <t>138</t>
  </si>
  <si>
    <t>966 P27</t>
  </si>
  <si>
    <t>Stávajcí potrubí dešťové kanalizace bude vyčištěno a propláchnuto. Na potrubí bude napojena nová kanalizační vpust DN100.</t>
  </si>
  <si>
    <t>375014353</t>
  </si>
  <si>
    <t>" výpis poznámek P27"1</t>
  </si>
  <si>
    <t>139</t>
  </si>
  <si>
    <t>966 P28</t>
  </si>
  <si>
    <t>Stávající okapový chodník z betonových dlaždic a betonový žlab bude demontován.</t>
  </si>
  <si>
    <t>-1317566284</t>
  </si>
  <si>
    <t>140</t>
  </si>
  <si>
    <t>966 P29</t>
  </si>
  <si>
    <t>Dveře výtahu budou obroušeny a opatřeny základním a vrchním nátěrem</t>
  </si>
  <si>
    <t>328646083</t>
  </si>
  <si>
    <t>" výpis poznámek P29"1</t>
  </si>
  <si>
    <t>141</t>
  </si>
  <si>
    <t>966 P30</t>
  </si>
  <si>
    <t>Ovládání výtahu demontováno. Po provedení ETICS bude napojeno nové.</t>
  </si>
  <si>
    <t>-626960883</t>
  </si>
  <si>
    <t>" výpis poznámek P30"1</t>
  </si>
  <si>
    <t>142</t>
  </si>
  <si>
    <t>966 P31</t>
  </si>
  <si>
    <t>Stávající výlez na střechu bude zrušen. Nadezdívka bude odbourána, otvor bude oboustranně zabedněn cementotřískvou_x000D_
deskou tl. 22 mm kotvenou vruty k ocelovému montážnímu rámu.</t>
  </si>
  <si>
    <t>-1503993952</t>
  </si>
  <si>
    <t>" výpis poznámek P31"1</t>
  </si>
  <si>
    <t>143</t>
  </si>
  <si>
    <t>966 P32</t>
  </si>
  <si>
    <t>Stávající označení budovy. Dočasně demontovat, poprovedení ETICS bude znovu osazeno.</t>
  </si>
  <si>
    <t>623820529</t>
  </si>
  <si>
    <t>" výpis poznámek P32"1</t>
  </si>
  <si>
    <t>144</t>
  </si>
  <si>
    <t>966 P33</t>
  </si>
  <si>
    <t>Stávající dopravní značka na fasádě. Dočasně demontovat, poprovedení ETICS bude znovu osazeno kabelové vedení bude_x000D_
prodlouženo</t>
  </si>
  <si>
    <t>-449426156</t>
  </si>
  <si>
    <t>" výpis poznámek P33"1</t>
  </si>
  <si>
    <t>145</t>
  </si>
  <si>
    <t>966 P34</t>
  </si>
  <si>
    <t>176200856</t>
  </si>
  <si>
    <t>" výpis poznámek P34"1</t>
  </si>
  <si>
    <t>146</t>
  </si>
  <si>
    <t>968062354</t>
  </si>
  <si>
    <t>Vybourání dřevěných rámů oken dvojitých včetně křídel pl do 1 m2</t>
  </si>
  <si>
    <t>588054196</t>
  </si>
  <si>
    <t>"P01" 5*0,6*0,6</t>
  </si>
  <si>
    <t>"P10" 12*0,6*0,6</t>
  </si>
  <si>
    <t>"P12" 8*0,6*0,6</t>
  </si>
  <si>
    <t>147</t>
  </si>
  <si>
    <t>968062355</t>
  </si>
  <si>
    <t>Vybourání dřevěných rámů oken dvojitých včetně křídel pl do 2 m2</t>
  </si>
  <si>
    <t>2030779858</t>
  </si>
  <si>
    <t>"P03"1,5*1,5*19</t>
  </si>
  <si>
    <t>"P04" 1,5*0,9*1</t>
  </si>
  <si>
    <t>"P05" 1,5*1,2*1</t>
  </si>
  <si>
    <t>"P11" (1,19+1,74)/2*1,4</t>
  </si>
  <si>
    <t>148</t>
  </si>
  <si>
    <t>968062747</t>
  </si>
  <si>
    <t>Vybourání stěn dřevěných plných, zasklených nebo výkladních pl přes 4 m2</t>
  </si>
  <si>
    <t>1767144806</t>
  </si>
  <si>
    <t>"P13" 9,12*4,57</t>
  </si>
  <si>
    <t>149</t>
  </si>
  <si>
    <t>968072455</t>
  </si>
  <si>
    <t>Vybourání kovových dveřních zárubní pl do 2 m2</t>
  </si>
  <si>
    <t>-479486057</t>
  </si>
  <si>
    <t>"P02"1*2,02</t>
  </si>
  <si>
    <t>"P06"1*2,02*2</t>
  </si>
  <si>
    <t>"P07" 0,9*2,02*2</t>
  </si>
  <si>
    <t>"P08" 1*2,02</t>
  </si>
  <si>
    <t>"P09" (2,57+1,83)/2*2,35</t>
  </si>
  <si>
    <t>150</t>
  </si>
  <si>
    <t>978059611</t>
  </si>
  <si>
    <t>Odsekání a odebrání obkladů stěn z vnějších obkládaček</t>
  </si>
  <si>
    <t>774987712</t>
  </si>
  <si>
    <t>Poznámka k položce:
Mezisoučet  "pohled Z"   ; Mezisoučet   "pohled J"   ; Součet</t>
  </si>
  <si>
    <t>"jižní pohled"</t>
  </si>
  <si>
    <t>21*0,1+(9*3,1)/2</t>
  </si>
  <si>
    <t>"severní pohled"</t>
  </si>
  <si>
    <t>30*0,05</t>
  </si>
  <si>
    <t>"západní pohled"</t>
  </si>
  <si>
    <t>22,08*0,05+(2,456*2,65)/2</t>
  </si>
  <si>
    <t>"východní pohled"</t>
  </si>
  <si>
    <t>41,75-4*0,6*0,6-2,02*1</t>
  </si>
  <si>
    <t>151</t>
  </si>
  <si>
    <t>966 R01</t>
  </si>
  <si>
    <t>Každodenní provizorní zakrytí střechy folií</t>
  </si>
  <si>
    <t>512</t>
  </si>
  <si>
    <t>1653494186</t>
  </si>
  <si>
    <t>997</t>
  </si>
  <si>
    <t>Přesun sutě</t>
  </si>
  <si>
    <t>152</t>
  </si>
  <si>
    <t>997013111</t>
  </si>
  <si>
    <t>Vnitrostaveništní doprava suti a vybouraných hmot pro budovy v do 6 m s použitím mechanizace</t>
  </si>
  <si>
    <t>-1303650952</t>
  </si>
  <si>
    <t>153</t>
  </si>
  <si>
    <t>997013501</t>
  </si>
  <si>
    <t>Odvoz suti na skládku a vybouraných hmot nebo meziskládku do 1 km se složením</t>
  </si>
  <si>
    <t>1216994298</t>
  </si>
  <si>
    <t>154</t>
  </si>
  <si>
    <t>997013509</t>
  </si>
  <si>
    <t>Příplatek k odvozu suti a vybouraných hmot na skládku ZKD 1 km přes 1 km</t>
  </si>
  <si>
    <t>1371403752</t>
  </si>
  <si>
    <t>936,691*19 'Přepočtené koeficientem množství</t>
  </si>
  <si>
    <t>155</t>
  </si>
  <si>
    <t>997013803</t>
  </si>
  <si>
    <t>Poplatek za uložení stavebního odpadu z betonových a keramických materiálů na skládce (skládkovné)</t>
  </si>
  <si>
    <t>441081058</t>
  </si>
  <si>
    <t>156</t>
  </si>
  <si>
    <t>997013814</t>
  </si>
  <si>
    <t>Poplatek za uložení stavebního odpadu z izolačních hmot na skládce (skládkovné)</t>
  </si>
  <si>
    <t>318551486</t>
  </si>
  <si>
    <t>6,34+0,949</t>
  </si>
  <si>
    <t>998</t>
  </si>
  <si>
    <t>Přesun hmot</t>
  </si>
  <si>
    <t>157</t>
  </si>
  <si>
    <t>998011001</t>
  </si>
  <si>
    <t>Přesun hmot pro budovy zděné v do 6 m</t>
  </si>
  <si>
    <t>1823131771</t>
  </si>
  <si>
    <t>PSV</t>
  </si>
  <si>
    <t>Práce a dodávky PSV</t>
  </si>
  <si>
    <t>711</t>
  </si>
  <si>
    <t>Izolace proti vodě, vlhkosti a plynům</t>
  </si>
  <si>
    <t>158</t>
  </si>
  <si>
    <t>711111051</t>
  </si>
  <si>
    <t>Provedení izolace proti zemní vlhkosti natěradly a tmely za studena na ploše vodorovné V dvojnásobným nátěrem tekutou elastickou hydroizolací</t>
  </si>
  <si>
    <t>-1077002545</t>
  </si>
  <si>
    <t>"balkon" 119,5+119,5</t>
  </si>
  <si>
    <t>159</t>
  </si>
  <si>
    <t>245510400</t>
  </si>
  <si>
    <t>systém hydroizolační bal. 6 kg</t>
  </si>
  <si>
    <t>-1282377366</t>
  </si>
  <si>
    <t>Poznámka k položce:
Spotřeba: 1,5 kg/m2 tl. 1 mm</t>
  </si>
  <si>
    <t>balkon*1,05</t>
  </si>
  <si>
    <t>250,95*1,5 'Přepočtené koeficientem množství</t>
  </si>
  <si>
    <t>160</t>
  </si>
  <si>
    <t>711411001</t>
  </si>
  <si>
    <t>Provedení izolace proti tlakové vodě vodorovné za studena nátěrem penetračním</t>
  </si>
  <si>
    <t>-85470089</t>
  </si>
  <si>
    <t>perimetr*0,7</t>
  </si>
  <si>
    <t>161</t>
  </si>
  <si>
    <t>111631500</t>
  </si>
  <si>
    <t>penetrační nátěr</t>
  </si>
  <si>
    <t>-619131287</t>
  </si>
  <si>
    <t>Poznámka k položce:
Spotřeba 0,3-0,4kg/m2 dle povrchu, ředidlo technický benzín</t>
  </si>
  <si>
    <t>(perimetr*0,6*0,4)/1000</t>
  </si>
  <si>
    <t>162</t>
  </si>
  <si>
    <t>711441559</t>
  </si>
  <si>
    <t>Provedení izolace proti povrchové a podpovrchové tlakové vodě pásy přitavením NAIP na ploše vodorovné V</t>
  </si>
  <si>
    <t>633606751</t>
  </si>
  <si>
    <t>"Skladba S08"               280</t>
  </si>
  <si>
    <t>"Skladba S10,S11"       119,5+119,5</t>
  </si>
  <si>
    <t>"Skladba S10,S11"       (119,5+119,5)*2</t>
  </si>
  <si>
    <t>"sklaba S12,S14"           4+1,8</t>
  </si>
  <si>
    <t>163</t>
  </si>
  <si>
    <t>628520150</t>
  </si>
  <si>
    <t>SBS pás asfaltový modifikovaný tl.4 mm s nosnou vložkou ze skleněné tkaniny</t>
  </si>
  <si>
    <t>-453064385</t>
  </si>
  <si>
    <t>SBS_skle*1,15</t>
  </si>
  <si>
    <t>164</t>
  </si>
  <si>
    <t>628522540.1</t>
  </si>
  <si>
    <t xml:space="preserve">SBS pás asfaltovaný modifikovaný tl.4 mm výztužná vložka z polyesterové rohože </t>
  </si>
  <si>
    <t>CS ÚRS 2015 02</t>
  </si>
  <si>
    <t>1362983476</t>
  </si>
  <si>
    <t>SBS_poly*1,15</t>
  </si>
  <si>
    <t>165</t>
  </si>
  <si>
    <t>711442559</t>
  </si>
  <si>
    <t>Provedení izolace proti tlakové vodě přitavením pásu</t>
  </si>
  <si>
    <t>743477214</t>
  </si>
  <si>
    <t>166</t>
  </si>
  <si>
    <t>628522590</t>
  </si>
  <si>
    <t xml:space="preserve">pásy s modifikovaným asfaltem vložka textilie asfaltované pásy modifikované special(-25°C) </t>
  </si>
  <si>
    <t>1224974422</t>
  </si>
  <si>
    <t>perimetr*1,1*0,7</t>
  </si>
  <si>
    <t>396,242*1,2 'Přepočtené koeficientem množství</t>
  </si>
  <si>
    <t>167</t>
  </si>
  <si>
    <t>711491172</t>
  </si>
  <si>
    <t>Provedení izolace proti povrchové a podpovrchové tlakové vodě ostatní na ploše vodorovné V z textilií, vrstvy ochranné</t>
  </si>
  <si>
    <t>-1986689348</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</si>
  <si>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</si>
  <si>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 Skladba S10,S11" 119,5+119,5</t>
  </si>
  <si>
    <t>168</t>
  </si>
  <si>
    <t>590541800</t>
  </si>
  <si>
    <t xml:space="preserve">rohož drenážní tlakově stálá _x000D_
</t>
  </si>
  <si>
    <t>843537429</t>
  </si>
  <si>
    <t>239*1,05</t>
  </si>
  <si>
    <t>169</t>
  </si>
  <si>
    <t>711491272</t>
  </si>
  <si>
    <t>Provedení izolace proti tlakové vodě z textilií vrstva ochranná</t>
  </si>
  <si>
    <t>-91705343</t>
  </si>
  <si>
    <t>170</t>
  </si>
  <si>
    <t>693110050</t>
  </si>
  <si>
    <t>geotextilie 300 g/m2</t>
  </si>
  <si>
    <t>270147866</t>
  </si>
  <si>
    <t>Geotextilie*1,1</t>
  </si>
  <si>
    <t>396,242*1,05 'Přepočtené koeficientem množství</t>
  </si>
  <si>
    <t>171</t>
  </si>
  <si>
    <t>711491273</t>
  </si>
  <si>
    <t>Provedení izolace proti tlakové vodě svislé z nopové folie vč. system. prvků (lišta apod.)</t>
  </si>
  <si>
    <t>280331487</t>
  </si>
  <si>
    <t>172</t>
  </si>
  <si>
    <t>283230240</t>
  </si>
  <si>
    <t>nopova folie</t>
  </si>
  <si>
    <t>1350337102</t>
  </si>
  <si>
    <t>173</t>
  </si>
  <si>
    <t>711714111</t>
  </si>
  <si>
    <t>Provedení detailů natěradly a tmely za studena vytvoření adhezního můstku modifikovanou maltou</t>
  </si>
  <si>
    <t>-1225681302</t>
  </si>
  <si>
    <t>174</t>
  </si>
  <si>
    <t>245512760a</t>
  </si>
  <si>
    <t xml:space="preserve">materiály pomocné chemické pro výrobu stavební a pro příbuzné obory ochrana výztuže a adhezní můstek bal. 25 kg </t>
  </si>
  <si>
    <t>824201169</t>
  </si>
  <si>
    <t>balkon*2</t>
  </si>
  <si>
    <t>478*3 'Přepočtené koeficientem množství</t>
  </si>
  <si>
    <t>175</t>
  </si>
  <si>
    <t>998711102</t>
  </si>
  <si>
    <t>Přesun hmot pro izolace proti vodě, vlhkosti a plynům stanovený z hmotnosti přesunovaného materiálu vodorovná dopravní vzdálenost do 50 m v objektech výšky přes 6 do 12 m</t>
  </si>
  <si>
    <t>885584324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</si>
  <si>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</si>
  <si>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</si>
  <si>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</si>
  <si>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176</t>
  </si>
  <si>
    <t>712300831</t>
  </si>
  <si>
    <t>Odstranění povlakové krytiny střech do 10° jednovrstvé</t>
  </si>
  <si>
    <t>1308306225</t>
  </si>
  <si>
    <t>" skladba S15" 884,7</t>
  </si>
  <si>
    <t>177</t>
  </si>
  <si>
    <t>712341659</t>
  </si>
  <si>
    <t>Provedení povlakové krytiny střech do 10° pásy NAIP přitavením bodově</t>
  </si>
  <si>
    <t>463483</t>
  </si>
  <si>
    <t>"skladba S17" 33</t>
  </si>
  <si>
    <t>178</t>
  </si>
  <si>
    <t>62832132x</t>
  </si>
  <si>
    <t>hydroizolační pás z SBS modifikovaného asfaltu se speciálními retardery hoření a nosnou vložkou z polyesterové rohože , tl. 4,5 mm</t>
  </si>
  <si>
    <t>1108182539</t>
  </si>
  <si>
    <t>917,7*1,15 'Přepočtené koeficientem množství</t>
  </si>
  <si>
    <t>179</t>
  </si>
  <si>
    <t>712331111</t>
  </si>
  <si>
    <t>Provedení povlakové krytiny střech do 10° podkladní vrstvy pásy na sucho samolepící</t>
  </si>
  <si>
    <t>323319665</t>
  </si>
  <si>
    <t>628662800</t>
  </si>
  <si>
    <t>samolepící  pás asfaltový z  SBS modifikovaného asfaltu s nosnou vložkou ze skelné tkaniny - tl. 3mm</t>
  </si>
  <si>
    <t>57707602</t>
  </si>
  <si>
    <t>181</t>
  </si>
  <si>
    <t>712331111.1</t>
  </si>
  <si>
    <t>2081319452</t>
  </si>
  <si>
    <t xml:space="preserve">"skladba S15"   střecha </t>
  </si>
  <si>
    <t>"skladba S16"   5,98</t>
  </si>
  <si>
    <t>182</t>
  </si>
  <si>
    <t>628522640a</t>
  </si>
  <si>
    <t>hydroizolační pás z SBS modifikovaného asfaltu tl. 4 mm,  z nosnou vložkou z  hliníkové folie kašírované skleněnými vlákny</t>
  </si>
  <si>
    <t>-712713672</t>
  </si>
  <si>
    <t>střecha*1,15</t>
  </si>
  <si>
    <t>5,98*1,15</t>
  </si>
  <si>
    <t>183</t>
  </si>
  <si>
    <t>712341559</t>
  </si>
  <si>
    <t>Provedení povlakové krytiny střech do 10° pásy NAIP přitavením v plné ploše</t>
  </si>
  <si>
    <t>714429543</t>
  </si>
  <si>
    <t>184</t>
  </si>
  <si>
    <t>628321320.R</t>
  </si>
  <si>
    <t>pás těžký asfaltovaný</t>
  </si>
  <si>
    <t>1272129821</t>
  </si>
  <si>
    <t>890,68*1,15 'Přepočtené koeficientem množství</t>
  </si>
  <si>
    <t>185</t>
  </si>
  <si>
    <t>998712102</t>
  </si>
  <si>
    <t>Přesun hmot pro povlakové krytiny stanovený z hmotnosti přesunovaného materiálu vodorovná dopravní vzdálenost do 50 m v objektech výšky přes 6 do 12 m</t>
  </si>
  <si>
    <t>-894912795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</si>
  <si>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</si>
  <si>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</si>
  <si>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</si>
  <si>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186</t>
  </si>
  <si>
    <t>713131141</t>
  </si>
  <si>
    <t xml:space="preserve">Montáž izolace tepelné lepením celoplošně rohoží, pásů, dílců, desek </t>
  </si>
  <si>
    <t>-1786643324</t>
  </si>
  <si>
    <t>"zateplení atiky a atikových stěn"</t>
  </si>
  <si>
    <t>21,9*2+64,2*2</t>
  </si>
  <si>
    <t>187</t>
  </si>
  <si>
    <t>283723090</t>
  </si>
  <si>
    <t>deska z pěnového polystyrenu EPS 100 S 1000 x 500 x 100 mm</t>
  </si>
  <si>
    <t>-324350435</t>
  </si>
  <si>
    <t>Poznámka k položce:
lambda=0,037 [W / m K]</t>
  </si>
  <si>
    <t>172,2*1,02 'Přepočtené koeficientem množství</t>
  </si>
  <si>
    <t>188</t>
  </si>
  <si>
    <t>71313114R1</t>
  </si>
  <si>
    <t>Montáž izolace tepelné stěn lepením celoplošně rohoží, pásů, dílců, desek - zateplení par. lůžka</t>
  </si>
  <si>
    <t>-1388242696</t>
  </si>
  <si>
    <t>parapet*0,6</t>
  </si>
  <si>
    <t>189</t>
  </si>
  <si>
    <t>283763610</t>
  </si>
  <si>
    <t>polystyren extrudovaný XPS - 1250 x 600 x 30 mm</t>
  </si>
  <si>
    <t>-1784325373</t>
  </si>
  <si>
    <t>190</t>
  </si>
  <si>
    <t>713141135</t>
  </si>
  <si>
    <t>Montáž izolace tepelné střech plochých lepené za studena bodově 1 vrstva rohoží, pásů, dílců, desek</t>
  </si>
  <si>
    <t>-966877566</t>
  </si>
  <si>
    <t>" skladba S15" střecha</t>
  </si>
  <si>
    <t>" skladba S16" 5,98</t>
  </si>
  <si>
    <t>" skladba S10, S11" 118,5+120,6</t>
  </si>
  <si>
    <t>191</t>
  </si>
  <si>
    <t>283723210x</t>
  </si>
  <si>
    <t>Spádové klíny z polystyrenu EPS 100 S, 20- 180 mm, spád 2 - 6,9 %</t>
  </si>
  <si>
    <t>1703690697</t>
  </si>
  <si>
    <t>884,7* 1,15</t>
  </si>
  <si>
    <t>192</t>
  </si>
  <si>
    <t>283723210y</t>
  </si>
  <si>
    <t>Spádové klíny z polystyrenu EPS 150 S , 20-45 mm, spád 1,2%</t>
  </si>
  <si>
    <t>-1775253075</t>
  </si>
  <si>
    <t>(118,5+120,6)* 1,15</t>
  </si>
  <si>
    <t>193</t>
  </si>
  <si>
    <t>283723210z</t>
  </si>
  <si>
    <t>Spádové klíny z polystyrenu EPS 100S, 20 - 83 mm - spád 2,6%</t>
  </si>
  <si>
    <t>1810173080</t>
  </si>
  <si>
    <t>194</t>
  </si>
  <si>
    <t>713141151</t>
  </si>
  <si>
    <t>Montáž izolace tepelné střech plochých kladené volně 1 vrstva rohoží, pásů, dílců, desek</t>
  </si>
  <si>
    <t>1559910163</t>
  </si>
  <si>
    <t>"skladba S13,S14"  5,14+1,8</t>
  </si>
  <si>
    <t>195</t>
  </si>
  <si>
    <t>631515200</t>
  </si>
  <si>
    <t>deska izolační minerální  tvrdá  λ-0.039 W/mK,  tl. 60 mm</t>
  </si>
  <si>
    <t>1126488934</t>
  </si>
  <si>
    <t>6,94*1,02 'Přepočtené koeficientem množství</t>
  </si>
  <si>
    <t>196</t>
  </si>
  <si>
    <t>283723120</t>
  </si>
  <si>
    <t>deska z pěnového polystyrenu EPS 100S  pro trvalé zatížení v tlaku (max. 2000 kg/m2) 1000 x 500 x 120 mm</t>
  </si>
  <si>
    <t>1320900753</t>
  </si>
  <si>
    <t>EPS_100S*1,15</t>
  </si>
  <si>
    <t>197</t>
  </si>
  <si>
    <t>283723160</t>
  </si>
  <si>
    <t>deska z pěnového polystyrenu EPS 100S  pro trvalé zatížení v tlaku (max. 2000 kg/m2) 1000 x 500 x 140 mm</t>
  </si>
  <si>
    <t>-1716090253</t>
  </si>
  <si>
    <t>198</t>
  </si>
  <si>
    <t>1281349140</t>
  </si>
  <si>
    <t>" Skladba S13,S14,S16" 12,92</t>
  </si>
  <si>
    <t>" atika" 30</t>
  </si>
  <si>
    <t>199</t>
  </si>
  <si>
    <t>713R01</t>
  </si>
  <si>
    <t xml:space="preserve">Prostorová smyčková rohož 900 g/m2, tl. 3 mm_x000D_
</t>
  </si>
  <si>
    <t>1538165619</t>
  </si>
  <si>
    <t>42,92*1,05</t>
  </si>
  <si>
    <t>200</t>
  </si>
  <si>
    <t>998713102</t>
  </si>
  <si>
    <t>Přesun hmot pro izolace tepelné stanovený z hmotnosti přesunovaného materiálu vodorovná dopravní vzdálenost do 50 m v objektech výšky přes 6 m do 12 m</t>
  </si>
  <si>
    <t>772354995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</si>
  <si>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</si>
  <si>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</si>
  <si>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</si>
  <si>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201</t>
  </si>
  <si>
    <t>721211421</t>
  </si>
  <si>
    <t>Podlahové vpusti se svislým odtokem DN 50/75/110  mřížka nerez 115x115</t>
  </si>
  <si>
    <t>-1136795893</t>
  </si>
  <si>
    <t>202</t>
  </si>
  <si>
    <t>721233112</t>
  </si>
  <si>
    <t xml:space="preserve">Svislá střešní vpusť DN100 s integrovanou  bitumenovou manžetou </t>
  </si>
  <si>
    <t>2049645102</t>
  </si>
  <si>
    <t>203</t>
  </si>
  <si>
    <t>721233121</t>
  </si>
  <si>
    <t xml:space="preserve">Vodorovná  střešní vpusť DN100 s integrovanou  bitumenovou manžetou </t>
  </si>
  <si>
    <t>1447671055</t>
  </si>
  <si>
    <t>204</t>
  </si>
  <si>
    <t>998721102</t>
  </si>
  <si>
    <t>Přesun hmot pro vnitřní kanalizace stanovený z hmotnosti přesunovaného materiálu vodorovná dopravní vzdálenost do 50 m v objektech výšky přes 6 do 12 m</t>
  </si>
  <si>
    <t>-1727378713</t>
  </si>
  <si>
    <t>762</t>
  </si>
  <si>
    <t>Konstrukce tesařské</t>
  </si>
  <si>
    <t>205</t>
  </si>
  <si>
    <t>762341016</t>
  </si>
  <si>
    <t xml:space="preserve">Bednění střech rovných z desek OSB tl 22 mm </t>
  </si>
  <si>
    <t>949957235</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</si>
  <si>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</si>
  <si>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 skladba S13,S14,S16"     12,8</t>
  </si>
  <si>
    <t>206</t>
  </si>
  <si>
    <t>762341017</t>
  </si>
  <si>
    <t xml:space="preserve">Bednění střech rovných z desek OSB tl 24 mm </t>
  </si>
  <si>
    <t>-2101017575</t>
  </si>
  <si>
    <t>"atika"                  35,8</t>
  </si>
  <si>
    <t>"balkony"            10,8</t>
  </si>
  <si>
    <t>207</t>
  </si>
  <si>
    <t>998762102</t>
  </si>
  <si>
    <t>Přesun hmot pro konstrukce tesařské stanovený z hmotnosti přesunovaného materiálu vodorovná dopravní vzdálenost do 50 m v objektech výšky přes 6 do 12 m</t>
  </si>
  <si>
    <t>1522255002</t>
  </si>
  <si>
    <t>764</t>
  </si>
  <si>
    <t>Konstrukce klempířské</t>
  </si>
  <si>
    <t>208</t>
  </si>
  <si>
    <t>764002413</t>
  </si>
  <si>
    <t>Montáž strukturované oddělovací rohože</t>
  </si>
  <si>
    <t>1723532706</t>
  </si>
  <si>
    <t>10+2</t>
  </si>
  <si>
    <t>209</t>
  </si>
  <si>
    <t>283292230</t>
  </si>
  <si>
    <t>fólie strukturovaná  - rohož</t>
  </si>
  <si>
    <t>1513411578</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</si>
  <si>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</si>
  <si>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stř1*1,15</t>
  </si>
  <si>
    <t>210</t>
  </si>
  <si>
    <t>764002841</t>
  </si>
  <si>
    <t>Demontáž oplechování horních ploch zdí a nadezdívek do suti</t>
  </si>
  <si>
    <t>177942090</t>
  </si>
  <si>
    <t>211</t>
  </si>
  <si>
    <t>764002851</t>
  </si>
  <si>
    <t>Demontáž oplechování parapetů do suti</t>
  </si>
  <si>
    <t>1618366957</t>
  </si>
  <si>
    <t>212</t>
  </si>
  <si>
    <t>7643118R</t>
  </si>
  <si>
    <t xml:space="preserve">Demontáž krytina hladká sklon do 30° plocha do 25 m2 - </t>
  </si>
  <si>
    <t>928619837</t>
  </si>
  <si>
    <t>Poznámka k položce:
Součet</t>
  </si>
  <si>
    <t>"markýza nad vstupem" 2,42</t>
  </si>
  <si>
    <t>"zastřešení zásobovací rampy" 12,1</t>
  </si>
  <si>
    <t>213</t>
  </si>
  <si>
    <t>764246444</t>
  </si>
  <si>
    <t>Oplechování parapetů z titanzinkového předzvětralého plechu rovných celoplošně lepené, bez rohů rš 320 mm</t>
  </si>
  <si>
    <t>-387526348</t>
  </si>
  <si>
    <t>"výpis klempířských prvků" K/01- K/013"</t>
  </si>
  <si>
    <t>1,4*10+1*7+1,92*8+1,91*20+0,62*2+0,6*2+2,95*1+1,2*1+4,36*2+8,72*2+23,98*2+7,63*2+1,08*1</t>
  </si>
  <si>
    <t>214</t>
  </si>
  <si>
    <t>76400K14</t>
  </si>
  <si>
    <t>Oplechování soklu z předzvětralého TiZn tl.0,8 mm, r.š.230 mm</t>
  </si>
  <si>
    <t>797979213</t>
  </si>
  <si>
    <t>"výpis klempířských výrobků - K/14"     41,8</t>
  </si>
  <si>
    <t>215</t>
  </si>
  <si>
    <t>76400K15</t>
  </si>
  <si>
    <t>Oplechování horních ploch zdí a nadezdívek (atik) z titanzinkového válcovaného plechu mechanicky kotvené rš 760 mm,tl.0,8 mm</t>
  </si>
  <si>
    <t>bm</t>
  </si>
  <si>
    <t>1519323434</t>
  </si>
  <si>
    <t>"výpis klempířských výrobků - K/15"     51,6</t>
  </si>
  <si>
    <t>216</t>
  </si>
  <si>
    <t>76400K16</t>
  </si>
  <si>
    <t>Oplechování horních ploch zdí a nadezdívek (atik) z titanzinkového  válcovaného plechu mechanicky kotvené rš 600 mm, tl.0,8 mm</t>
  </si>
  <si>
    <t>-1766957520</t>
  </si>
  <si>
    <t>"výpis klempířských výrobků - K/16"    13,4</t>
  </si>
  <si>
    <t>217</t>
  </si>
  <si>
    <t>76400K17</t>
  </si>
  <si>
    <t>Oplechování soklu z předzvětralého TiZn tl.0,8 mm, r.š.550 mm</t>
  </si>
  <si>
    <t>1222447490</t>
  </si>
  <si>
    <t>"výpis klempířských výrobků - K/17"     4,8</t>
  </si>
  <si>
    <t>218</t>
  </si>
  <si>
    <t>76400K18</t>
  </si>
  <si>
    <t>Ukončovací lišta nopové folie z předzvětralého TiZn plechu, tl. 0,8m, r.š. 120 mm</t>
  </si>
  <si>
    <t>-758489941</t>
  </si>
  <si>
    <t>"výpis klempířských výrobků - K/18"   211</t>
  </si>
  <si>
    <t>219</t>
  </si>
  <si>
    <t>76400K19</t>
  </si>
  <si>
    <t>Okapnička z lakovaného pozinkovaného plechu tl. 0,8 mm, r.š. 250 mm</t>
  </si>
  <si>
    <t>364747523</t>
  </si>
  <si>
    <t>"výpis klempířských výrobků - K/19"     3</t>
  </si>
  <si>
    <t>220</t>
  </si>
  <si>
    <t>76400K20</t>
  </si>
  <si>
    <t>Ukončovací perforovaný profil s okapničkou z lakovaného hliníku, tl. 0,8 mm,vč. kotevních prvků</t>
  </si>
  <si>
    <t>1319936011</t>
  </si>
  <si>
    <t>"výpis klempířských výrobků - K/20"     104,4</t>
  </si>
  <si>
    <t>221</t>
  </si>
  <si>
    <t>76400K21</t>
  </si>
  <si>
    <t xml:space="preserve">Oplechování markýzy z TiZN falcovaný, tl. 0,8 mm, rozměr 2500x460 mm,vč. kotvení _x000D_
</t>
  </si>
  <si>
    <t>-1377884945</t>
  </si>
  <si>
    <t>"výpis klempířských výrobků - K/21"     1</t>
  </si>
  <si>
    <t>222</t>
  </si>
  <si>
    <t>76400K22</t>
  </si>
  <si>
    <t xml:space="preserve">Oplechování markýzy z TiZN falcovaný, tl. 0,8 mm, rozměr 3960x1010 mm,vč. kotvení </t>
  </si>
  <si>
    <t>-1357505889</t>
  </si>
  <si>
    <t>"výpis klempířských výrobků - K/22"     1</t>
  </si>
  <si>
    <t>223</t>
  </si>
  <si>
    <t>76400K23</t>
  </si>
  <si>
    <t xml:space="preserve">Oplechování markýzy z TiZN falcovaný  tl. 0,8 mm, rozměr 51260x1100 mm,vč. kotvení </t>
  </si>
  <si>
    <t>-727483801</t>
  </si>
  <si>
    <t>"výpis klempířských výrobků - K/23"     1</t>
  </si>
  <si>
    <t>224</t>
  </si>
  <si>
    <t>76400K24</t>
  </si>
  <si>
    <t xml:space="preserve">Oplechování střechy z TiZN falcovaný  tl. 0,8 mm, rozměr  295x239 mm, vč. kotvení </t>
  </si>
  <si>
    <t>885274217</t>
  </si>
  <si>
    <t>"výpis klempířských výrobků - K/24"     1</t>
  </si>
  <si>
    <t>225</t>
  </si>
  <si>
    <t>764541403</t>
  </si>
  <si>
    <t xml:space="preserve">Žlab podokapní půlkruhový z TiZn předzvětralého plechu DN 100, vč. kotvení </t>
  </si>
  <si>
    <t>1325651285</t>
  </si>
  <si>
    <t>"výpis klempířských výrobků - K/25"  3,2</t>
  </si>
  <si>
    <t>226</t>
  </si>
  <si>
    <t>764548423</t>
  </si>
  <si>
    <t>Svod z titanzinkového předzvětralého plechu včetně objímek, kolen a odskoků kruhový, průměru 100 mm</t>
  </si>
  <si>
    <t>559108032</t>
  </si>
  <si>
    <t>"výpis klempířských výrobků - K/26"  3,0</t>
  </si>
  <si>
    <t>227</t>
  </si>
  <si>
    <t>76400K27</t>
  </si>
  <si>
    <t>Oplechování dilatační mezery schodiště  z předzvětralého TiZn plechu, tl. 0 8m, r.š.200 mm</t>
  </si>
  <si>
    <t>877360130</t>
  </si>
  <si>
    <t>"výpis klempířských výrobků - K/27" 11,5</t>
  </si>
  <si>
    <t>228</t>
  </si>
  <si>
    <t>998764102</t>
  </si>
  <si>
    <t>Přesun hmot pro konstrukce klempířské stanovený z hmotnosti přesunovaného materiálu vodorovná dopravní vzdálenost do 50 m v objektech výšky přes 6 do 12 m</t>
  </si>
  <si>
    <t>-1695424689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</si>
  <si>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</si>
  <si>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</si>
  <si>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</si>
  <si>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229</t>
  </si>
  <si>
    <t>766441821</t>
  </si>
  <si>
    <t>Demontáž parapetních desek dřevěných nebo plastových šířky do 30 cm délky přes 1,0 m</t>
  </si>
  <si>
    <t>19079815</t>
  </si>
  <si>
    <t>78+4+2+18+8+4+1+6+1+6+1</t>
  </si>
  <si>
    <t>230</t>
  </si>
  <si>
    <t>766622131</t>
  </si>
  <si>
    <t>Montáž plastových oken plochy do 1 m2 otevíravých výšky do 1,5 m s rámem do zdiva</t>
  </si>
  <si>
    <t>-593353151</t>
  </si>
  <si>
    <t>"O02" (2,05*0,55)*7</t>
  </si>
  <si>
    <t>"O06" (0,62*1,25)*2</t>
  </si>
  <si>
    <t>"O07" (0,6*1,2)*2</t>
  </si>
  <si>
    <t>"O11" (1,05*0,66)*1</t>
  </si>
  <si>
    <t>231</t>
  </si>
  <si>
    <t>767 O06</t>
  </si>
  <si>
    <t>D plastové okno jednokřídlé , otevíravé,sklápěcíizolační trojsklo, bezpečnostní folie , rozměr 620x1250 mm</t>
  </si>
  <si>
    <t>kd</t>
  </si>
  <si>
    <t>1552395871</t>
  </si>
  <si>
    <t>"výpis výplní otvorů O06"       2</t>
  </si>
  <si>
    <t>232</t>
  </si>
  <si>
    <t>767 O02</t>
  </si>
  <si>
    <t>D plastové okno jednokřídlé,sklápěcí,izolační trojsklo, bezpečnostní folie , rozměr otvoru 1050x550 mm</t>
  </si>
  <si>
    <t>479928120</t>
  </si>
  <si>
    <t>"výpis výplní otvorů O02"     7</t>
  </si>
  <si>
    <t>233</t>
  </si>
  <si>
    <t>767 O07</t>
  </si>
  <si>
    <t>D plastové okno jednokřídlé , otevíravé,sklápěcí , izolační trojsklo,rozměr 600x1200 mm</t>
  </si>
  <si>
    <t>1849834309</t>
  </si>
  <si>
    <t>"výpis výplní otvorů O07"       2</t>
  </si>
  <si>
    <t>234</t>
  </si>
  <si>
    <t>767 O11</t>
  </si>
  <si>
    <t>D plastové okno jednokřídlé,sklápěcí , izolační trojsklo,rozměr 1080x660 mm</t>
  </si>
  <si>
    <t>-379987367</t>
  </si>
  <si>
    <t>"výpis výplní otvorů O11"       1</t>
  </si>
  <si>
    <t>235</t>
  </si>
  <si>
    <t>766622216</t>
  </si>
  <si>
    <t>Montáž plastových oken plochy přes 1 m2 otevíravých s rámem do zdiva</t>
  </si>
  <si>
    <t>-2052027639</t>
  </si>
  <si>
    <t>"O01"    6</t>
  </si>
  <si>
    <t xml:space="preserve">"O03"    8 </t>
  </si>
  <si>
    <t>"O04"    4</t>
  </si>
  <si>
    <t>"O05"    10</t>
  </si>
  <si>
    <t>"O08"    1</t>
  </si>
  <si>
    <t>"O09"    10</t>
  </si>
  <si>
    <t>"O10"     1</t>
  </si>
  <si>
    <t>236</t>
  </si>
  <si>
    <t>611 O01</t>
  </si>
  <si>
    <t>okno jednokřídlé, otvíravé a sklápěcí  1400x1750 mm, s bezpečností folii a vnitřní žaluzií, izolační trojsklo Uw=0,9W/m2k</t>
  </si>
  <si>
    <t>1364778964</t>
  </si>
  <si>
    <t>"O01" 6</t>
  </si>
  <si>
    <t>237</t>
  </si>
  <si>
    <t>611 O03</t>
  </si>
  <si>
    <t>sestava plastového okna, otvíravé a sklápěcí  1920x2300 mm, s bezpečností folii a vnitřní žaluzií, izolační trojsklo Uw=0,9W/m2k</t>
  </si>
  <si>
    <t>1419699613</t>
  </si>
  <si>
    <t>"O03" 8</t>
  </si>
  <si>
    <t>238</t>
  </si>
  <si>
    <t>611 O04</t>
  </si>
  <si>
    <t>sestava plastového okna, otvíravé a sklápěcí  1400x2300 mm, s bezpečností folii a vnitřní žaluzií, izolační trojsklo Uw=0,9W/m2k</t>
  </si>
  <si>
    <t>-487243786</t>
  </si>
  <si>
    <t>"O04" 4</t>
  </si>
  <si>
    <t>611 O05</t>
  </si>
  <si>
    <t>sestava plastového okna, otvíravé a sklápěcí  1910x2080 mm, s bezpečností folii a vnitřní žaluzií, izolační trojsklo Uw=0,9W/m2k</t>
  </si>
  <si>
    <t>1722855090</t>
  </si>
  <si>
    <t>"O05"   10</t>
  </si>
  <si>
    <t>240</t>
  </si>
  <si>
    <t>611 O08</t>
  </si>
  <si>
    <t>sestava plastového okna, otvíravé a sklápěcí+ fixní část,  2950x2300 mm, s bezpečností folii a vnitřní žaluzií, izolační trojsklo Uw=0,9W/m2k</t>
  </si>
  <si>
    <t>1466131810</t>
  </si>
  <si>
    <t>"O08" 1</t>
  </si>
  <si>
    <t>241</t>
  </si>
  <si>
    <t>611 O09</t>
  </si>
  <si>
    <t>sestava plastového okna, otvíravé a sklápěcí  1910x1980 mm, s bezpečností folii a vnitřní žaluzií, izolační trojsklo Uw=0,9W/m2k</t>
  </si>
  <si>
    <t>28712892</t>
  </si>
  <si>
    <t>"O09"   10</t>
  </si>
  <si>
    <t>242</t>
  </si>
  <si>
    <t>611 O10</t>
  </si>
  <si>
    <t>sestava plastového okna, otvíravé a sklápěcí,  780x3120 mm,  izolační trojsklo Uw=0,9W/m2k</t>
  </si>
  <si>
    <t>1067672802</t>
  </si>
  <si>
    <t>"O10" 1</t>
  </si>
  <si>
    <t>243</t>
  </si>
  <si>
    <t>766660001</t>
  </si>
  <si>
    <t>Montáž dveřních křídel dřevěných nebo plastových otevíravých do ocelové zárubně povrchově upravených jednokřídlových, šířky do 800 mm</t>
  </si>
  <si>
    <t>-451986661</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</si>
  <si>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</si>
  <si>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"výpis výplní otvorů  D13/P,D14/P"   1+1</t>
  </si>
  <si>
    <t>244</t>
  </si>
  <si>
    <t>766 D13/P</t>
  </si>
  <si>
    <t>D plastové dveře jednokřídlé, plné. rozměr 800x1300 mm</t>
  </si>
  <si>
    <t>-1066745466</t>
  </si>
  <si>
    <t>"výpis výplní otvorů  D13/P"   1</t>
  </si>
  <si>
    <t>245</t>
  </si>
  <si>
    <t>766 D14/P</t>
  </si>
  <si>
    <t>D plastové dveře jednokřídlé, plné. rozměr 800x2000 mm</t>
  </si>
  <si>
    <t>1950048863</t>
  </si>
  <si>
    <t>"výpis výplní otvorů  D14/P"   1</t>
  </si>
  <si>
    <t>246</t>
  </si>
  <si>
    <t>766691914</t>
  </si>
  <si>
    <t>Vyvěšení nebo zavěšení dřevěných křídel dveří pl do 2 m2</t>
  </si>
  <si>
    <t>1783938043</t>
  </si>
  <si>
    <t>247</t>
  </si>
  <si>
    <t>766694111</t>
  </si>
  <si>
    <t>Montáž parapetních desek dřevěných nebo plastových šířky do 30 cm délky do 1,0 m</t>
  </si>
  <si>
    <t>807603490</t>
  </si>
  <si>
    <t>"výpis truhlářských prvků  - T/02,T11"                     6+1</t>
  </si>
  <si>
    <t>248</t>
  </si>
  <si>
    <t>766694113</t>
  </si>
  <si>
    <t>Montáž parapetních desek dřevěných nebo plastových šířky do 30 cm délky do 2,6 m</t>
  </si>
  <si>
    <t>1124957709</t>
  </si>
  <si>
    <t>" výpis truhlářských prvků  - T/07,T08,T/09,T/10"                        2+2+2+2</t>
  </si>
  <si>
    <t>249</t>
  </si>
  <si>
    <t>766694122</t>
  </si>
  <si>
    <t>Montáž ostatních truhlářských konstrukcí parapetních desek dřevěných nebo plastových šířky přes 300 mm, délky přes 1000 do 1600 mm</t>
  </si>
  <si>
    <t>1906853066</t>
  </si>
  <si>
    <t xml:space="preserve">Poznámka k souboru cen:_x000D_
1. Cenami -8111 a -8112 se oceňuje montáž vrat oboru JKPOV 611. 2. Cenami -97 . . nelze oceňovat venkovní krycí lišty balkónových dveří; tato montáž se oceňuje cenou -1610. </t>
  </si>
  <si>
    <t>"výpis truhlářských výrobků T01,T03"                              10+1</t>
  </si>
  <si>
    <t>250</t>
  </si>
  <si>
    <t>766694123</t>
  </si>
  <si>
    <t>Montáž ostatních truhlářských konstrukcí parapetních desek dřevěných nebo plastových šířky přes 300 mm, délky přes 1600 do 2600 mm</t>
  </si>
  <si>
    <t>-884566783</t>
  </si>
  <si>
    <t>"výpis truhlářských výrobků T04,T05"                         8+19</t>
  </si>
  <si>
    <t>251</t>
  </si>
  <si>
    <t>766694124</t>
  </si>
  <si>
    <t>Montáž ostatních truhlářských konstrukcí parapetních desek dřevěných nebo plastových šířky přes 300 mm, délky přes 2600 mm</t>
  </si>
  <si>
    <t>1278138896</t>
  </si>
  <si>
    <t>"výpis truhlářských výrobků T06"                    1</t>
  </si>
  <si>
    <t>252</t>
  </si>
  <si>
    <t>611444010</t>
  </si>
  <si>
    <t>parapet plastový vnitřní - komůrkový 23 x 2 x 100 cm</t>
  </si>
  <si>
    <t>-347951748</t>
  </si>
  <si>
    <t>" výpis truhlář. prvků T/07,T/08,T/09,T/10"             4,36*2+8,72*2+23,98*2+7,63*2</t>
  </si>
  <si>
    <t>253</t>
  </si>
  <si>
    <t>611444020</t>
  </si>
  <si>
    <t>parapet plastový vnitřní - komůrkový 30 x 2 x 100 cm</t>
  </si>
  <si>
    <t>314516308</t>
  </si>
  <si>
    <t>" výpis truhlář. prvků T/02"             1*6</t>
  </si>
  <si>
    <t>254</t>
  </si>
  <si>
    <t>611444030</t>
  </si>
  <si>
    <t>parapet plastový vnitřní - komůrkový 33 x 2 x 100 cm</t>
  </si>
  <si>
    <t>1742159390</t>
  </si>
  <si>
    <t>" výpis truhlář. prvků T/01,T/04,T/05,T/06"             1*6+1,92*8+1,91*19+2,95*1</t>
  </si>
  <si>
    <t>255</t>
  </si>
  <si>
    <t>611444050</t>
  </si>
  <si>
    <t>parapet plastový vnitřní - komůrkový 48 x 2 x 100 cm</t>
  </si>
  <si>
    <t>1276751972</t>
  </si>
  <si>
    <t>" výpis truhlář. prvků T03"   1,05*1</t>
  </si>
  <si>
    <t>256</t>
  </si>
  <si>
    <t>998766102</t>
  </si>
  <si>
    <t>Přesun hmot pro konstrukce truhlářské stanovený z hmotnosti přesunovaného materiálu vodorovná dopravní vzdálenost do 50 m v objektech výšky přes 6 do 12 m</t>
  </si>
  <si>
    <t>-648390548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</si>
  <si>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</si>
  <si>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</si>
  <si>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</si>
  <si>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257</t>
  </si>
  <si>
    <t>767 D01/P</t>
  </si>
  <si>
    <t>D+M Al vchodové dveře plné, jednokřídlé, pravé,fixní nadsvětlík  s izlačním dvojsklem, 1060x2600 mm</t>
  </si>
  <si>
    <t>243335647</t>
  </si>
  <si>
    <t>"výpis výplní otvorů D01/P"      1</t>
  </si>
  <si>
    <t>258</t>
  </si>
  <si>
    <t>767 D02/L</t>
  </si>
  <si>
    <t>D+M Al vchodové dveře plné, jednokřídlé, levé, 1080x2100 mm</t>
  </si>
  <si>
    <t>2147008595</t>
  </si>
  <si>
    <t>"výpis výplní otvorů D02/L"      2</t>
  </si>
  <si>
    <t>259</t>
  </si>
  <si>
    <t>767 D03/L</t>
  </si>
  <si>
    <t>D+M Al vchodové dveře plné, jednokřídlé, levé,fixní nadsvětlík  s izolačním dvojsklem, 1070x2600 mm</t>
  </si>
  <si>
    <t>-858190353</t>
  </si>
  <si>
    <t>"výpis výplní otvorů D03/L"      1</t>
  </si>
  <si>
    <t>260</t>
  </si>
  <si>
    <t>767 D04/L</t>
  </si>
  <si>
    <t>D+M Al vchodové dveře plné, jednokřídlé, levé,fixní nadsvětlík  s izolačním dvojsklem, 1100x2600 mm</t>
  </si>
  <si>
    <t>1168685178</t>
  </si>
  <si>
    <t>"výpis výplní otvorů D04/L"      1</t>
  </si>
  <si>
    <t>261</t>
  </si>
  <si>
    <t>767 D05/L</t>
  </si>
  <si>
    <t>D+M Al vchodové dveře plné, jednokřídlé, levé, 1020x2100 mm</t>
  </si>
  <si>
    <t>-1712286014</t>
  </si>
  <si>
    <t>"výpis výplní otvorů D05/L"   1</t>
  </si>
  <si>
    <t>262</t>
  </si>
  <si>
    <t>767 D06/L</t>
  </si>
  <si>
    <t>D+M Al vchodové dveře plné, jednokřídlé, levé, 960x2100 mm</t>
  </si>
  <si>
    <t>-1983856128</t>
  </si>
  <si>
    <t>"výpis výplní otvorů D06/L"   1</t>
  </si>
  <si>
    <t>263</t>
  </si>
  <si>
    <t>767 D07</t>
  </si>
  <si>
    <t>D+M Al vrata, dvoukřídlé, plné, barva šedá, rozměr 2400x2600 mm</t>
  </si>
  <si>
    <t>109312436</t>
  </si>
  <si>
    <t>"výpis výplní otvorů D07"       2</t>
  </si>
  <si>
    <t>264</t>
  </si>
  <si>
    <t>767 D08/L</t>
  </si>
  <si>
    <t xml:space="preserve">D+M Al vchodové dveře  dvoukřídlé, částečně prosklené, fixní nadsvětlík, izolační dvojsklo, rozměr 1340x3180 mm </t>
  </si>
  <si>
    <t>1390011861</t>
  </si>
  <si>
    <t>"výpis výplní otvorů D08/L"      1</t>
  </si>
  <si>
    <t>265</t>
  </si>
  <si>
    <t>767 D09/L</t>
  </si>
  <si>
    <t xml:space="preserve">D+M Al vchodové dveře  dvoukřídlé, částečně prosklené, fixní nadsvětlík, izolační dvojsklo, rozměr 1400x3200 mm </t>
  </si>
  <si>
    <t>1417779073</t>
  </si>
  <si>
    <t>"výpis výplní otvorů D09/L"      1</t>
  </si>
  <si>
    <t>266</t>
  </si>
  <si>
    <t>767 D10/L</t>
  </si>
  <si>
    <t xml:space="preserve">D+M Al vchodové dveře  dvoukřídlé, částečně prosklené, fixní nadsvětlík, izolační dvojsklo, rozměr 1500x3130 mm </t>
  </si>
  <si>
    <t>-1855246735</t>
  </si>
  <si>
    <t>"výpis výplní otvorů D10/L"      2</t>
  </si>
  <si>
    <t>267</t>
  </si>
  <si>
    <t>767 D11/L</t>
  </si>
  <si>
    <t xml:space="preserve">D+M Al vchodové dveře  dvoukřídlé, částečně prosklené, fixní nadsvětlík, izolační dvojsklo, rozměr 2460x3130 mm </t>
  </si>
  <si>
    <t>-779783707</t>
  </si>
  <si>
    <t>"výpis výplní otvorů D11/L"      2</t>
  </si>
  <si>
    <t>268</t>
  </si>
  <si>
    <t>767 D12/L</t>
  </si>
  <si>
    <t xml:space="preserve">D+M Al vchodové dveře  dvoukřídlé, částečně prosklené, fixní nadsvětlík, izolační dvojsklo, rozměr 1400x3120 mm </t>
  </si>
  <si>
    <t>-219080325</t>
  </si>
  <si>
    <t>"výpis výplní otvorů D12/L"      1</t>
  </si>
  <si>
    <t>269</t>
  </si>
  <si>
    <t>767 O12</t>
  </si>
  <si>
    <t>D+M sestavy hliníkového okna , otevíravé, sklápěcí. izolační trojsklo , rozměr 4360x2350 mm</t>
  </si>
  <si>
    <t>-383894005</t>
  </si>
  <si>
    <t>"výpis výplní otvorů O12"      2</t>
  </si>
  <si>
    <t>270</t>
  </si>
  <si>
    <t>767 O13</t>
  </si>
  <si>
    <t>D+M sestavy hliníkového okna , otevíravé, sklápěcí. izolační trojsklo , rozměr 8720x2350 mm</t>
  </si>
  <si>
    <t>-132474408</t>
  </si>
  <si>
    <t>"výpis výplní otvorů O13"      2</t>
  </si>
  <si>
    <t>271</t>
  </si>
  <si>
    <t>767 O14</t>
  </si>
  <si>
    <t>D+M sestavy hliníkového okna , otevíravé, sklápěcí. izolační trojsklo , rozměr 23980x2350 mm</t>
  </si>
  <si>
    <t>-1868808316</t>
  </si>
  <si>
    <t>"výpis výplní otvorů O14"      2</t>
  </si>
  <si>
    <t>272</t>
  </si>
  <si>
    <t>767 O15</t>
  </si>
  <si>
    <t>D+M sestavy hliníkového okna , otevíravé, sklápěcí. izolační trojsklo , rozměr 7630x2350 mm</t>
  </si>
  <si>
    <t>828160816</t>
  </si>
  <si>
    <t>"výpis výplní otvorů O15"      2</t>
  </si>
  <si>
    <t>273</t>
  </si>
  <si>
    <t>767002.1</t>
  </si>
  <si>
    <t>Montáž zabezpečovacího systému na ploché střeše</t>
  </si>
  <si>
    <t>-1412646039</t>
  </si>
  <si>
    <t>274</t>
  </si>
  <si>
    <t>767001.1</t>
  </si>
  <si>
    <t>Dodávka zabezpečovacího systému na ploché střeše - 49 bm, nerezové lanko DN 8 mm, 12 kotev</t>
  </si>
  <si>
    <t>-337318866</t>
  </si>
  <si>
    <t>275</t>
  </si>
  <si>
    <t>76700Z01</t>
  </si>
  <si>
    <t xml:space="preserve">D+M sestavy schodišťového ocelového madla do 1.PP, žárově pozinkované, vč. kotvení </t>
  </si>
  <si>
    <t>-1729484052</t>
  </si>
  <si>
    <t>"výpis zámečnických výrobků Z01"     1</t>
  </si>
  <si>
    <t>276</t>
  </si>
  <si>
    <t>76700Z02</t>
  </si>
  <si>
    <t>D+M ocelového zábradlí nad schodištěm 1.PP, vč. kotvení , žárově pozink., délky 4470 mm</t>
  </si>
  <si>
    <t>1087261127</t>
  </si>
  <si>
    <t>"výpis zámečnických výrobků Z02"     1</t>
  </si>
  <si>
    <t>277</t>
  </si>
  <si>
    <t>76700Z03</t>
  </si>
  <si>
    <t>D+M ocelového zábradlí schodiště 1.NP, vč. kotvení , žárově pozinkované, půdorysné délky 2400 mm</t>
  </si>
  <si>
    <t>1827248380</t>
  </si>
  <si>
    <t>"výpis zámečnických výrobků Z03"     4</t>
  </si>
  <si>
    <t>278</t>
  </si>
  <si>
    <t>76700Z04</t>
  </si>
  <si>
    <t>D+M ocelového zábradlí  1.NP, vč. kotvení , žárově pozinkované, půdorysné délky 1600 mm</t>
  </si>
  <si>
    <t>-655868338</t>
  </si>
  <si>
    <t>"výpis zámečnických výrobků Z04"     1</t>
  </si>
  <si>
    <t>279</t>
  </si>
  <si>
    <t>76700Z05</t>
  </si>
  <si>
    <t>D+M ocelového zábradlí francouzského okna 2.NP, vč.kotvení , žárově pozinkovano - viz výkres D.1.1.3.17.1.</t>
  </si>
  <si>
    <t>-390810629</t>
  </si>
  <si>
    <t>"výpis zámečnických výrobků Z05"     1</t>
  </si>
  <si>
    <t>280</t>
  </si>
  <si>
    <t>76700Z06</t>
  </si>
  <si>
    <t>D+M zábradlí balkonu - viz výkres D1.1.3.17.2.</t>
  </si>
  <si>
    <t>-1515780</t>
  </si>
  <si>
    <t>"výpis zámečnických výrobků Z06"     1</t>
  </si>
  <si>
    <t>281</t>
  </si>
  <si>
    <t>76700Z07</t>
  </si>
  <si>
    <t>D+M zábradlí balkonu - viz výkres D1.1.3.17.3.</t>
  </si>
  <si>
    <t>788385370</t>
  </si>
  <si>
    <t>"výpis zámečnických výrobků Z07"     1</t>
  </si>
  <si>
    <t>282</t>
  </si>
  <si>
    <t>76700Z08</t>
  </si>
  <si>
    <t>D+M zábradlí balkonu - viz výkres D1.1.3.17.4.</t>
  </si>
  <si>
    <t>-464140241</t>
  </si>
  <si>
    <t>"výpis zámečnických výrobků Z08"     1</t>
  </si>
  <si>
    <t>283</t>
  </si>
  <si>
    <t>76700Z09</t>
  </si>
  <si>
    <t>D+M zábradlí balkonu - viz výkres D1.1.3.17.5.</t>
  </si>
  <si>
    <t>309424106</t>
  </si>
  <si>
    <t>"výpis zámečnických výrobků Z09"     1</t>
  </si>
  <si>
    <t>284</t>
  </si>
  <si>
    <t>76700Z10</t>
  </si>
  <si>
    <t xml:space="preserve">D+M nástěnný žebřík pro přístup na střechu objektu , pevný, svislý , příčlový  se 2 štěřiny  a ochranným košem , š. 520 mm, v. 11850 mm </t>
  </si>
  <si>
    <t>-519847714</t>
  </si>
  <si>
    <t>"výpis zámečnických výrobků Z10"     1</t>
  </si>
  <si>
    <t>285</t>
  </si>
  <si>
    <t>76700Z11</t>
  </si>
  <si>
    <t>D+M kovová bezpečnostní mříž, žárově pozinkovaná, rozměr 1000x550 mm, vč. kotvení</t>
  </si>
  <si>
    <t>1819850022</t>
  </si>
  <si>
    <t>"výpis zámečnických výrobků Z11"    7</t>
  </si>
  <si>
    <t>286</t>
  </si>
  <si>
    <t>76700Z12</t>
  </si>
  <si>
    <t>D+M kovová bezpečnostní mříž, žárově pozinkovaná, rozměr 1400x1750 mm, vč. kotvení</t>
  </si>
  <si>
    <t>-552616914</t>
  </si>
  <si>
    <t>"výpis zámečnických výrobků Z12"     6</t>
  </si>
  <si>
    <t>287</t>
  </si>
  <si>
    <t>998767102</t>
  </si>
  <si>
    <t>Přesun hmot pro zámečnické konstrukce stanovený z hmotnosti přesunovaného materiálu vodorovná dopravní vzdálenost do 50 m v objektech výšky přes 6 do 12 m</t>
  </si>
  <si>
    <t>-390376814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</si>
  <si>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</si>
  <si>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</si>
  <si>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</si>
  <si>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288</t>
  </si>
  <si>
    <t>771571810</t>
  </si>
  <si>
    <t>Demontáž podlah z dlaždic keramických kladených do malty</t>
  </si>
  <si>
    <t>-2006833308</t>
  </si>
  <si>
    <t>289</t>
  </si>
  <si>
    <t>636311112</t>
  </si>
  <si>
    <t>Kladení dlažby z betonových dlaždic na sucho na terče z umělé hmoty o rozměru dlažby 40x40 cm, o výšce terče přes 25 do 70 mm</t>
  </si>
  <si>
    <t>-1800033522</t>
  </si>
  <si>
    <t>"Skladba S10, S11"           119,5+119,5</t>
  </si>
  <si>
    <t>Dlažba_terče</t>
  </si>
  <si>
    <t>290</t>
  </si>
  <si>
    <t>592475040</t>
  </si>
  <si>
    <t>dlaždice teracová tryskaná impregnovaná 40x40x2 cm</t>
  </si>
  <si>
    <t>1604284717</t>
  </si>
  <si>
    <t>239,1*1,1 'Přepočtené koeficientem množství</t>
  </si>
  <si>
    <t>291</t>
  </si>
  <si>
    <t>562846030</t>
  </si>
  <si>
    <t xml:space="preserve">Součásti tvářené z plastů pro výrobní spotřebu ostatní fixační kroužky pod dlažbu_x000D_
 </t>
  </si>
  <si>
    <t>-470541882</t>
  </si>
  <si>
    <t>292</t>
  </si>
  <si>
    <t>771574113</t>
  </si>
  <si>
    <t>Montáž podlah keramických režných hladkých lepených flexibilním lepidlem do 12 ks/m2</t>
  </si>
  <si>
    <t>1061621332</t>
  </si>
  <si>
    <t>"Skladba S12" 4</t>
  </si>
  <si>
    <t>293</t>
  </si>
  <si>
    <t>597614110</t>
  </si>
  <si>
    <t xml:space="preserve">Obkládačky a dlaždice keramické dlaždice keramické vysoce slinuté neglazované mrazuvzdorné rozměr  29,5 x 29,5 x1.5_x000D_
_x000D_
_x000D_
</t>
  </si>
  <si>
    <t>215273837</t>
  </si>
  <si>
    <t>Dlažba_15*1,1</t>
  </si>
  <si>
    <t>294</t>
  </si>
  <si>
    <t>998771102</t>
  </si>
  <si>
    <t>Přesun hmot tonážní pro podlahy z dlaždic v objektech v do 12 m</t>
  </si>
  <si>
    <t>-1953412062</t>
  </si>
  <si>
    <t>784</t>
  </si>
  <si>
    <t>Dokončovací práce - malby a tapety</t>
  </si>
  <si>
    <t>295</t>
  </si>
  <si>
    <t>784181101</t>
  </si>
  <si>
    <t>Základní akrylátová jednonásobná penetrace podkladu v místnostech výšky do 3,80m</t>
  </si>
  <si>
    <t>-486404838</t>
  </si>
  <si>
    <t>"Malby stěn - po výměně oken</t>
  </si>
  <si>
    <t>(23,37+12,6)*2*3,7*2</t>
  </si>
  <si>
    <t>296</t>
  </si>
  <si>
    <t>784221101</t>
  </si>
  <si>
    <t>Dvojnásobné bílé malby  ze směsí za sucha dobře otěruvzdorných v místnostech do 3,80 m</t>
  </si>
  <si>
    <t>2064968221</t>
  </si>
  <si>
    <t>Práce a dodávky M</t>
  </si>
  <si>
    <t>21-M</t>
  </si>
  <si>
    <t>Elektromontáže</t>
  </si>
  <si>
    <t>297</t>
  </si>
  <si>
    <t>210220001</t>
  </si>
  <si>
    <t>Montáž uzemňovacího vedení s upevněním, propojením a připojením pomocí svorek na povrchu vodičů FeZn páskou průřezu do 120 mm2</t>
  </si>
  <si>
    <t>1988195721</t>
  </si>
  <si>
    <t>298</t>
  </si>
  <si>
    <t>354420620</t>
  </si>
  <si>
    <t>pás zemnící 30 x 4 mm FeZn</t>
  </si>
  <si>
    <t>727943755</t>
  </si>
  <si>
    <t>175*1,1 'Přepočtené koeficientem množství</t>
  </si>
  <si>
    <t>299</t>
  </si>
  <si>
    <t>210220101</t>
  </si>
  <si>
    <t>Montáž hromosvodného vedení svodových vodičů s podpěrami průměru do 10 mm</t>
  </si>
  <si>
    <t>-1364875781</t>
  </si>
  <si>
    <t>Poznámka k položce:
Hromosvod na fasádě</t>
  </si>
  <si>
    <t>"11 svodů" 310</t>
  </si>
  <si>
    <t>vodič_1</t>
  </si>
  <si>
    <t>300</t>
  </si>
  <si>
    <t>354410770</t>
  </si>
  <si>
    <t>Součásti pro hromosvody a uzemňování vodiče  svodů dráty AlMgSi drát průměr 8 mm AlMgSi  1 kg=7,4m</t>
  </si>
  <si>
    <t>1483207825</t>
  </si>
  <si>
    <t>Poznámka k položce:
Hmotnost: 0,135 kg/m</t>
  </si>
  <si>
    <t>301</t>
  </si>
  <si>
    <t>210220201</t>
  </si>
  <si>
    <t>Montáž hromosvodného vedení jímacích tyčí délky do 3m na střešní hřeben</t>
  </si>
  <si>
    <t>-1875059727</t>
  </si>
  <si>
    <t>302</t>
  </si>
  <si>
    <t>354411290</t>
  </si>
  <si>
    <t>Součásti pro hromosvody a uzemňování tyče jímací jímací tyč s kovaným hrotem nerez JK 2,0 nerez</t>
  </si>
  <si>
    <t>-414134558</t>
  </si>
  <si>
    <t>303</t>
  </si>
  <si>
    <t>210220301</t>
  </si>
  <si>
    <t>Montáž svorek hromosvodných typu SS, SR 03 se 2 šrouby</t>
  </si>
  <si>
    <t>1382205723</t>
  </si>
  <si>
    <t>"5 svodů" 5*2</t>
  </si>
  <si>
    <t>304</t>
  </si>
  <si>
    <t>354420330</t>
  </si>
  <si>
    <t>Součásti pro hromosvody a uzemňování svorky nerez SS nerez spojovací</t>
  </si>
  <si>
    <t>2005774367</t>
  </si>
  <si>
    <t>305</t>
  </si>
  <si>
    <t>210220302</t>
  </si>
  <si>
    <t>Montáž svorek hromosvodných typu ST, SJ, SK, SZ, SR 01, 02 se 3 a více šrouby</t>
  </si>
  <si>
    <t>1834549462</t>
  </si>
  <si>
    <t>306</t>
  </si>
  <si>
    <t>354420410</t>
  </si>
  <si>
    <t>Součásti pro hromosvody a uzemňování svorky nerez SJ1b nerez k jímací tyči</t>
  </si>
  <si>
    <t>-1757755811</t>
  </si>
  <si>
    <t>307</t>
  </si>
  <si>
    <t>354420340</t>
  </si>
  <si>
    <t>Součásti pro hromosvody a uzemňování svorky nerez SZa nerez  zkušební</t>
  </si>
  <si>
    <t>1907630960</t>
  </si>
  <si>
    <t>308</t>
  </si>
  <si>
    <t>210220362</t>
  </si>
  <si>
    <t>Montáž hromosvodného vedení zemnících desek a tyčí s připojením na svodové nebo uzemňovací vedení bez příslušenství tyčí, délky do 4,5 m</t>
  </si>
  <si>
    <t>1519426107</t>
  </si>
  <si>
    <t>3*5</t>
  </si>
  <si>
    <t>309</t>
  </si>
  <si>
    <t>354420900</t>
  </si>
  <si>
    <t>součásti pro hromosvody a uzemňování zemniče tyče zemnící FeZn ZT 2,0  2m, ČSN  35 7641</t>
  </si>
  <si>
    <t>-1568188027</t>
  </si>
  <si>
    <t>310</t>
  </si>
  <si>
    <t>210220372</t>
  </si>
  <si>
    <t>Montáž ochranných prvků - úhelníků nebo trubek do zdiva</t>
  </si>
  <si>
    <t>-820627234</t>
  </si>
  <si>
    <t>"5 svodů " 5*2</t>
  </si>
  <si>
    <t>311</t>
  </si>
  <si>
    <t>354418440</t>
  </si>
  <si>
    <t>Součásti pro hromosvody a uzemňování držáky ochranných úhelníků DUDa-18 nerez boční se středovým  vrutem</t>
  </si>
  <si>
    <t>2002432353</t>
  </si>
  <si>
    <t>úhelník_1*4</t>
  </si>
  <si>
    <t>312</t>
  </si>
  <si>
    <t>354418020</t>
  </si>
  <si>
    <t>Součásti pro hromosvody a uzemňování úhelníky  ochranné OU 1,7 nerez</t>
  </si>
  <si>
    <t>1699395144</t>
  </si>
  <si>
    <t>313</t>
  </si>
  <si>
    <t>210220411</t>
  </si>
  <si>
    <t>Montáž vedení hromosvodné - napínacích šroubů s okem včetně dodávky a vypnutí svodu</t>
  </si>
  <si>
    <t>-1007052956</t>
  </si>
  <si>
    <t>"5 svodů "5*2</t>
  </si>
  <si>
    <t>314</t>
  </si>
  <si>
    <t>21 R- 001</t>
  </si>
  <si>
    <t xml:space="preserve">D+M podpěr vedení hromosvodu PV21d pro ploché střechy </t>
  </si>
  <si>
    <t xml:space="preserve">ks </t>
  </si>
  <si>
    <t>1048254317</t>
  </si>
  <si>
    <t>315</t>
  </si>
  <si>
    <t>R-2102HZS</t>
  </si>
  <si>
    <t>Revize hromosvodu</t>
  </si>
  <si>
    <t>hod</t>
  </si>
  <si>
    <t>-1264764924</t>
  </si>
  <si>
    <t>Vedlejší rozpočtové náklady</t>
  </si>
  <si>
    <t>VRN2</t>
  </si>
  <si>
    <t>Příprava staveniště</t>
  </si>
  <si>
    <t>316</t>
  </si>
  <si>
    <t>02120300x</t>
  </si>
  <si>
    <t>Stěhovací práce spojené se stavební činností (odstavování, přistavování, přemísťování nábytku, zakrývání - odkrývání technologie, kterou nelze přemístit apod...)</t>
  </si>
  <si>
    <t>1024</t>
  </si>
  <si>
    <t>1394939519</t>
  </si>
  <si>
    <t>VRN - Vedlejší a ostatní náklady</t>
  </si>
  <si>
    <t xml:space="preserve">    VRN3 - Zařízení staveniště</t>
  </si>
  <si>
    <t xml:space="preserve">    VRN5 - Finanční náklady</t>
  </si>
  <si>
    <t xml:space="preserve">    VRN7 - Provozní vlivy</t>
  </si>
  <si>
    <t xml:space="preserve">    VRN9 - Ostatní náklady</t>
  </si>
  <si>
    <t>013254000</t>
  </si>
  <si>
    <t>Dokumentace skutečného provedení stavby</t>
  </si>
  <si>
    <t>-1381248191</t>
  </si>
  <si>
    <t>VRN3</t>
  </si>
  <si>
    <t>Zařízení staveniště</t>
  </si>
  <si>
    <t>031203000</t>
  </si>
  <si>
    <t>Vybudování zařízení staveniště</t>
  </si>
  <si>
    <t>485915204</t>
  </si>
  <si>
    <t>032903000</t>
  </si>
  <si>
    <t>Provoz a údržbu vybavení staveniště</t>
  </si>
  <si>
    <t>1873924155</t>
  </si>
  <si>
    <t>034403000</t>
  </si>
  <si>
    <t>Dočasná dopravní značení na staveništi</t>
  </si>
  <si>
    <t>-86287827</t>
  </si>
  <si>
    <t>039103000</t>
  </si>
  <si>
    <t>Rozebrání, bourání a odvoz zařízení staveniště</t>
  </si>
  <si>
    <t>829870165</t>
  </si>
  <si>
    <t>VRN5</t>
  </si>
  <si>
    <t>Finanční náklady</t>
  </si>
  <si>
    <t>051103000</t>
  </si>
  <si>
    <t>Náklady spojené s pojištěním  odpovědnosti za škodu  způsobenou třetím osobám</t>
  </si>
  <si>
    <t>-1523642898</t>
  </si>
  <si>
    <t>VRN7</t>
  </si>
  <si>
    <t>Provozní vlivy</t>
  </si>
  <si>
    <t>075603000</t>
  </si>
  <si>
    <t xml:space="preserve">Vytýčení inženýrských sítí , ochrana stávajících vedení  a zařízení před poškozením </t>
  </si>
  <si>
    <t>1821342886</t>
  </si>
  <si>
    <t>VRN9</t>
  </si>
  <si>
    <t>Ostatní náklady</t>
  </si>
  <si>
    <t>R-001</t>
  </si>
  <si>
    <t xml:space="preserve">Bankovní záruka po dobu realizace díla </t>
  </si>
  <si>
    <t>253425369</t>
  </si>
  <si>
    <t>R-002</t>
  </si>
  <si>
    <t>Bankovní záruka po dobu záruční lhůty</t>
  </si>
  <si>
    <t>1498060068</t>
  </si>
  <si>
    <t>R-003</t>
  </si>
  <si>
    <t>Celobarevný plakát(formát A3) v místě realizace z materiálu odolného proti povětrnostním podmínkám, instalace po celou dobu realizace projektu na viditelném místě</t>
  </si>
  <si>
    <t>673021739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</si>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</sst>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2">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FF0000"/>
      <name val="Trebuchet MS"/>
    </font>
    <font>
      <i/>
      <sz val="8"/>
      <color rgb="FF0000FF"/>
      <name val="Trebuchet MS"/>
    </font>
    <font>
      <i/>
      <sz val="7"/>
      <color rgb="FF969696"/>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0" fillId="0" borderId="0" applyNumberFormat="0" applyFill="0" applyBorder="0" applyAlignment="0" applyProtection="0"/>
  </cellStyleXfs>
  <cellXfs count="41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3" fillId="3" borderId="0" xfId="0" applyFont="1" applyFill="1" applyAlignment="1" applyProtection="1">
      <alignment horizontal="left" vertical="center"/>
    </xf>
    <xf numFmtId="0" fontId="14"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0" fillId="3" borderId="0" xfId="1" applyFill="1"/>
    <xf numFmtId="0" fontId="0" fillId="3" borderId="0" xfId="0" applyFill="1"/>
    <xf numFmtId="0" fontId="13" fillId="3"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3" borderId="0" xfId="0" applyFont="1" applyFill="1" applyAlignment="1">
      <alignment vertical="center"/>
    </xf>
    <xf numFmtId="0" fontId="15" fillId="3" borderId="0" xfId="0" applyFont="1" applyFill="1" applyAlignment="1">
      <alignment horizontal="left" vertical="center"/>
    </xf>
    <xf numFmtId="0" fontId="32" fillId="3" borderId="0" xfId="1" applyFont="1" applyFill="1" applyAlignment="1">
      <alignment vertical="center"/>
    </xf>
    <xf numFmtId="0" fontId="14" fillId="3" borderId="0" xfId="0" applyFont="1" applyFill="1" applyAlignment="1" applyProtection="1">
      <alignment vertical="center"/>
      <protection locked="0"/>
    </xf>
    <xf numFmtId="0" fontId="33"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33" fillId="0" borderId="0" xfId="0" applyFont="1" applyAlignment="1">
      <alignment horizontal="lef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4"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5"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8"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Border="1" applyAlignment="1" applyProtection="1">
      <alignment horizontal="left" vertical="center"/>
    </xf>
    <xf numFmtId="0" fontId="39" fillId="0" borderId="0" xfId="0" applyFont="1" applyBorder="1" applyAlignment="1" applyProtection="1">
      <alignment horizontal="left" vertical="center"/>
    </xf>
    <xf numFmtId="0" fontId="3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41" fillId="0" borderId="0" xfId="0" applyFont="1" applyAlignment="1" applyProtection="1">
      <alignment vertical="center" wrapText="1"/>
    </xf>
    <xf numFmtId="0" fontId="0" fillId="0" borderId="18" xfId="0" applyFont="1" applyBorder="1" applyAlignment="1" applyProtection="1">
      <alignment vertical="center"/>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41" fillId="0" borderId="0" xfId="0" applyFont="1" applyBorder="1" applyAlignment="1" applyProtection="1">
      <alignment vertical="center" wrapText="1"/>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10" fillId="0" borderId="0" xfId="0" applyFont="1" applyAlignment="1" applyProtection="1">
      <alignment horizontal="lef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0" fillId="0" borderId="0" xfId="0" applyAlignment="1" applyProtection="1">
      <alignment vertical="top"/>
      <protection locked="0"/>
    </xf>
    <xf numFmtId="0" fontId="43" fillId="0" borderId="29" xfId="0" applyFont="1" applyBorder="1" applyAlignment="1" applyProtection="1">
      <alignment vertical="center" wrapText="1"/>
      <protection locked="0"/>
    </xf>
    <xf numFmtId="0" fontId="43" fillId="0" borderId="30" xfId="0" applyFont="1" applyBorder="1" applyAlignment="1" applyProtection="1">
      <alignment vertical="center" wrapText="1"/>
      <protection locked="0"/>
    </xf>
    <xf numFmtId="0" fontId="43" fillId="0" borderId="31" xfId="0" applyFont="1" applyBorder="1" applyAlignment="1" applyProtection="1">
      <alignment vertical="center" wrapText="1"/>
      <protection locked="0"/>
    </xf>
    <xf numFmtId="0" fontId="43" fillId="0" borderId="32" xfId="0" applyFont="1" applyBorder="1" applyAlignment="1" applyProtection="1">
      <alignment horizontal="center" vertical="center" wrapText="1"/>
      <protection locked="0"/>
    </xf>
    <xf numFmtId="0" fontId="43" fillId="0" borderId="33" xfId="0" applyFont="1" applyBorder="1" applyAlignment="1" applyProtection="1">
      <alignment horizontal="center" vertical="center" wrapText="1"/>
      <protection locked="0"/>
    </xf>
    <xf numFmtId="0" fontId="43" fillId="0" borderId="32" xfId="0" applyFont="1" applyBorder="1" applyAlignment="1" applyProtection="1">
      <alignment vertical="center" wrapText="1"/>
      <protection locked="0"/>
    </xf>
    <xf numFmtId="0" fontId="43" fillId="0" borderId="33" xfId="0" applyFont="1" applyBorder="1" applyAlignment="1" applyProtection="1">
      <alignment vertical="center" wrapText="1"/>
      <protection locked="0"/>
    </xf>
    <xf numFmtId="0" fontId="45" fillId="0" borderId="1" xfId="0" applyFont="1" applyBorder="1" applyAlignment="1" applyProtection="1">
      <alignment horizontal="left" vertical="center" wrapText="1"/>
      <protection locked="0"/>
    </xf>
    <xf numFmtId="0" fontId="46" fillId="0" borderId="1" xfId="0" applyFont="1" applyBorder="1" applyAlignment="1" applyProtection="1">
      <alignment horizontal="left" vertical="center" wrapText="1"/>
      <protection locked="0"/>
    </xf>
    <xf numFmtId="0" fontId="46" fillId="0" borderId="32" xfId="0" applyFont="1" applyBorder="1" applyAlignment="1" applyProtection="1">
      <alignment vertical="center" wrapText="1"/>
      <protection locked="0"/>
    </xf>
    <xf numFmtId="0" fontId="46" fillId="0" borderId="1" xfId="0" applyFont="1" applyBorder="1" applyAlignment="1" applyProtection="1">
      <alignment vertical="center" wrapText="1"/>
      <protection locked="0"/>
    </xf>
    <xf numFmtId="0" fontId="46" fillId="0" borderId="1" xfId="0" applyFont="1" applyBorder="1" applyAlignment="1" applyProtection="1">
      <alignment vertical="center"/>
      <protection locked="0"/>
    </xf>
    <xf numFmtId="0" fontId="46" fillId="0" borderId="1" xfId="0" applyFont="1" applyBorder="1" applyAlignment="1" applyProtection="1">
      <alignment horizontal="left" vertical="center"/>
      <protection locked="0"/>
    </xf>
    <xf numFmtId="49" fontId="46" fillId="0" borderId="1" xfId="0" applyNumberFormat="1" applyFont="1" applyBorder="1" applyAlignment="1" applyProtection="1">
      <alignment vertical="center" wrapText="1"/>
      <protection locked="0"/>
    </xf>
    <xf numFmtId="0" fontId="43" fillId="0" borderId="35" xfId="0" applyFont="1" applyBorder="1" applyAlignment="1" applyProtection="1">
      <alignment vertical="center" wrapText="1"/>
      <protection locked="0"/>
    </xf>
    <xf numFmtId="0" fontId="47" fillId="0" borderId="34" xfId="0" applyFont="1" applyBorder="1" applyAlignment="1" applyProtection="1">
      <alignment vertical="center" wrapText="1"/>
      <protection locked="0"/>
    </xf>
    <xf numFmtId="0" fontId="43" fillId="0" borderId="36" xfId="0" applyFont="1" applyBorder="1" applyAlignment="1" applyProtection="1">
      <alignment vertical="center" wrapText="1"/>
      <protection locked="0"/>
    </xf>
    <xf numFmtId="0" fontId="43" fillId="0" borderId="1" xfId="0" applyFont="1" applyBorder="1" applyAlignment="1" applyProtection="1">
      <alignment vertical="top"/>
      <protection locked="0"/>
    </xf>
    <xf numFmtId="0" fontId="43" fillId="0" borderId="0" xfId="0" applyFont="1" applyAlignment="1" applyProtection="1">
      <alignment vertical="top"/>
      <protection locked="0"/>
    </xf>
    <xf numFmtId="0" fontId="43" fillId="0" borderId="29" xfId="0" applyFont="1" applyBorder="1" applyAlignment="1" applyProtection="1">
      <alignment horizontal="left" vertical="center"/>
      <protection locked="0"/>
    </xf>
    <xf numFmtId="0" fontId="43" fillId="0" borderId="30" xfId="0" applyFont="1" applyBorder="1" applyAlignment="1" applyProtection="1">
      <alignment horizontal="left" vertical="center"/>
      <protection locked="0"/>
    </xf>
    <xf numFmtId="0" fontId="43" fillId="0" borderId="31" xfId="0" applyFont="1" applyBorder="1" applyAlignment="1" applyProtection="1">
      <alignment horizontal="left" vertical="center"/>
      <protection locked="0"/>
    </xf>
    <xf numFmtId="0" fontId="43" fillId="0" borderId="32" xfId="0" applyFont="1" applyBorder="1" applyAlignment="1" applyProtection="1">
      <alignment horizontal="left" vertical="center"/>
      <protection locked="0"/>
    </xf>
    <xf numFmtId="0" fontId="43" fillId="0" borderId="33"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5" fillId="0" borderId="34" xfId="0" applyFont="1" applyBorder="1" applyAlignment="1" applyProtection="1">
      <alignment horizontal="center" vertical="center"/>
      <protection locked="0"/>
    </xf>
    <xf numFmtId="0" fontId="48" fillId="0" borderId="34"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6" fillId="0" borderId="1" xfId="0" applyFont="1" applyBorder="1" applyAlignment="1" applyProtection="1">
      <alignment horizontal="center" vertical="center"/>
      <protection locked="0"/>
    </xf>
    <xf numFmtId="0" fontId="46" fillId="0" borderId="32" xfId="0" applyFont="1" applyBorder="1" applyAlignment="1" applyProtection="1">
      <alignment horizontal="left" vertical="center"/>
      <protection locked="0"/>
    </xf>
    <xf numFmtId="0" fontId="46" fillId="2" borderId="1" xfId="0" applyFont="1" applyFill="1" applyBorder="1" applyAlignment="1" applyProtection="1">
      <alignment horizontal="left" vertical="center"/>
      <protection locked="0"/>
    </xf>
    <xf numFmtId="0" fontId="46" fillId="2" borderId="1" xfId="0" applyFont="1" applyFill="1" applyBorder="1" applyAlignment="1" applyProtection="1">
      <alignment horizontal="center" vertical="center"/>
      <protection locked="0"/>
    </xf>
    <xf numFmtId="0" fontId="43" fillId="0" borderId="35"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wrapText="1"/>
      <protection locked="0"/>
    </xf>
    <xf numFmtId="0" fontId="46" fillId="0" borderId="1" xfId="0" applyFont="1" applyBorder="1" applyAlignment="1" applyProtection="1">
      <alignment horizontal="center" vertical="center" wrapText="1"/>
      <protection locked="0"/>
    </xf>
    <xf numFmtId="0" fontId="43" fillId="0" borderId="29" xfId="0" applyFont="1" applyBorder="1" applyAlignment="1" applyProtection="1">
      <alignment horizontal="left" vertical="center" wrapText="1"/>
      <protection locked="0"/>
    </xf>
    <xf numFmtId="0" fontId="43" fillId="0" borderId="30" xfId="0" applyFont="1" applyBorder="1" applyAlignment="1" applyProtection="1">
      <alignment horizontal="left" vertical="center" wrapText="1"/>
      <protection locked="0"/>
    </xf>
    <xf numFmtId="0" fontId="43" fillId="0" borderId="31"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8" fillId="0" borderId="32"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protection locked="0"/>
    </xf>
    <xf numFmtId="0" fontId="46" fillId="0" borderId="35" xfId="0" applyFont="1" applyBorder="1" applyAlignment="1" applyProtection="1">
      <alignment horizontal="left" vertical="center" wrapText="1"/>
      <protection locked="0"/>
    </xf>
    <xf numFmtId="0" fontId="46" fillId="0" borderId="34" xfId="0" applyFont="1" applyBorder="1" applyAlignment="1" applyProtection="1">
      <alignment horizontal="left" vertical="center" wrapText="1"/>
      <protection locked="0"/>
    </xf>
    <xf numFmtId="0" fontId="46" fillId="0" borderId="36" xfId="0" applyFont="1" applyBorder="1" applyAlignment="1" applyProtection="1">
      <alignment horizontal="left" vertical="center" wrapText="1"/>
      <protection locked="0"/>
    </xf>
    <xf numFmtId="0" fontId="46" fillId="0" borderId="1" xfId="0" applyFont="1" applyBorder="1" applyAlignment="1" applyProtection="1">
      <alignment horizontal="left" vertical="top"/>
      <protection locked="0"/>
    </xf>
    <xf numFmtId="0" fontId="46" fillId="0" borderId="1" xfId="0" applyFont="1" applyBorder="1" applyAlignment="1" applyProtection="1">
      <alignment horizontal="center" vertical="top"/>
      <protection locked="0"/>
    </xf>
    <xf numFmtId="0" fontId="46" fillId="0" borderId="35" xfId="0" applyFont="1" applyBorder="1" applyAlignment="1" applyProtection="1">
      <alignment horizontal="left" vertical="center"/>
      <protection locked="0"/>
    </xf>
    <xf numFmtId="0" fontId="46" fillId="0" borderId="36" xfId="0" applyFont="1" applyBorder="1" applyAlignment="1" applyProtection="1">
      <alignment horizontal="left" vertical="center"/>
      <protection locked="0"/>
    </xf>
    <xf numFmtId="0" fontId="48" fillId="0" borderId="0" xfId="0" applyFont="1" applyAlignment="1" applyProtection="1">
      <alignment vertical="center"/>
      <protection locked="0"/>
    </xf>
    <xf numFmtId="0" fontId="45" fillId="0" borderId="1" xfId="0" applyFont="1" applyBorder="1" applyAlignment="1" applyProtection="1">
      <alignment vertical="center"/>
      <protection locked="0"/>
    </xf>
    <xf numFmtId="0" fontId="48" fillId="0" borderId="34"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6"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5" fillId="0" borderId="34" xfId="0" applyFont="1" applyBorder="1" applyAlignment="1" applyProtection="1">
      <alignment horizontal="left"/>
      <protection locked="0"/>
    </xf>
    <xf numFmtId="0" fontId="48" fillId="0" borderId="34" xfId="0" applyFont="1" applyBorder="1" applyAlignment="1" applyProtection="1">
      <protection locked="0"/>
    </xf>
    <xf numFmtId="0" fontId="43" fillId="0" borderId="32" xfId="0" applyFont="1" applyBorder="1" applyAlignment="1" applyProtection="1">
      <alignment vertical="top"/>
      <protection locked="0"/>
    </xf>
    <xf numFmtId="0" fontId="43" fillId="0" borderId="33" xfId="0" applyFont="1" applyBorder="1" applyAlignment="1" applyProtection="1">
      <alignment vertical="top"/>
      <protection locked="0"/>
    </xf>
    <xf numFmtId="0" fontId="43" fillId="0" borderId="1" xfId="0" applyFont="1" applyBorder="1" applyAlignment="1" applyProtection="1">
      <alignment horizontal="center" vertical="center"/>
      <protection locked="0"/>
    </xf>
    <xf numFmtId="0" fontId="43" fillId="0" borderId="1" xfId="0" applyFont="1" applyBorder="1" applyAlignment="1" applyProtection="1">
      <alignment horizontal="left" vertical="top"/>
      <protection locked="0"/>
    </xf>
    <xf numFmtId="0" fontId="43" fillId="0" borderId="35" xfId="0" applyFont="1" applyBorder="1" applyAlignment="1" applyProtection="1">
      <alignment vertical="top"/>
      <protection locked="0"/>
    </xf>
    <xf numFmtId="0" fontId="43" fillId="0" borderId="34" xfId="0" applyFont="1" applyBorder="1" applyAlignment="1" applyProtection="1">
      <alignment vertical="top"/>
      <protection locked="0"/>
    </xf>
    <xf numFmtId="0" fontId="43" fillId="0" borderId="36" xfId="0" applyFont="1" applyBorder="1" applyAlignment="1" applyProtection="1">
      <alignment vertical="top"/>
      <protection locked="0"/>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0" borderId="0" xfId="0" applyFont="1" applyBorder="1" applyAlignment="1" applyProtection="1">
      <alignment horizontal="left" vertical="top" wrapText="1"/>
    </xf>
    <xf numFmtId="0" fontId="0" fillId="0" borderId="0" xfId="0" applyBorder="1" applyProtection="1"/>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2" fillId="3" borderId="0" xfId="1" applyFont="1" applyFill="1" applyAlignment="1">
      <alignment vertical="center"/>
    </xf>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4" fillId="0" borderId="1" xfId="0" applyFont="1" applyBorder="1" applyAlignment="1" applyProtection="1">
      <alignment horizontal="center" vertical="center" wrapText="1"/>
      <protection locked="0"/>
    </xf>
    <xf numFmtId="0" fontId="46" fillId="0" borderId="1" xfId="0" applyFont="1" applyBorder="1" applyAlignment="1" applyProtection="1">
      <alignment horizontal="left" vertical="top"/>
      <protection locked="0"/>
    </xf>
    <xf numFmtId="0" fontId="46"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wrapText="1"/>
      <protection locked="0"/>
    </xf>
    <xf numFmtId="49" fontId="46" fillId="0" borderId="1" xfId="0" applyNumberFormat="1" applyFont="1" applyBorder="1" applyAlignment="1" applyProtection="1">
      <alignment horizontal="left" vertical="center" wrapText="1"/>
      <protection locked="0"/>
    </xf>
    <xf numFmtId="0" fontId="44" fillId="0" borderId="1" xfId="0" applyFont="1" applyBorder="1" applyAlignment="1" applyProtection="1">
      <alignment horizontal="center" vertical="center"/>
      <protection locked="0"/>
    </xf>
    <xf numFmtId="0" fontId="45" fillId="0" borderId="34" xfId="0" applyFont="1" applyBorder="1" applyAlignment="1" applyProtection="1">
      <alignment horizontal="left"/>
      <protection locked="0"/>
    </xf>
    <xf numFmtId="0" fontId="45"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workbookViewId="0">
      <pane ySplit="1" topLeftCell="A2" activePane="bottomLeft" state="frozen"/>
      <selection pane="bottomLeft" activeCell="AK23" sqref="AK23:AO23"/>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80"/>
      <c r="AS2" s="380"/>
      <c r="AT2" s="380"/>
      <c r="AU2" s="380"/>
      <c r="AV2" s="380"/>
      <c r="AW2" s="380"/>
      <c r="AX2" s="380"/>
      <c r="AY2" s="380"/>
      <c r="AZ2" s="380"/>
      <c r="BA2" s="380"/>
      <c r="BB2" s="380"/>
      <c r="BC2" s="380"/>
      <c r="BD2" s="380"/>
      <c r="BE2" s="380"/>
      <c r="BS2" s="24" t="s">
        <v>8</v>
      </c>
      <c r="BT2" s="24" t="s">
        <v>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50000000000003"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5" customHeight="1">
      <c r="B5" s="28"/>
      <c r="C5" s="29"/>
      <c r="D5" s="34" t="s">
        <v>15</v>
      </c>
      <c r="E5" s="29"/>
      <c r="F5" s="29"/>
      <c r="G5" s="29"/>
      <c r="H5" s="29"/>
      <c r="I5" s="29"/>
      <c r="J5" s="29"/>
      <c r="K5" s="393" t="s">
        <v>16</v>
      </c>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29"/>
      <c r="AQ5" s="31"/>
      <c r="BE5" s="391" t="s">
        <v>17</v>
      </c>
      <c r="BS5" s="24" t="s">
        <v>8</v>
      </c>
    </row>
    <row r="6" spans="1:74" ht="36.950000000000003" customHeight="1">
      <c r="B6" s="28"/>
      <c r="C6" s="29"/>
      <c r="D6" s="36" t="s">
        <v>18</v>
      </c>
      <c r="E6" s="29"/>
      <c r="F6" s="29"/>
      <c r="G6" s="29"/>
      <c r="H6" s="29"/>
      <c r="I6" s="29"/>
      <c r="J6" s="29"/>
      <c r="K6" s="359" t="s">
        <v>19</v>
      </c>
      <c r="L6" s="360"/>
      <c r="M6" s="360"/>
      <c r="N6" s="360"/>
      <c r="O6" s="360"/>
      <c r="P6" s="360"/>
      <c r="Q6" s="360"/>
      <c r="R6" s="360"/>
      <c r="S6" s="360"/>
      <c r="T6" s="360"/>
      <c r="U6" s="360"/>
      <c r="V6" s="360"/>
      <c r="W6" s="360"/>
      <c r="X6" s="360"/>
      <c r="Y6" s="360"/>
      <c r="Z6" s="360"/>
      <c r="AA6" s="360"/>
      <c r="AB6" s="360"/>
      <c r="AC6" s="360"/>
      <c r="AD6" s="360"/>
      <c r="AE6" s="360"/>
      <c r="AF6" s="360"/>
      <c r="AG6" s="360"/>
      <c r="AH6" s="360"/>
      <c r="AI6" s="360"/>
      <c r="AJ6" s="360"/>
      <c r="AK6" s="360"/>
      <c r="AL6" s="360"/>
      <c r="AM6" s="360"/>
      <c r="AN6" s="360"/>
      <c r="AO6" s="360"/>
      <c r="AP6" s="29"/>
      <c r="AQ6" s="31"/>
      <c r="BE6" s="392"/>
      <c r="BS6" s="24" t="s">
        <v>20</v>
      </c>
    </row>
    <row r="7" spans="1:74" ht="14.45" customHeight="1">
      <c r="B7" s="28"/>
      <c r="C7" s="29"/>
      <c r="D7" s="37" t="s">
        <v>21</v>
      </c>
      <c r="E7" s="29"/>
      <c r="F7" s="29"/>
      <c r="G7" s="29"/>
      <c r="H7" s="29"/>
      <c r="I7" s="29"/>
      <c r="J7" s="29"/>
      <c r="K7" s="35" t="s">
        <v>22</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23</v>
      </c>
      <c r="AL7" s="29"/>
      <c r="AM7" s="29"/>
      <c r="AN7" s="35" t="s">
        <v>22</v>
      </c>
      <c r="AO7" s="29"/>
      <c r="AP7" s="29"/>
      <c r="AQ7" s="31"/>
      <c r="BE7" s="392"/>
      <c r="BS7" s="24" t="s">
        <v>24</v>
      </c>
    </row>
    <row r="8" spans="1:74" ht="14.45" customHeight="1">
      <c r="B8" s="28"/>
      <c r="C8" s="29"/>
      <c r="D8" s="37" t="s">
        <v>25</v>
      </c>
      <c r="E8" s="29"/>
      <c r="F8" s="29"/>
      <c r="G8" s="29"/>
      <c r="H8" s="29"/>
      <c r="I8" s="29"/>
      <c r="J8" s="29"/>
      <c r="K8" s="35" t="s">
        <v>26</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27</v>
      </c>
      <c r="AL8" s="29"/>
      <c r="AM8" s="29"/>
      <c r="AN8" s="38" t="s">
        <v>28</v>
      </c>
      <c r="AO8" s="29"/>
      <c r="AP8" s="29"/>
      <c r="AQ8" s="31"/>
      <c r="BE8" s="392"/>
      <c r="BS8" s="24" t="s">
        <v>29</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2"/>
      <c r="BS9" s="24" t="s">
        <v>30</v>
      </c>
    </row>
    <row r="10" spans="1:74" ht="14.45" customHeight="1">
      <c r="B10" s="28"/>
      <c r="C10" s="29"/>
      <c r="D10" s="37" t="s">
        <v>31</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32</v>
      </c>
      <c r="AL10" s="29"/>
      <c r="AM10" s="29"/>
      <c r="AN10" s="35" t="s">
        <v>22</v>
      </c>
      <c r="AO10" s="29"/>
      <c r="AP10" s="29"/>
      <c r="AQ10" s="31"/>
      <c r="BE10" s="392"/>
      <c r="BS10" s="24" t="s">
        <v>20</v>
      </c>
    </row>
    <row r="11" spans="1:74" ht="18.399999999999999" customHeight="1">
      <c r="B11" s="28"/>
      <c r="C11" s="29"/>
      <c r="D11" s="29"/>
      <c r="E11" s="35" t="s">
        <v>33</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34</v>
      </c>
      <c r="AL11" s="29"/>
      <c r="AM11" s="29"/>
      <c r="AN11" s="35" t="s">
        <v>22</v>
      </c>
      <c r="AO11" s="29"/>
      <c r="AP11" s="29"/>
      <c r="AQ11" s="31"/>
      <c r="BE11" s="392"/>
      <c r="BS11" s="24" t="s">
        <v>20</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2"/>
      <c r="BS12" s="24" t="s">
        <v>20</v>
      </c>
    </row>
    <row r="13" spans="1:74" ht="14.45" customHeight="1">
      <c r="B13" s="28"/>
      <c r="C13" s="29"/>
      <c r="D13" s="37" t="s">
        <v>35</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32</v>
      </c>
      <c r="AL13" s="29"/>
      <c r="AM13" s="29"/>
      <c r="AN13" s="39" t="s">
        <v>36</v>
      </c>
      <c r="AO13" s="29"/>
      <c r="AP13" s="29"/>
      <c r="AQ13" s="31"/>
      <c r="BE13" s="392"/>
      <c r="BS13" s="24" t="s">
        <v>20</v>
      </c>
    </row>
    <row r="14" spans="1:74" ht="15">
      <c r="B14" s="28"/>
      <c r="C14" s="29"/>
      <c r="D14" s="29"/>
      <c r="E14" s="361" t="s">
        <v>36</v>
      </c>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7" t="s">
        <v>34</v>
      </c>
      <c r="AL14" s="29"/>
      <c r="AM14" s="29"/>
      <c r="AN14" s="39" t="s">
        <v>36</v>
      </c>
      <c r="AO14" s="29"/>
      <c r="AP14" s="29"/>
      <c r="AQ14" s="31"/>
      <c r="BE14" s="392"/>
      <c r="BS14" s="24" t="s">
        <v>20</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2"/>
      <c r="BS15" s="24" t="s">
        <v>6</v>
      </c>
    </row>
    <row r="16" spans="1:74" ht="14.45" customHeight="1">
      <c r="B16" s="28"/>
      <c r="C16" s="29"/>
      <c r="D16" s="37" t="s">
        <v>37</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32</v>
      </c>
      <c r="AL16" s="29"/>
      <c r="AM16" s="29"/>
      <c r="AN16" s="35" t="s">
        <v>22</v>
      </c>
      <c r="AO16" s="29"/>
      <c r="AP16" s="29"/>
      <c r="AQ16" s="31"/>
      <c r="BE16" s="392"/>
      <c r="BS16" s="24" t="s">
        <v>6</v>
      </c>
    </row>
    <row r="17" spans="2:71" ht="18.399999999999999"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34</v>
      </c>
      <c r="AL17" s="29"/>
      <c r="AM17" s="29"/>
      <c r="AN17" s="35" t="s">
        <v>22</v>
      </c>
      <c r="AO17" s="29"/>
      <c r="AP17" s="29"/>
      <c r="AQ17" s="31"/>
      <c r="BE17" s="392"/>
      <c r="BS17" s="24" t="s">
        <v>39</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2"/>
      <c r="BS18" s="24" t="s">
        <v>8</v>
      </c>
    </row>
    <row r="19" spans="2:71" ht="14.45" customHeight="1">
      <c r="B19" s="28"/>
      <c r="C19" s="29"/>
      <c r="D19" s="37" t="s">
        <v>40</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2"/>
      <c r="BS19" s="24" t="s">
        <v>8</v>
      </c>
    </row>
    <row r="20" spans="2:71" ht="22.5" customHeight="1">
      <c r="B20" s="28"/>
      <c r="C20" s="29"/>
      <c r="D20" s="29"/>
      <c r="E20" s="363" t="s">
        <v>22</v>
      </c>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29"/>
      <c r="AP20" s="29"/>
      <c r="AQ20" s="31"/>
      <c r="BE20" s="392"/>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2"/>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92"/>
    </row>
    <row r="23" spans="2:71" s="1" customFormat="1" ht="25.9" customHeight="1">
      <c r="B23" s="41"/>
      <c r="C23" s="42"/>
      <c r="D23" s="43" t="s">
        <v>41</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64">
        <f>ROUND(AG51,2)</f>
        <v>0</v>
      </c>
      <c r="AL23" s="365"/>
      <c r="AM23" s="365"/>
      <c r="AN23" s="365"/>
      <c r="AO23" s="365"/>
      <c r="AP23" s="42"/>
      <c r="AQ23" s="45"/>
      <c r="BE23" s="392"/>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92"/>
    </row>
    <row r="25" spans="2:71" s="1" customFormat="1">
      <c r="B25" s="41"/>
      <c r="C25" s="42"/>
      <c r="D25" s="42"/>
      <c r="E25" s="42"/>
      <c r="F25" s="42"/>
      <c r="G25" s="42"/>
      <c r="H25" s="42"/>
      <c r="I25" s="42"/>
      <c r="J25" s="42"/>
      <c r="K25" s="42"/>
      <c r="L25" s="366" t="s">
        <v>42</v>
      </c>
      <c r="M25" s="366"/>
      <c r="N25" s="366"/>
      <c r="O25" s="366"/>
      <c r="P25" s="42"/>
      <c r="Q25" s="42"/>
      <c r="R25" s="42"/>
      <c r="S25" s="42"/>
      <c r="T25" s="42"/>
      <c r="U25" s="42"/>
      <c r="V25" s="42"/>
      <c r="W25" s="366" t="s">
        <v>43</v>
      </c>
      <c r="X25" s="366"/>
      <c r="Y25" s="366"/>
      <c r="Z25" s="366"/>
      <c r="AA25" s="366"/>
      <c r="AB25" s="366"/>
      <c r="AC25" s="366"/>
      <c r="AD25" s="366"/>
      <c r="AE25" s="366"/>
      <c r="AF25" s="42"/>
      <c r="AG25" s="42"/>
      <c r="AH25" s="42"/>
      <c r="AI25" s="42"/>
      <c r="AJ25" s="42"/>
      <c r="AK25" s="366" t="s">
        <v>44</v>
      </c>
      <c r="AL25" s="366"/>
      <c r="AM25" s="366"/>
      <c r="AN25" s="366"/>
      <c r="AO25" s="366"/>
      <c r="AP25" s="42"/>
      <c r="AQ25" s="45"/>
      <c r="BE25" s="392"/>
    </row>
    <row r="26" spans="2:71" s="2" customFormat="1" ht="14.45" customHeight="1">
      <c r="B26" s="47"/>
      <c r="C26" s="48"/>
      <c r="D26" s="49" t="s">
        <v>45</v>
      </c>
      <c r="E26" s="48"/>
      <c r="F26" s="49" t="s">
        <v>46</v>
      </c>
      <c r="G26" s="48"/>
      <c r="H26" s="48"/>
      <c r="I26" s="48"/>
      <c r="J26" s="48"/>
      <c r="K26" s="48"/>
      <c r="L26" s="356">
        <v>0.21</v>
      </c>
      <c r="M26" s="357"/>
      <c r="N26" s="357"/>
      <c r="O26" s="357"/>
      <c r="P26" s="48"/>
      <c r="Q26" s="48"/>
      <c r="R26" s="48"/>
      <c r="S26" s="48"/>
      <c r="T26" s="48"/>
      <c r="U26" s="48"/>
      <c r="V26" s="48"/>
      <c r="W26" s="358">
        <f>ROUND(AZ51,2)</f>
        <v>0</v>
      </c>
      <c r="X26" s="357"/>
      <c r="Y26" s="357"/>
      <c r="Z26" s="357"/>
      <c r="AA26" s="357"/>
      <c r="AB26" s="357"/>
      <c r="AC26" s="357"/>
      <c r="AD26" s="357"/>
      <c r="AE26" s="357"/>
      <c r="AF26" s="48"/>
      <c r="AG26" s="48"/>
      <c r="AH26" s="48"/>
      <c r="AI26" s="48"/>
      <c r="AJ26" s="48"/>
      <c r="AK26" s="358">
        <f>ROUND(AV51,2)</f>
        <v>0</v>
      </c>
      <c r="AL26" s="357"/>
      <c r="AM26" s="357"/>
      <c r="AN26" s="357"/>
      <c r="AO26" s="357"/>
      <c r="AP26" s="48"/>
      <c r="AQ26" s="50"/>
      <c r="BE26" s="392"/>
    </row>
    <row r="27" spans="2:71" s="2" customFormat="1" ht="14.45" customHeight="1">
      <c r="B27" s="47"/>
      <c r="C27" s="48"/>
      <c r="D27" s="48"/>
      <c r="E27" s="48"/>
      <c r="F27" s="49" t="s">
        <v>47</v>
      </c>
      <c r="G27" s="48"/>
      <c r="H27" s="48"/>
      <c r="I27" s="48"/>
      <c r="J27" s="48"/>
      <c r="K27" s="48"/>
      <c r="L27" s="356">
        <v>0.15</v>
      </c>
      <c r="M27" s="357"/>
      <c r="N27" s="357"/>
      <c r="O27" s="357"/>
      <c r="P27" s="48"/>
      <c r="Q27" s="48"/>
      <c r="R27" s="48"/>
      <c r="S27" s="48"/>
      <c r="T27" s="48"/>
      <c r="U27" s="48"/>
      <c r="V27" s="48"/>
      <c r="W27" s="358">
        <f>ROUND(BA51,2)</f>
        <v>0</v>
      </c>
      <c r="X27" s="357"/>
      <c r="Y27" s="357"/>
      <c r="Z27" s="357"/>
      <c r="AA27" s="357"/>
      <c r="AB27" s="357"/>
      <c r="AC27" s="357"/>
      <c r="AD27" s="357"/>
      <c r="AE27" s="357"/>
      <c r="AF27" s="48"/>
      <c r="AG27" s="48"/>
      <c r="AH27" s="48"/>
      <c r="AI27" s="48"/>
      <c r="AJ27" s="48"/>
      <c r="AK27" s="358">
        <f>ROUND(AW51,2)</f>
        <v>0</v>
      </c>
      <c r="AL27" s="357"/>
      <c r="AM27" s="357"/>
      <c r="AN27" s="357"/>
      <c r="AO27" s="357"/>
      <c r="AP27" s="48"/>
      <c r="AQ27" s="50"/>
      <c r="BE27" s="392"/>
    </row>
    <row r="28" spans="2:71" s="2" customFormat="1" ht="14.45" hidden="1" customHeight="1">
      <c r="B28" s="47"/>
      <c r="C28" s="48"/>
      <c r="D28" s="48"/>
      <c r="E28" s="48"/>
      <c r="F28" s="49" t="s">
        <v>48</v>
      </c>
      <c r="G28" s="48"/>
      <c r="H28" s="48"/>
      <c r="I28" s="48"/>
      <c r="J28" s="48"/>
      <c r="K28" s="48"/>
      <c r="L28" s="356">
        <v>0.21</v>
      </c>
      <c r="M28" s="357"/>
      <c r="N28" s="357"/>
      <c r="O28" s="357"/>
      <c r="P28" s="48"/>
      <c r="Q28" s="48"/>
      <c r="R28" s="48"/>
      <c r="S28" s="48"/>
      <c r="T28" s="48"/>
      <c r="U28" s="48"/>
      <c r="V28" s="48"/>
      <c r="W28" s="358">
        <f>ROUND(BB51,2)</f>
        <v>0</v>
      </c>
      <c r="X28" s="357"/>
      <c r="Y28" s="357"/>
      <c r="Z28" s="357"/>
      <c r="AA28" s="357"/>
      <c r="AB28" s="357"/>
      <c r="AC28" s="357"/>
      <c r="AD28" s="357"/>
      <c r="AE28" s="357"/>
      <c r="AF28" s="48"/>
      <c r="AG28" s="48"/>
      <c r="AH28" s="48"/>
      <c r="AI28" s="48"/>
      <c r="AJ28" s="48"/>
      <c r="AK28" s="358">
        <v>0</v>
      </c>
      <c r="AL28" s="357"/>
      <c r="AM28" s="357"/>
      <c r="AN28" s="357"/>
      <c r="AO28" s="357"/>
      <c r="AP28" s="48"/>
      <c r="AQ28" s="50"/>
      <c r="BE28" s="392"/>
    </row>
    <row r="29" spans="2:71" s="2" customFormat="1" ht="14.45" hidden="1" customHeight="1">
      <c r="B29" s="47"/>
      <c r="C29" s="48"/>
      <c r="D29" s="48"/>
      <c r="E29" s="48"/>
      <c r="F29" s="49" t="s">
        <v>49</v>
      </c>
      <c r="G29" s="48"/>
      <c r="H29" s="48"/>
      <c r="I29" s="48"/>
      <c r="J29" s="48"/>
      <c r="K29" s="48"/>
      <c r="L29" s="356">
        <v>0.15</v>
      </c>
      <c r="M29" s="357"/>
      <c r="N29" s="357"/>
      <c r="O29" s="357"/>
      <c r="P29" s="48"/>
      <c r="Q29" s="48"/>
      <c r="R29" s="48"/>
      <c r="S29" s="48"/>
      <c r="T29" s="48"/>
      <c r="U29" s="48"/>
      <c r="V29" s="48"/>
      <c r="W29" s="358">
        <f>ROUND(BC51,2)</f>
        <v>0</v>
      </c>
      <c r="X29" s="357"/>
      <c r="Y29" s="357"/>
      <c r="Z29" s="357"/>
      <c r="AA29" s="357"/>
      <c r="AB29" s="357"/>
      <c r="AC29" s="357"/>
      <c r="AD29" s="357"/>
      <c r="AE29" s="357"/>
      <c r="AF29" s="48"/>
      <c r="AG29" s="48"/>
      <c r="AH29" s="48"/>
      <c r="AI29" s="48"/>
      <c r="AJ29" s="48"/>
      <c r="AK29" s="358">
        <v>0</v>
      </c>
      <c r="AL29" s="357"/>
      <c r="AM29" s="357"/>
      <c r="AN29" s="357"/>
      <c r="AO29" s="357"/>
      <c r="AP29" s="48"/>
      <c r="AQ29" s="50"/>
      <c r="BE29" s="392"/>
    </row>
    <row r="30" spans="2:71" s="2" customFormat="1" ht="14.45" hidden="1" customHeight="1">
      <c r="B30" s="47"/>
      <c r="C30" s="48"/>
      <c r="D30" s="48"/>
      <c r="E30" s="48"/>
      <c r="F30" s="49" t="s">
        <v>50</v>
      </c>
      <c r="G30" s="48"/>
      <c r="H30" s="48"/>
      <c r="I30" s="48"/>
      <c r="J30" s="48"/>
      <c r="K30" s="48"/>
      <c r="L30" s="356">
        <v>0</v>
      </c>
      <c r="M30" s="357"/>
      <c r="N30" s="357"/>
      <c r="O30" s="357"/>
      <c r="P30" s="48"/>
      <c r="Q30" s="48"/>
      <c r="R30" s="48"/>
      <c r="S30" s="48"/>
      <c r="T30" s="48"/>
      <c r="U30" s="48"/>
      <c r="V30" s="48"/>
      <c r="W30" s="358">
        <f>ROUND(BD51,2)</f>
        <v>0</v>
      </c>
      <c r="X30" s="357"/>
      <c r="Y30" s="357"/>
      <c r="Z30" s="357"/>
      <c r="AA30" s="357"/>
      <c r="AB30" s="357"/>
      <c r="AC30" s="357"/>
      <c r="AD30" s="357"/>
      <c r="AE30" s="357"/>
      <c r="AF30" s="48"/>
      <c r="AG30" s="48"/>
      <c r="AH30" s="48"/>
      <c r="AI30" s="48"/>
      <c r="AJ30" s="48"/>
      <c r="AK30" s="358">
        <v>0</v>
      </c>
      <c r="AL30" s="357"/>
      <c r="AM30" s="357"/>
      <c r="AN30" s="357"/>
      <c r="AO30" s="357"/>
      <c r="AP30" s="48"/>
      <c r="AQ30" s="50"/>
      <c r="BE30" s="392"/>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92"/>
    </row>
    <row r="32" spans="2:71" s="1" customFormat="1" ht="25.9" customHeight="1">
      <c r="B32" s="41"/>
      <c r="C32" s="51"/>
      <c r="D32" s="52" t="s">
        <v>51</v>
      </c>
      <c r="E32" s="53"/>
      <c r="F32" s="53"/>
      <c r="G32" s="53"/>
      <c r="H32" s="53"/>
      <c r="I32" s="53"/>
      <c r="J32" s="53"/>
      <c r="K32" s="53"/>
      <c r="L32" s="53"/>
      <c r="M32" s="53"/>
      <c r="N32" s="53"/>
      <c r="O32" s="53"/>
      <c r="P32" s="53"/>
      <c r="Q32" s="53"/>
      <c r="R32" s="53"/>
      <c r="S32" s="53"/>
      <c r="T32" s="54" t="s">
        <v>52</v>
      </c>
      <c r="U32" s="53"/>
      <c r="V32" s="53"/>
      <c r="W32" s="53"/>
      <c r="X32" s="371" t="s">
        <v>53</v>
      </c>
      <c r="Y32" s="372"/>
      <c r="Z32" s="372"/>
      <c r="AA32" s="372"/>
      <c r="AB32" s="372"/>
      <c r="AC32" s="53"/>
      <c r="AD32" s="53"/>
      <c r="AE32" s="53"/>
      <c r="AF32" s="53"/>
      <c r="AG32" s="53"/>
      <c r="AH32" s="53"/>
      <c r="AI32" s="53"/>
      <c r="AJ32" s="53"/>
      <c r="AK32" s="373">
        <f>SUM(AK23:AK30)</f>
        <v>0</v>
      </c>
      <c r="AL32" s="372"/>
      <c r="AM32" s="372"/>
      <c r="AN32" s="372"/>
      <c r="AO32" s="374"/>
      <c r="AP32" s="51"/>
      <c r="AQ32" s="55"/>
      <c r="BE32" s="392"/>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54</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2017/21</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81" t="str">
        <f>K6</f>
        <v>Realizace úspor energie - areál NPK, a. s., část 3  -  budova 10 v Pardubicích</v>
      </c>
      <c r="M42" s="382"/>
      <c r="N42" s="382"/>
      <c r="O42" s="382"/>
      <c r="P42" s="382"/>
      <c r="Q42" s="382"/>
      <c r="R42" s="382"/>
      <c r="S42" s="382"/>
      <c r="T42" s="382"/>
      <c r="U42" s="382"/>
      <c r="V42" s="382"/>
      <c r="W42" s="382"/>
      <c r="X42" s="382"/>
      <c r="Y42" s="382"/>
      <c r="Z42" s="382"/>
      <c r="AA42" s="382"/>
      <c r="AB42" s="382"/>
      <c r="AC42" s="382"/>
      <c r="AD42" s="382"/>
      <c r="AE42" s="382"/>
      <c r="AF42" s="382"/>
      <c r="AG42" s="382"/>
      <c r="AH42" s="382"/>
      <c r="AI42" s="382"/>
      <c r="AJ42" s="382"/>
      <c r="AK42" s="382"/>
      <c r="AL42" s="382"/>
      <c r="AM42" s="382"/>
      <c r="AN42" s="382"/>
      <c r="AO42" s="382"/>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ht="15">
      <c r="B44" s="41"/>
      <c r="C44" s="65" t="s">
        <v>25</v>
      </c>
      <c r="D44" s="63"/>
      <c r="E44" s="63"/>
      <c r="F44" s="63"/>
      <c r="G44" s="63"/>
      <c r="H44" s="63"/>
      <c r="I44" s="63"/>
      <c r="J44" s="63"/>
      <c r="K44" s="63"/>
      <c r="L44" s="72" t="str">
        <f>IF(K8="","",K8)</f>
        <v>p.č.st.418, k.ú. Pardubičky</v>
      </c>
      <c r="M44" s="63"/>
      <c r="N44" s="63"/>
      <c r="O44" s="63"/>
      <c r="P44" s="63"/>
      <c r="Q44" s="63"/>
      <c r="R44" s="63"/>
      <c r="S44" s="63"/>
      <c r="T44" s="63"/>
      <c r="U44" s="63"/>
      <c r="V44" s="63"/>
      <c r="W44" s="63"/>
      <c r="X44" s="63"/>
      <c r="Y44" s="63"/>
      <c r="Z44" s="63"/>
      <c r="AA44" s="63"/>
      <c r="AB44" s="63"/>
      <c r="AC44" s="63"/>
      <c r="AD44" s="63"/>
      <c r="AE44" s="63"/>
      <c r="AF44" s="63"/>
      <c r="AG44" s="63"/>
      <c r="AH44" s="63"/>
      <c r="AI44" s="65" t="s">
        <v>27</v>
      </c>
      <c r="AJ44" s="63"/>
      <c r="AK44" s="63"/>
      <c r="AL44" s="63"/>
      <c r="AM44" s="383" t="str">
        <f>IF(AN8= "","",AN8)</f>
        <v>9. 11. 2017</v>
      </c>
      <c r="AN44" s="383"/>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ht="15">
      <c r="B46" s="41"/>
      <c r="C46" s="65" t="s">
        <v>31</v>
      </c>
      <c r="D46" s="63"/>
      <c r="E46" s="63"/>
      <c r="F46" s="63"/>
      <c r="G46" s="63"/>
      <c r="H46" s="63"/>
      <c r="I46" s="63"/>
      <c r="J46" s="63"/>
      <c r="K46" s="63"/>
      <c r="L46" s="66" t="str">
        <f>IF(E11= "","",E11)</f>
        <v xml:space="preserve">Pardubický kraj,Komenského nám. 125, Pardubice </v>
      </c>
      <c r="M46" s="63"/>
      <c r="N46" s="63"/>
      <c r="O46" s="63"/>
      <c r="P46" s="63"/>
      <c r="Q46" s="63"/>
      <c r="R46" s="63"/>
      <c r="S46" s="63"/>
      <c r="T46" s="63"/>
      <c r="U46" s="63"/>
      <c r="V46" s="63"/>
      <c r="W46" s="63"/>
      <c r="X46" s="63"/>
      <c r="Y46" s="63"/>
      <c r="Z46" s="63"/>
      <c r="AA46" s="63"/>
      <c r="AB46" s="63"/>
      <c r="AC46" s="63"/>
      <c r="AD46" s="63"/>
      <c r="AE46" s="63"/>
      <c r="AF46" s="63"/>
      <c r="AG46" s="63"/>
      <c r="AH46" s="63"/>
      <c r="AI46" s="65" t="s">
        <v>37</v>
      </c>
      <c r="AJ46" s="63"/>
      <c r="AK46" s="63"/>
      <c r="AL46" s="63"/>
      <c r="AM46" s="384" t="str">
        <f>IF(E17="","",E17)</f>
        <v xml:space="preserve">Projecticon s.r.o.,A.Kopeckého 151,Nový Hrádek </v>
      </c>
      <c r="AN46" s="384"/>
      <c r="AO46" s="384"/>
      <c r="AP46" s="384"/>
      <c r="AQ46" s="63"/>
      <c r="AR46" s="61"/>
      <c r="AS46" s="385" t="s">
        <v>55</v>
      </c>
      <c r="AT46" s="386"/>
      <c r="AU46" s="74"/>
      <c r="AV46" s="74"/>
      <c r="AW46" s="74"/>
      <c r="AX46" s="74"/>
      <c r="AY46" s="74"/>
      <c r="AZ46" s="74"/>
      <c r="BA46" s="74"/>
      <c r="BB46" s="74"/>
      <c r="BC46" s="74"/>
      <c r="BD46" s="75"/>
    </row>
    <row r="47" spans="2:56" s="1" customFormat="1" ht="15">
      <c r="B47" s="41"/>
      <c r="C47" s="65" t="s">
        <v>35</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87"/>
      <c r="AT47" s="388"/>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89"/>
      <c r="AT48" s="390"/>
      <c r="AU48" s="42"/>
      <c r="AV48" s="42"/>
      <c r="AW48" s="42"/>
      <c r="AX48" s="42"/>
      <c r="AY48" s="42"/>
      <c r="AZ48" s="42"/>
      <c r="BA48" s="42"/>
      <c r="BB48" s="42"/>
      <c r="BC48" s="42"/>
      <c r="BD48" s="78"/>
    </row>
    <row r="49" spans="1:91" s="1" customFormat="1" ht="29.25" customHeight="1">
      <c r="B49" s="41"/>
      <c r="C49" s="367" t="s">
        <v>56</v>
      </c>
      <c r="D49" s="368"/>
      <c r="E49" s="368"/>
      <c r="F49" s="368"/>
      <c r="G49" s="368"/>
      <c r="H49" s="79"/>
      <c r="I49" s="369" t="s">
        <v>57</v>
      </c>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70" t="s">
        <v>58</v>
      </c>
      <c r="AH49" s="368"/>
      <c r="AI49" s="368"/>
      <c r="AJ49" s="368"/>
      <c r="AK49" s="368"/>
      <c r="AL49" s="368"/>
      <c r="AM49" s="368"/>
      <c r="AN49" s="369" t="s">
        <v>59</v>
      </c>
      <c r="AO49" s="368"/>
      <c r="AP49" s="368"/>
      <c r="AQ49" s="80" t="s">
        <v>60</v>
      </c>
      <c r="AR49" s="61"/>
      <c r="AS49" s="81" t="s">
        <v>61</v>
      </c>
      <c r="AT49" s="82" t="s">
        <v>62</v>
      </c>
      <c r="AU49" s="82" t="s">
        <v>63</v>
      </c>
      <c r="AV49" s="82" t="s">
        <v>64</v>
      </c>
      <c r="AW49" s="82" t="s">
        <v>65</v>
      </c>
      <c r="AX49" s="82" t="s">
        <v>66</v>
      </c>
      <c r="AY49" s="82" t="s">
        <v>67</v>
      </c>
      <c r="AZ49" s="82" t="s">
        <v>68</v>
      </c>
      <c r="BA49" s="82" t="s">
        <v>69</v>
      </c>
      <c r="BB49" s="82" t="s">
        <v>70</v>
      </c>
      <c r="BC49" s="82" t="s">
        <v>71</v>
      </c>
      <c r="BD49" s="83" t="s">
        <v>72</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73</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78">
        <f>ROUND(SUM(AG52:AG53),2)</f>
        <v>0</v>
      </c>
      <c r="AH51" s="378"/>
      <c r="AI51" s="378"/>
      <c r="AJ51" s="378"/>
      <c r="AK51" s="378"/>
      <c r="AL51" s="378"/>
      <c r="AM51" s="378"/>
      <c r="AN51" s="379">
        <f>SUM(AG51,AT51)</f>
        <v>0</v>
      </c>
      <c r="AO51" s="379"/>
      <c r="AP51" s="379"/>
      <c r="AQ51" s="89" t="s">
        <v>22</v>
      </c>
      <c r="AR51" s="71"/>
      <c r="AS51" s="90">
        <f>ROUND(SUM(AS52:AS53),2)</f>
        <v>0</v>
      </c>
      <c r="AT51" s="91">
        <f>ROUND(SUM(AV51:AW51),2)</f>
        <v>0</v>
      </c>
      <c r="AU51" s="92">
        <f>ROUND(SUM(AU52:AU53),5)</f>
        <v>0</v>
      </c>
      <c r="AV51" s="91">
        <f>ROUND(AZ51*L26,2)</f>
        <v>0</v>
      </c>
      <c r="AW51" s="91">
        <f>ROUND(BA51*L27,2)</f>
        <v>0</v>
      </c>
      <c r="AX51" s="91">
        <f>ROUND(BB51*L26,2)</f>
        <v>0</v>
      </c>
      <c r="AY51" s="91">
        <f>ROUND(BC51*L27,2)</f>
        <v>0</v>
      </c>
      <c r="AZ51" s="91">
        <f>ROUND(SUM(AZ52:AZ53),2)</f>
        <v>0</v>
      </c>
      <c r="BA51" s="91">
        <f>ROUND(SUM(BA52:BA53),2)</f>
        <v>0</v>
      </c>
      <c r="BB51" s="91">
        <f>ROUND(SUM(BB52:BB53),2)</f>
        <v>0</v>
      </c>
      <c r="BC51" s="91">
        <f>ROUND(SUM(BC52:BC53),2)</f>
        <v>0</v>
      </c>
      <c r="BD51" s="93">
        <f>ROUND(SUM(BD52:BD53),2)</f>
        <v>0</v>
      </c>
      <c r="BS51" s="94" t="s">
        <v>74</v>
      </c>
      <c r="BT51" s="94" t="s">
        <v>75</v>
      </c>
      <c r="BU51" s="95" t="s">
        <v>76</v>
      </c>
      <c r="BV51" s="94" t="s">
        <v>77</v>
      </c>
      <c r="BW51" s="94" t="s">
        <v>7</v>
      </c>
      <c r="BX51" s="94" t="s">
        <v>78</v>
      </c>
      <c r="CL51" s="94" t="s">
        <v>22</v>
      </c>
    </row>
    <row r="52" spans="1:91" s="5" customFormat="1" ht="22.5" customHeight="1">
      <c r="A52" s="96" t="s">
        <v>79</v>
      </c>
      <c r="B52" s="97"/>
      <c r="C52" s="98"/>
      <c r="D52" s="375" t="s">
        <v>80</v>
      </c>
      <c r="E52" s="375"/>
      <c r="F52" s="375"/>
      <c r="G52" s="375"/>
      <c r="H52" s="375"/>
      <c r="I52" s="99"/>
      <c r="J52" s="375" t="s">
        <v>81</v>
      </c>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6">
        <f>'SO 03 - Budova 10'!J27</f>
        <v>0</v>
      </c>
      <c r="AH52" s="377"/>
      <c r="AI52" s="377"/>
      <c r="AJ52" s="377"/>
      <c r="AK52" s="377"/>
      <c r="AL52" s="377"/>
      <c r="AM52" s="377"/>
      <c r="AN52" s="376">
        <f>SUM(AG52,AT52)</f>
        <v>0</v>
      </c>
      <c r="AO52" s="377"/>
      <c r="AP52" s="377"/>
      <c r="AQ52" s="100" t="s">
        <v>82</v>
      </c>
      <c r="AR52" s="101"/>
      <c r="AS52" s="102">
        <v>0</v>
      </c>
      <c r="AT52" s="103">
        <f>ROUND(SUM(AV52:AW52),2)</f>
        <v>0</v>
      </c>
      <c r="AU52" s="104">
        <f>'SO 03 - Budova 10'!P102</f>
        <v>0</v>
      </c>
      <c r="AV52" s="103">
        <f>'SO 03 - Budova 10'!J30</f>
        <v>0</v>
      </c>
      <c r="AW52" s="103">
        <f>'SO 03 - Budova 10'!J31</f>
        <v>0</v>
      </c>
      <c r="AX52" s="103">
        <f>'SO 03 - Budova 10'!J32</f>
        <v>0</v>
      </c>
      <c r="AY52" s="103">
        <f>'SO 03 - Budova 10'!J33</f>
        <v>0</v>
      </c>
      <c r="AZ52" s="103">
        <f>'SO 03 - Budova 10'!F30</f>
        <v>0</v>
      </c>
      <c r="BA52" s="103">
        <f>'SO 03 - Budova 10'!F31</f>
        <v>0</v>
      </c>
      <c r="BB52" s="103">
        <f>'SO 03 - Budova 10'!F32</f>
        <v>0</v>
      </c>
      <c r="BC52" s="103">
        <f>'SO 03 - Budova 10'!F33</f>
        <v>0</v>
      </c>
      <c r="BD52" s="105">
        <f>'SO 03 - Budova 10'!F34</f>
        <v>0</v>
      </c>
      <c r="BT52" s="106" t="s">
        <v>24</v>
      </c>
      <c r="BV52" s="106" t="s">
        <v>77</v>
      </c>
      <c r="BW52" s="106" t="s">
        <v>83</v>
      </c>
      <c r="BX52" s="106" t="s">
        <v>7</v>
      </c>
      <c r="CL52" s="106" t="s">
        <v>22</v>
      </c>
      <c r="CM52" s="106" t="s">
        <v>84</v>
      </c>
    </row>
    <row r="53" spans="1:91" s="5" customFormat="1" ht="22.5" customHeight="1">
      <c r="A53" s="96" t="s">
        <v>79</v>
      </c>
      <c r="B53" s="97"/>
      <c r="C53" s="98"/>
      <c r="D53" s="375" t="s">
        <v>85</v>
      </c>
      <c r="E53" s="375"/>
      <c r="F53" s="375"/>
      <c r="G53" s="375"/>
      <c r="H53" s="375"/>
      <c r="I53" s="99"/>
      <c r="J53" s="375" t="s">
        <v>86</v>
      </c>
      <c r="K53" s="375"/>
      <c r="L53" s="375"/>
      <c r="M53" s="375"/>
      <c r="N53" s="375"/>
      <c r="O53" s="375"/>
      <c r="P53" s="375"/>
      <c r="Q53" s="375"/>
      <c r="R53" s="375"/>
      <c r="S53" s="375"/>
      <c r="T53" s="375"/>
      <c r="U53" s="375"/>
      <c r="V53" s="375"/>
      <c r="W53" s="375"/>
      <c r="X53" s="375"/>
      <c r="Y53" s="375"/>
      <c r="Z53" s="375"/>
      <c r="AA53" s="375"/>
      <c r="AB53" s="375"/>
      <c r="AC53" s="375"/>
      <c r="AD53" s="375"/>
      <c r="AE53" s="375"/>
      <c r="AF53" s="375"/>
      <c r="AG53" s="376">
        <f>'VRN - Vedlejší a ostatní ...'!J27</f>
        <v>0</v>
      </c>
      <c r="AH53" s="377"/>
      <c r="AI53" s="377"/>
      <c r="AJ53" s="377"/>
      <c r="AK53" s="377"/>
      <c r="AL53" s="377"/>
      <c r="AM53" s="377"/>
      <c r="AN53" s="376">
        <f>SUM(AG53,AT53)</f>
        <v>0</v>
      </c>
      <c r="AO53" s="377"/>
      <c r="AP53" s="377"/>
      <c r="AQ53" s="100" t="s">
        <v>82</v>
      </c>
      <c r="AR53" s="101"/>
      <c r="AS53" s="107">
        <v>0</v>
      </c>
      <c r="AT53" s="108">
        <f>ROUND(SUM(AV53:AW53),2)</f>
        <v>0</v>
      </c>
      <c r="AU53" s="109">
        <f>'VRN - Vedlejší a ostatní ...'!P81</f>
        <v>0</v>
      </c>
      <c r="AV53" s="108">
        <f>'VRN - Vedlejší a ostatní ...'!J30</f>
        <v>0</v>
      </c>
      <c r="AW53" s="108">
        <f>'VRN - Vedlejší a ostatní ...'!J31</f>
        <v>0</v>
      </c>
      <c r="AX53" s="108">
        <f>'VRN - Vedlejší a ostatní ...'!J32</f>
        <v>0</v>
      </c>
      <c r="AY53" s="108">
        <f>'VRN - Vedlejší a ostatní ...'!J33</f>
        <v>0</v>
      </c>
      <c r="AZ53" s="108">
        <f>'VRN - Vedlejší a ostatní ...'!F30</f>
        <v>0</v>
      </c>
      <c r="BA53" s="108">
        <f>'VRN - Vedlejší a ostatní ...'!F31</f>
        <v>0</v>
      </c>
      <c r="BB53" s="108">
        <f>'VRN - Vedlejší a ostatní ...'!F32</f>
        <v>0</v>
      </c>
      <c r="BC53" s="108">
        <f>'VRN - Vedlejší a ostatní ...'!F33</f>
        <v>0</v>
      </c>
      <c r="BD53" s="110">
        <f>'VRN - Vedlejší a ostatní ...'!F34</f>
        <v>0</v>
      </c>
      <c r="BT53" s="106" t="s">
        <v>24</v>
      </c>
      <c r="BV53" s="106" t="s">
        <v>77</v>
      </c>
      <c r="BW53" s="106" t="s">
        <v>87</v>
      </c>
      <c r="BX53" s="106" t="s">
        <v>7</v>
      </c>
      <c r="CL53" s="106" t="s">
        <v>22</v>
      </c>
      <c r="CM53" s="106" t="s">
        <v>84</v>
      </c>
    </row>
    <row r="54" spans="1:91" s="1" customFormat="1" ht="30" customHeight="1">
      <c r="B54" s="41"/>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1"/>
    </row>
    <row r="55" spans="1:91" s="1" customFormat="1" ht="6.95" customHeight="1">
      <c r="B55" s="56"/>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61"/>
    </row>
  </sheetData>
  <sheetProtection password="CC35" sheet="1" objects="1" scenarios="1" formatCells="0" formatColumns="0" formatRows="0" sort="0" autoFilter="0"/>
  <mergeCells count="45">
    <mergeCell ref="AG51:AM51"/>
    <mergeCell ref="AN51:AP51"/>
    <mergeCell ref="AR2:BE2"/>
    <mergeCell ref="AN52:AP52"/>
    <mergeCell ref="AG52:AM52"/>
    <mergeCell ref="L42:AO42"/>
    <mergeCell ref="AM44:AN44"/>
    <mergeCell ref="AM46:AP46"/>
    <mergeCell ref="AS46:AT48"/>
    <mergeCell ref="W28:AE28"/>
    <mergeCell ref="AK28:AO28"/>
    <mergeCell ref="L29:O29"/>
    <mergeCell ref="W29:AE29"/>
    <mergeCell ref="AK29:AO29"/>
    <mergeCell ref="BE5:BE32"/>
    <mergeCell ref="K5:AO5"/>
    <mergeCell ref="D52:H52"/>
    <mergeCell ref="J52:AF52"/>
    <mergeCell ref="AN53:AP53"/>
    <mergeCell ref="AG53:AM53"/>
    <mergeCell ref="D53:H53"/>
    <mergeCell ref="J53:AF53"/>
    <mergeCell ref="C49:G49"/>
    <mergeCell ref="I49:AF49"/>
    <mergeCell ref="AG49:AM49"/>
    <mergeCell ref="AN49:AP49"/>
    <mergeCell ref="L30:O30"/>
    <mergeCell ref="W30:AE30"/>
    <mergeCell ref="AK30:AO30"/>
    <mergeCell ref="X32:AB32"/>
    <mergeCell ref="AK32:AO32"/>
    <mergeCell ref="K6:AO6"/>
    <mergeCell ref="E14:AJ14"/>
    <mergeCell ref="E20:AN20"/>
    <mergeCell ref="AK23:AO23"/>
    <mergeCell ref="L25:O25"/>
    <mergeCell ref="W25:AE25"/>
    <mergeCell ref="AK25:AO25"/>
    <mergeCell ref="L28:O28"/>
    <mergeCell ref="L26:O26"/>
    <mergeCell ref="W26:AE26"/>
    <mergeCell ref="AK26:AO26"/>
    <mergeCell ref="L27:O27"/>
    <mergeCell ref="W27:AE27"/>
    <mergeCell ref="AK27:AO27"/>
  </mergeCells>
  <hyperlinks>
    <hyperlink ref="K1:S1" location="C2" display="1) Rekapitulace stavby"/>
    <hyperlink ref="W1:AI1" location="C51" display="2) Rekapitulace objektů stavby a soupisů prací"/>
    <hyperlink ref="A52" location="'SO 03 - Budova 10'!C2" display="/"/>
    <hyperlink ref="A53" location="'VRN - Vedlejší a ostatní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31"/>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88</v>
      </c>
      <c r="G1" s="397" t="s">
        <v>89</v>
      </c>
      <c r="H1" s="397"/>
      <c r="I1" s="115"/>
      <c r="J1" s="114" t="s">
        <v>90</v>
      </c>
      <c r="K1" s="113" t="s">
        <v>91</v>
      </c>
      <c r="L1" s="114" t="s">
        <v>92</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0"/>
      <c r="M2" s="380"/>
      <c r="N2" s="380"/>
      <c r="O2" s="380"/>
      <c r="P2" s="380"/>
      <c r="Q2" s="380"/>
      <c r="R2" s="380"/>
      <c r="S2" s="380"/>
      <c r="T2" s="380"/>
      <c r="U2" s="380"/>
      <c r="V2" s="380"/>
      <c r="AT2" s="24" t="s">
        <v>83</v>
      </c>
      <c r="AZ2" s="116" t="s">
        <v>93</v>
      </c>
      <c r="BA2" s="116" t="s">
        <v>94</v>
      </c>
      <c r="BB2" s="116" t="s">
        <v>22</v>
      </c>
      <c r="BC2" s="116" t="s">
        <v>95</v>
      </c>
      <c r="BD2" s="116" t="s">
        <v>84</v>
      </c>
    </row>
    <row r="3" spans="1:70" ht="6.95" customHeight="1">
      <c r="B3" s="25"/>
      <c r="C3" s="26"/>
      <c r="D3" s="26"/>
      <c r="E3" s="26"/>
      <c r="F3" s="26"/>
      <c r="G3" s="26"/>
      <c r="H3" s="26"/>
      <c r="I3" s="117"/>
      <c r="J3" s="26"/>
      <c r="K3" s="27"/>
      <c r="AT3" s="24" t="s">
        <v>84</v>
      </c>
      <c r="AZ3" s="116" t="s">
        <v>96</v>
      </c>
      <c r="BA3" s="116" t="s">
        <v>97</v>
      </c>
      <c r="BB3" s="116" t="s">
        <v>22</v>
      </c>
      <c r="BC3" s="116" t="s">
        <v>98</v>
      </c>
      <c r="BD3" s="116" t="s">
        <v>84</v>
      </c>
    </row>
    <row r="4" spans="1:70" ht="36.950000000000003" customHeight="1">
      <c r="B4" s="28"/>
      <c r="C4" s="29"/>
      <c r="D4" s="30" t="s">
        <v>99</v>
      </c>
      <c r="E4" s="29"/>
      <c r="F4" s="29"/>
      <c r="G4" s="29"/>
      <c r="H4" s="29"/>
      <c r="I4" s="118"/>
      <c r="J4" s="29"/>
      <c r="K4" s="31"/>
      <c r="M4" s="32" t="s">
        <v>12</v>
      </c>
      <c r="AT4" s="24" t="s">
        <v>6</v>
      </c>
      <c r="AZ4" s="116" t="s">
        <v>100</v>
      </c>
      <c r="BA4" s="116" t="s">
        <v>101</v>
      </c>
      <c r="BB4" s="116" t="s">
        <v>22</v>
      </c>
      <c r="BC4" s="116" t="s">
        <v>102</v>
      </c>
      <c r="BD4" s="116" t="s">
        <v>84</v>
      </c>
    </row>
    <row r="5" spans="1:70" ht="6.95" customHeight="1">
      <c r="B5" s="28"/>
      <c r="C5" s="29"/>
      <c r="D5" s="29"/>
      <c r="E5" s="29"/>
      <c r="F5" s="29"/>
      <c r="G5" s="29"/>
      <c r="H5" s="29"/>
      <c r="I5" s="118"/>
      <c r="J5" s="29"/>
      <c r="K5" s="31"/>
      <c r="AZ5" s="116" t="s">
        <v>103</v>
      </c>
      <c r="BA5" s="116" t="s">
        <v>104</v>
      </c>
      <c r="BB5" s="116" t="s">
        <v>22</v>
      </c>
      <c r="BC5" s="116" t="s">
        <v>105</v>
      </c>
      <c r="BD5" s="116" t="s">
        <v>84</v>
      </c>
    </row>
    <row r="6" spans="1:70" ht="15">
      <c r="B6" s="28"/>
      <c r="C6" s="29"/>
      <c r="D6" s="37" t="s">
        <v>18</v>
      </c>
      <c r="E6" s="29"/>
      <c r="F6" s="29"/>
      <c r="G6" s="29"/>
      <c r="H6" s="29"/>
      <c r="I6" s="118"/>
      <c r="J6" s="29"/>
      <c r="K6" s="31"/>
      <c r="AZ6" s="116" t="s">
        <v>106</v>
      </c>
      <c r="BA6" s="116" t="s">
        <v>106</v>
      </c>
      <c r="BB6" s="116" t="s">
        <v>22</v>
      </c>
      <c r="BC6" s="116" t="s">
        <v>107</v>
      </c>
      <c r="BD6" s="116" t="s">
        <v>84</v>
      </c>
    </row>
    <row r="7" spans="1:70" ht="22.5" customHeight="1">
      <c r="B7" s="28"/>
      <c r="C7" s="29"/>
      <c r="D7" s="29"/>
      <c r="E7" s="398" t="str">
        <f>'Rekapitulace stavby'!K6</f>
        <v>Realizace úspor energie - areál NPK, a. s., část 3  -  budova 10 v Pardubicích</v>
      </c>
      <c r="F7" s="399"/>
      <c r="G7" s="399"/>
      <c r="H7" s="399"/>
      <c r="I7" s="118"/>
      <c r="J7" s="29"/>
      <c r="K7" s="31"/>
      <c r="AZ7" s="116" t="s">
        <v>108</v>
      </c>
      <c r="BA7" s="116" t="s">
        <v>109</v>
      </c>
      <c r="BB7" s="116" t="s">
        <v>22</v>
      </c>
      <c r="BC7" s="116" t="s">
        <v>110</v>
      </c>
      <c r="BD7" s="116" t="s">
        <v>84</v>
      </c>
    </row>
    <row r="8" spans="1:70" s="1" customFormat="1" ht="15">
      <c r="B8" s="41"/>
      <c r="C8" s="42"/>
      <c r="D8" s="37" t="s">
        <v>111</v>
      </c>
      <c r="E8" s="42"/>
      <c r="F8" s="42"/>
      <c r="G8" s="42"/>
      <c r="H8" s="42"/>
      <c r="I8" s="119"/>
      <c r="J8" s="42"/>
      <c r="K8" s="45"/>
      <c r="AZ8" s="116" t="s">
        <v>112</v>
      </c>
      <c r="BA8" s="116" t="s">
        <v>113</v>
      </c>
      <c r="BB8" s="116" t="s">
        <v>22</v>
      </c>
      <c r="BC8" s="116" t="s">
        <v>114</v>
      </c>
      <c r="BD8" s="116" t="s">
        <v>84</v>
      </c>
    </row>
    <row r="9" spans="1:70" s="1" customFormat="1" ht="36.950000000000003" customHeight="1">
      <c r="B9" s="41"/>
      <c r="C9" s="42"/>
      <c r="D9" s="42"/>
      <c r="E9" s="400" t="s">
        <v>115</v>
      </c>
      <c r="F9" s="401"/>
      <c r="G9" s="401"/>
      <c r="H9" s="401"/>
      <c r="I9" s="119"/>
      <c r="J9" s="42"/>
      <c r="K9" s="45"/>
      <c r="AZ9" s="116" t="s">
        <v>116</v>
      </c>
      <c r="BA9" s="116" t="s">
        <v>116</v>
      </c>
      <c r="BB9" s="116" t="s">
        <v>22</v>
      </c>
      <c r="BC9" s="116" t="s">
        <v>117</v>
      </c>
      <c r="BD9" s="116" t="s">
        <v>84</v>
      </c>
    </row>
    <row r="10" spans="1:70" s="1" customFormat="1">
      <c r="B10" s="41"/>
      <c r="C10" s="42"/>
      <c r="D10" s="42"/>
      <c r="E10" s="42"/>
      <c r="F10" s="42"/>
      <c r="G10" s="42"/>
      <c r="H10" s="42"/>
      <c r="I10" s="119"/>
      <c r="J10" s="42"/>
      <c r="K10" s="45"/>
      <c r="AZ10" s="116" t="s">
        <v>118</v>
      </c>
      <c r="BA10" s="116" t="s">
        <v>118</v>
      </c>
      <c r="BB10" s="116" t="s">
        <v>22</v>
      </c>
      <c r="BC10" s="116" t="s">
        <v>119</v>
      </c>
      <c r="BD10" s="116" t="s">
        <v>84</v>
      </c>
    </row>
    <row r="11" spans="1:70" s="1" customFormat="1" ht="14.45" customHeight="1">
      <c r="B11" s="41"/>
      <c r="C11" s="42"/>
      <c r="D11" s="37" t="s">
        <v>21</v>
      </c>
      <c r="E11" s="42"/>
      <c r="F11" s="35" t="s">
        <v>22</v>
      </c>
      <c r="G11" s="42"/>
      <c r="H11" s="42"/>
      <c r="I11" s="120" t="s">
        <v>23</v>
      </c>
      <c r="J11" s="35" t="s">
        <v>22</v>
      </c>
      <c r="K11" s="45"/>
      <c r="AZ11" s="116" t="s">
        <v>120</v>
      </c>
      <c r="BA11" s="116" t="s">
        <v>121</v>
      </c>
      <c r="BB11" s="116" t="s">
        <v>22</v>
      </c>
      <c r="BC11" s="116" t="s">
        <v>122</v>
      </c>
      <c r="BD11" s="116" t="s">
        <v>84</v>
      </c>
    </row>
    <row r="12" spans="1:70" s="1" customFormat="1" ht="14.45" customHeight="1">
      <c r="B12" s="41"/>
      <c r="C12" s="42"/>
      <c r="D12" s="37" t="s">
        <v>25</v>
      </c>
      <c r="E12" s="42"/>
      <c r="F12" s="35" t="s">
        <v>26</v>
      </c>
      <c r="G12" s="42"/>
      <c r="H12" s="42"/>
      <c r="I12" s="120" t="s">
        <v>27</v>
      </c>
      <c r="J12" s="121" t="str">
        <f>'Rekapitulace stavby'!AN8</f>
        <v>9. 11. 2017</v>
      </c>
      <c r="K12" s="45"/>
      <c r="AZ12" s="116" t="s">
        <v>123</v>
      </c>
      <c r="BA12" s="116" t="s">
        <v>123</v>
      </c>
      <c r="BB12" s="116" t="s">
        <v>22</v>
      </c>
      <c r="BC12" s="116" t="s">
        <v>124</v>
      </c>
      <c r="BD12" s="116" t="s">
        <v>84</v>
      </c>
    </row>
    <row r="13" spans="1:70" s="1" customFormat="1" ht="10.9" customHeight="1">
      <c r="B13" s="41"/>
      <c r="C13" s="42"/>
      <c r="D13" s="42"/>
      <c r="E13" s="42"/>
      <c r="F13" s="42"/>
      <c r="G13" s="42"/>
      <c r="H13" s="42"/>
      <c r="I13" s="119"/>
      <c r="J13" s="42"/>
      <c r="K13" s="45"/>
      <c r="AZ13" s="116" t="s">
        <v>125</v>
      </c>
      <c r="BA13" s="116" t="s">
        <v>126</v>
      </c>
      <c r="BB13" s="116" t="s">
        <v>22</v>
      </c>
      <c r="BC13" s="116" t="s">
        <v>127</v>
      </c>
      <c r="BD13" s="116" t="s">
        <v>84</v>
      </c>
    </row>
    <row r="14" spans="1:70" s="1" customFormat="1" ht="14.45" customHeight="1">
      <c r="B14" s="41"/>
      <c r="C14" s="42"/>
      <c r="D14" s="37" t="s">
        <v>31</v>
      </c>
      <c r="E14" s="42"/>
      <c r="F14" s="42"/>
      <c r="G14" s="42"/>
      <c r="H14" s="42"/>
      <c r="I14" s="120" t="s">
        <v>32</v>
      </c>
      <c r="J14" s="35" t="s">
        <v>22</v>
      </c>
      <c r="K14" s="45"/>
      <c r="AZ14" s="116" t="s">
        <v>128</v>
      </c>
      <c r="BA14" s="116" t="s">
        <v>129</v>
      </c>
      <c r="BB14" s="116" t="s">
        <v>22</v>
      </c>
      <c r="BC14" s="116" t="s">
        <v>130</v>
      </c>
      <c r="BD14" s="116" t="s">
        <v>84</v>
      </c>
    </row>
    <row r="15" spans="1:70" s="1" customFormat="1" ht="18" customHeight="1">
      <c r="B15" s="41"/>
      <c r="C15" s="42"/>
      <c r="D15" s="42"/>
      <c r="E15" s="35" t="s">
        <v>33</v>
      </c>
      <c r="F15" s="42"/>
      <c r="G15" s="42"/>
      <c r="H15" s="42"/>
      <c r="I15" s="120" t="s">
        <v>34</v>
      </c>
      <c r="J15" s="35" t="s">
        <v>22</v>
      </c>
      <c r="K15" s="45"/>
      <c r="AZ15" s="116" t="s">
        <v>131</v>
      </c>
      <c r="BA15" s="116" t="s">
        <v>132</v>
      </c>
      <c r="BB15" s="116" t="s">
        <v>133</v>
      </c>
      <c r="BC15" s="116" t="s">
        <v>134</v>
      </c>
      <c r="BD15" s="116" t="s">
        <v>135</v>
      </c>
    </row>
    <row r="16" spans="1:70" s="1" customFormat="1" ht="6.95" customHeight="1">
      <c r="B16" s="41"/>
      <c r="C16" s="42"/>
      <c r="D16" s="42"/>
      <c r="E16" s="42"/>
      <c r="F16" s="42"/>
      <c r="G16" s="42"/>
      <c r="H16" s="42"/>
      <c r="I16" s="119"/>
      <c r="J16" s="42"/>
      <c r="K16" s="45"/>
      <c r="AZ16" s="116" t="s">
        <v>136</v>
      </c>
      <c r="BA16" s="116" t="s">
        <v>137</v>
      </c>
      <c r="BB16" s="116" t="s">
        <v>133</v>
      </c>
      <c r="BC16" s="116" t="s">
        <v>138</v>
      </c>
      <c r="BD16" s="116" t="s">
        <v>135</v>
      </c>
    </row>
    <row r="17" spans="2:56" s="1" customFormat="1" ht="14.45" customHeight="1">
      <c r="B17" s="41"/>
      <c r="C17" s="42"/>
      <c r="D17" s="37" t="s">
        <v>35</v>
      </c>
      <c r="E17" s="42"/>
      <c r="F17" s="42"/>
      <c r="G17" s="42"/>
      <c r="H17" s="42"/>
      <c r="I17" s="120" t="s">
        <v>32</v>
      </c>
      <c r="J17" s="35" t="str">
        <f>IF('Rekapitulace stavby'!AN13="Vyplň údaj","",IF('Rekapitulace stavby'!AN13="","",'Rekapitulace stavby'!AN13))</f>
        <v/>
      </c>
      <c r="K17" s="45"/>
      <c r="AZ17" s="116" t="s">
        <v>139</v>
      </c>
      <c r="BA17" s="116" t="s">
        <v>140</v>
      </c>
      <c r="BB17" s="116" t="s">
        <v>133</v>
      </c>
      <c r="BC17" s="116" t="s">
        <v>141</v>
      </c>
      <c r="BD17" s="116" t="s">
        <v>135</v>
      </c>
    </row>
    <row r="18" spans="2:56" s="1" customFormat="1" ht="18" customHeight="1">
      <c r="B18" s="41"/>
      <c r="C18" s="42"/>
      <c r="D18" s="42"/>
      <c r="E18" s="35" t="str">
        <f>IF('Rekapitulace stavby'!E14="Vyplň údaj","",IF('Rekapitulace stavby'!E14="","",'Rekapitulace stavby'!E14))</f>
        <v/>
      </c>
      <c r="F18" s="42"/>
      <c r="G18" s="42"/>
      <c r="H18" s="42"/>
      <c r="I18" s="120" t="s">
        <v>34</v>
      </c>
      <c r="J18" s="35" t="str">
        <f>IF('Rekapitulace stavby'!AN14="Vyplň údaj","",IF('Rekapitulace stavby'!AN14="","",'Rekapitulace stavby'!AN14))</f>
        <v/>
      </c>
      <c r="K18" s="45"/>
      <c r="AZ18" s="116" t="s">
        <v>142</v>
      </c>
      <c r="BA18" s="116" t="s">
        <v>142</v>
      </c>
      <c r="BB18" s="116" t="s">
        <v>22</v>
      </c>
      <c r="BC18" s="116" t="s">
        <v>143</v>
      </c>
      <c r="BD18" s="116" t="s">
        <v>84</v>
      </c>
    </row>
    <row r="19" spans="2:56" s="1" customFormat="1" ht="6.95" customHeight="1">
      <c r="B19" s="41"/>
      <c r="C19" s="42"/>
      <c r="D19" s="42"/>
      <c r="E19" s="42"/>
      <c r="F19" s="42"/>
      <c r="G19" s="42"/>
      <c r="H19" s="42"/>
      <c r="I19" s="119"/>
      <c r="J19" s="42"/>
      <c r="K19" s="45"/>
      <c r="AZ19" s="116" t="s">
        <v>144</v>
      </c>
      <c r="BA19" s="116" t="s">
        <v>145</v>
      </c>
      <c r="BB19" s="116" t="s">
        <v>22</v>
      </c>
      <c r="BC19" s="116" t="s">
        <v>146</v>
      </c>
      <c r="BD19" s="116" t="s">
        <v>135</v>
      </c>
    </row>
    <row r="20" spans="2:56" s="1" customFormat="1" ht="14.45" customHeight="1">
      <c r="B20" s="41"/>
      <c r="C20" s="42"/>
      <c r="D20" s="37" t="s">
        <v>37</v>
      </c>
      <c r="E20" s="42"/>
      <c r="F20" s="42"/>
      <c r="G20" s="42"/>
      <c r="H20" s="42"/>
      <c r="I20" s="120" t="s">
        <v>32</v>
      </c>
      <c r="J20" s="35" t="s">
        <v>22</v>
      </c>
      <c r="K20" s="45"/>
      <c r="AZ20" s="116" t="s">
        <v>147</v>
      </c>
      <c r="BA20" s="116" t="s">
        <v>148</v>
      </c>
      <c r="BB20" s="116" t="s">
        <v>22</v>
      </c>
      <c r="BC20" s="116" t="s">
        <v>149</v>
      </c>
      <c r="BD20" s="116" t="s">
        <v>84</v>
      </c>
    </row>
    <row r="21" spans="2:56" s="1" customFormat="1" ht="18" customHeight="1">
      <c r="B21" s="41"/>
      <c r="C21" s="42"/>
      <c r="D21" s="42"/>
      <c r="E21" s="35" t="s">
        <v>38</v>
      </c>
      <c r="F21" s="42"/>
      <c r="G21" s="42"/>
      <c r="H21" s="42"/>
      <c r="I21" s="120" t="s">
        <v>34</v>
      </c>
      <c r="J21" s="35" t="s">
        <v>22</v>
      </c>
      <c r="K21" s="45"/>
      <c r="AZ21" s="116" t="s">
        <v>150</v>
      </c>
      <c r="BA21" s="116" t="s">
        <v>151</v>
      </c>
      <c r="BB21" s="116" t="s">
        <v>22</v>
      </c>
      <c r="BC21" s="116" t="s">
        <v>152</v>
      </c>
      <c r="BD21" s="116" t="s">
        <v>84</v>
      </c>
    </row>
    <row r="22" spans="2:56" s="1" customFormat="1" ht="6.95" customHeight="1">
      <c r="B22" s="41"/>
      <c r="C22" s="42"/>
      <c r="D22" s="42"/>
      <c r="E22" s="42"/>
      <c r="F22" s="42"/>
      <c r="G22" s="42"/>
      <c r="H22" s="42"/>
      <c r="I22" s="119"/>
      <c r="J22" s="42"/>
      <c r="K22" s="45"/>
      <c r="AZ22" s="116" t="s">
        <v>153</v>
      </c>
      <c r="BA22" s="116" t="s">
        <v>154</v>
      </c>
      <c r="BB22" s="116" t="s">
        <v>22</v>
      </c>
      <c r="BC22" s="116" t="s">
        <v>155</v>
      </c>
      <c r="BD22" s="116" t="s">
        <v>84</v>
      </c>
    </row>
    <row r="23" spans="2:56" s="1" customFormat="1" ht="14.45" customHeight="1">
      <c r="B23" s="41"/>
      <c r="C23" s="42"/>
      <c r="D23" s="37" t="s">
        <v>40</v>
      </c>
      <c r="E23" s="42"/>
      <c r="F23" s="42"/>
      <c r="G23" s="42"/>
      <c r="H23" s="42"/>
      <c r="I23" s="119"/>
      <c r="J23" s="42"/>
      <c r="K23" s="45"/>
      <c r="AZ23" s="116" t="s">
        <v>156</v>
      </c>
      <c r="BA23" s="116" t="s">
        <v>157</v>
      </c>
      <c r="BB23" s="116" t="s">
        <v>22</v>
      </c>
      <c r="BC23" s="116" t="s">
        <v>158</v>
      </c>
      <c r="BD23" s="116" t="s">
        <v>84</v>
      </c>
    </row>
    <row r="24" spans="2:56" s="6" customFormat="1" ht="22.5" customHeight="1">
      <c r="B24" s="122"/>
      <c r="C24" s="123"/>
      <c r="D24" s="123"/>
      <c r="E24" s="363" t="s">
        <v>22</v>
      </c>
      <c r="F24" s="363"/>
      <c r="G24" s="363"/>
      <c r="H24" s="363"/>
      <c r="I24" s="124"/>
      <c r="J24" s="123"/>
      <c r="K24" s="125"/>
      <c r="AZ24" s="126" t="s">
        <v>159</v>
      </c>
      <c r="BA24" s="126" t="s">
        <v>160</v>
      </c>
      <c r="BB24" s="126" t="s">
        <v>22</v>
      </c>
      <c r="BC24" s="126" t="s">
        <v>161</v>
      </c>
      <c r="BD24" s="126" t="s">
        <v>84</v>
      </c>
    </row>
    <row r="25" spans="2:56" s="1" customFormat="1" ht="6.95" customHeight="1">
      <c r="B25" s="41"/>
      <c r="C25" s="42"/>
      <c r="D25" s="42"/>
      <c r="E25" s="42"/>
      <c r="F25" s="42"/>
      <c r="G25" s="42"/>
      <c r="H25" s="42"/>
      <c r="I25" s="119"/>
      <c r="J25" s="42"/>
      <c r="K25" s="45"/>
      <c r="AZ25" s="116" t="s">
        <v>162</v>
      </c>
      <c r="BA25" s="116" t="s">
        <v>163</v>
      </c>
      <c r="BB25" s="116" t="s">
        <v>22</v>
      </c>
      <c r="BC25" s="116" t="s">
        <v>164</v>
      </c>
      <c r="BD25" s="116" t="s">
        <v>84</v>
      </c>
    </row>
    <row r="26" spans="2:56" s="1" customFormat="1" ht="6.95" customHeight="1">
      <c r="B26" s="41"/>
      <c r="C26" s="42"/>
      <c r="D26" s="85"/>
      <c r="E26" s="85"/>
      <c r="F26" s="85"/>
      <c r="G26" s="85"/>
      <c r="H26" s="85"/>
      <c r="I26" s="127"/>
      <c r="J26" s="85"/>
      <c r="K26" s="128"/>
      <c r="AZ26" s="116" t="s">
        <v>165</v>
      </c>
      <c r="BA26" s="116" t="s">
        <v>166</v>
      </c>
      <c r="BB26" s="116" t="s">
        <v>22</v>
      </c>
      <c r="BC26" s="116" t="s">
        <v>29</v>
      </c>
      <c r="BD26" s="116" t="s">
        <v>84</v>
      </c>
    </row>
    <row r="27" spans="2:56" s="1" customFormat="1" ht="25.35" customHeight="1">
      <c r="B27" s="41"/>
      <c r="C27" s="42"/>
      <c r="D27" s="129" t="s">
        <v>41</v>
      </c>
      <c r="E27" s="42"/>
      <c r="F27" s="42"/>
      <c r="G27" s="42"/>
      <c r="H27" s="42"/>
      <c r="I27" s="119"/>
      <c r="J27" s="130">
        <f>ROUND(J102,2)</f>
        <v>0</v>
      </c>
      <c r="K27" s="45"/>
      <c r="AZ27" s="116" t="s">
        <v>167</v>
      </c>
      <c r="BA27" s="116" t="s">
        <v>168</v>
      </c>
      <c r="BB27" s="116" t="s">
        <v>22</v>
      </c>
      <c r="BC27" s="116" t="s">
        <v>29</v>
      </c>
      <c r="BD27" s="116" t="s">
        <v>84</v>
      </c>
    </row>
    <row r="28" spans="2:56" s="1" customFormat="1" ht="6.95" customHeight="1">
      <c r="B28" s="41"/>
      <c r="C28" s="42"/>
      <c r="D28" s="85"/>
      <c r="E28" s="85"/>
      <c r="F28" s="85"/>
      <c r="G28" s="85"/>
      <c r="H28" s="85"/>
      <c r="I28" s="127"/>
      <c r="J28" s="85"/>
      <c r="K28" s="128"/>
      <c r="AZ28" s="116" t="s">
        <v>169</v>
      </c>
      <c r="BA28" s="116" t="s">
        <v>170</v>
      </c>
      <c r="BB28" s="116" t="s">
        <v>22</v>
      </c>
      <c r="BC28" s="116" t="s">
        <v>29</v>
      </c>
      <c r="BD28" s="116" t="s">
        <v>84</v>
      </c>
    </row>
    <row r="29" spans="2:56" s="1" customFormat="1" ht="14.45" customHeight="1">
      <c r="B29" s="41"/>
      <c r="C29" s="42"/>
      <c r="D29" s="42"/>
      <c r="E29" s="42"/>
      <c r="F29" s="46" t="s">
        <v>43</v>
      </c>
      <c r="G29" s="42"/>
      <c r="H29" s="42"/>
      <c r="I29" s="131" t="s">
        <v>42</v>
      </c>
      <c r="J29" s="46" t="s">
        <v>44</v>
      </c>
      <c r="K29" s="45"/>
      <c r="AZ29" s="116" t="s">
        <v>171</v>
      </c>
      <c r="BA29" s="116" t="s">
        <v>172</v>
      </c>
      <c r="BB29" s="116" t="s">
        <v>22</v>
      </c>
      <c r="BC29" s="116" t="s">
        <v>173</v>
      </c>
      <c r="BD29" s="116" t="s">
        <v>84</v>
      </c>
    </row>
    <row r="30" spans="2:56" s="1" customFormat="1" ht="14.45" customHeight="1">
      <c r="B30" s="41"/>
      <c r="C30" s="42"/>
      <c r="D30" s="49" t="s">
        <v>45</v>
      </c>
      <c r="E30" s="49" t="s">
        <v>46</v>
      </c>
      <c r="F30" s="132">
        <f>ROUND(SUM(BE102:BE1130), 2)</f>
        <v>0</v>
      </c>
      <c r="G30" s="42"/>
      <c r="H30" s="42"/>
      <c r="I30" s="133">
        <v>0.21</v>
      </c>
      <c r="J30" s="132">
        <f>ROUND(ROUND((SUM(BE102:BE1130)), 2)*I30, 2)</f>
        <v>0</v>
      </c>
      <c r="K30" s="45"/>
      <c r="AZ30" s="116" t="s">
        <v>174</v>
      </c>
      <c r="BA30" s="116" t="s">
        <v>174</v>
      </c>
      <c r="BB30" s="116" t="s">
        <v>22</v>
      </c>
      <c r="BC30" s="116" t="s">
        <v>175</v>
      </c>
      <c r="BD30" s="116" t="s">
        <v>84</v>
      </c>
    </row>
    <row r="31" spans="2:56" s="1" customFormat="1" ht="14.45" customHeight="1">
      <c r="B31" s="41"/>
      <c r="C31" s="42"/>
      <c r="D31" s="42"/>
      <c r="E31" s="49" t="s">
        <v>47</v>
      </c>
      <c r="F31" s="132">
        <f>ROUND(SUM(BF102:BF1130), 2)</f>
        <v>0</v>
      </c>
      <c r="G31" s="42"/>
      <c r="H31" s="42"/>
      <c r="I31" s="133">
        <v>0.15</v>
      </c>
      <c r="J31" s="132">
        <f>ROUND(ROUND((SUM(BF102:BF1130)), 2)*I31, 2)</f>
        <v>0</v>
      </c>
      <c r="K31" s="45"/>
      <c r="AZ31" s="116" t="s">
        <v>176</v>
      </c>
      <c r="BA31" s="116" t="s">
        <v>177</v>
      </c>
      <c r="BB31" s="116" t="s">
        <v>22</v>
      </c>
      <c r="BC31" s="116" t="s">
        <v>178</v>
      </c>
      <c r="BD31" s="116" t="s">
        <v>84</v>
      </c>
    </row>
    <row r="32" spans="2:56" s="1" customFormat="1" ht="14.45" hidden="1" customHeight="1">
      <c r="B32" s="41"/>
      <c r="C32" s="42"/>
      <c r="D32" s="42"/>
      <c r="E32" s="49" t="s">
        <v>48</v>
      </c>
      <c r="F32" s="132">
        <f>ROUND(SUM(BG102:BG1130), 2)</f>
        <v>0</v>
      </c>
      <c r="G32" s="42"/>
      <c r="H32" s="42"/>
      <c r="I32" s="133">
        <v>0.21</v>
      </c>
      <c r="J32" s="132">
        <v>0</v>
      </c>
      <c r="K32" s="45"/>
      <c r="AZ32" s="116" t="s">
        <v>179</v>
      </c>
      <c r="BA32" s="116" t="s">
        <v>180</v>
      </c>
      <c r="BB32" s="116" t="s">
        <v>22</v>
      </c>
      <c r="BC32" s="116" t="s">
        <v>181</v>
      </c>
      <c r="BD32" s="116" t="s">
        <v>84</v>
      </c>
    </row>
    <row r="33" spans="2:56" s="1" customFormat="1" ht="14.45" hidden="1" customHeight="1">
      <c r="B33" s="41"/>
      <c r="C33" s="42"/>
      <c r="D33" s="42"/>
      <c r="E33" s="49" t="s">
        <v>49</v>
      </c>
      <c r="F33" s="132">
        <f>ROUND(SUM(BH102:BH1130), 2)</f>
        <v>0</v>
      </c>
      <c r="G33" s="42"/>
      <c r="H33" s="42"/>
      <c r="I33" s="133">
        <v>0.15</v>
      </c>
      <c r="J33" s="132">
        <v>0</v>
      </c>
      <c r="K33" s="45"/>
      <c r="AZ33" s="116" t="s">
        <v>182</v>
      </c>
      <c r="BA33" s="116" t="s">
        <v>183</v>
      </c>
      <c r="BB33" s="116" t="s">
        <v>22</v>
      </c>
      <c r="BC33" s="116" t="s">
        <v>95</v>
      </c>
      <c r="BD33" s="116" t="s">
        <v>84</v>
      </c>
    </row>
    <row r="34" spans="2:56" s="1" customFormat="1" ht="14.45" hidden="1" customHeight="1">
      <c r="B34" s="41"/>
      <c r="C34" s="42"/>
      <c r="D34" s="42"/>
      <c r="E34" s="49" t="s">
        <v>50</v>
      </c>
      <c r="F34" s="132">
        <f>ROUND(SUM(BI102:BI1130), 2)</f>
        <v>0</v>
      </c>
      <c r="G34" s="42"/>
      <c r="H34" s="42"/>
      <c r="I34" s="133">
        <v>0</v>
      </c>
      <c r="J34" s="132">
        <v>0</v>
      </c>
      <c r="K34" s="45"/>
      <c r="AZ34" s="116" t="s">
        <v>184</v>
      </c>
      <c r="BA34" s="116" t="s">
        <v>185</v>
      </c>
      <c r="BB34" s="116" t="s">
        <v>22</v>
      </c>
      <c r="BC34" s="116" t="s">
        <v>186</v>
      </c>
      <c r="BD34" s="116" t="s">
        <v>84</v>
      </c>
    </row>
    <row r="35" spans="2:56" s="1" customFormat="1" ht="6.95" customHeight="1">
      <c r="B35" s="41"/>
      <c r="C35" s="42"/>
      <c r="D35" s="42"/>
      <c r="E35" s="42"/>
      <c r="F35" s="42"/>
      <c r="G35" s="42"/>
      <c r="H35" s="42"/>
      <c r="I35" s="119"/>
      <c r="J35" s="42"/>
      <c r="K35" s="45"/>
      <c r="AZ35" s="116" t="s">
        <v>187</v>
      </c>
      <c r="BA35" s="116" t="s">
        <v>188</v>
      </c>
      <c r="BB35" s="116" t="s">
        <v>22</v>
      </c>
      <c r="BC35" s="116" t="s">
        <v>189</v>
      </c>
      <c r="BD35" s="116" t="s">
        <v>84</v>
      </c>
    </row>
    <row r="36" spans="2:56" s="1" customFormat="1" ht="25.35" customHeight="1">
      <c r="B36" s="41"/>
      <c r="C36" s="134"/>
      <c r="D36" s="135" t="s">
        <v>51</v>
      </c>
      <c r="E36" s="79"/>
      <c r="F36" s="79"/>
      <c r="G36" s="136" t="s">
        <v>52</v>
      </c>
      <c r="H36" s="137" t="s">
        <v>53</v>
      </c>
      <c r="I36" s="138"/>
      <c r="J36" s="139">
        <f>SUM(J27:J34)</f>
        <v>0</v>
      </c>
      <c r="K36" s="140"/>
    </row>
    <row r="37" spans="2:56" s="1" customFormat="1" ht="14.45" customHeight="1">
      <c r="B37" s="56"/>
      <c r="C37" s="57"/>
      <c r="D37" s="57"/>
      <c r="E37" s="57"/>
      <c r="F37" s="57"/>
      <c r="G37" s="57"/>
      <c r="H37" s="57"/>
      <c r="I37" s="141"/>
      <c r="J37" s="57"/>
      <c r="K37" s="58"/>
    </row>
    <row r="41" spans="2:56" s="1" customFormat="1" ht="6.95" customHeight="1">
      <c r="B41" s="142"/>
      <c r="C41" s="143"/>
      <c r="D41" s="143"/>
      <c r="E41" s="143"/>
      <c r="F41" s="143"/>
      <c r="G41" s="143"/>
      <c r="H41" s="143"/>
      <c r="I41" s="144"/>
      <c r="J41" s="143"/>
      <c r="K41" s="145"/>
    </row>
    <row r="42" spans="2:56" s="1" customFormat="1" ht="36.950000000000003" customHeight="1">
      <c r="B42" s="41"/>
      <c r="C42" s="30" t="s">
        <v>190</v>
      </c>
      <c r="D42" s="42"/>
      <c r="E42" s="42"/>
      <c r="F42" s="42"/>
      <c r="G42" s="42"/>
      <c r="H42" s="42"/>
      <c r="I42" s="119"/>
      <c r="J42" s="42"/>
      <c r="K42" s="45"/>
    </row>
    <row r="43" spans="2:56" s="1" customFormat="1" ht="6.95" customHeight="1">
      <c r="B43" s="41"/>
      <c r="C43" s="42"/>
      <c r="D43" s="42"/>
      <c r="E43" s="42"/>
      <c r="F43" s="42"/>
      <c r="G43" s="42"/>
      <c r="H43" s="42"/>
      <c r="I43" s="119"/>
      <c r="J43" s="42"/>
      <c r="K43" s="45"/>
    </row>
    <row r="44" spans="2:56" s="1" customFormat="1" ht="14.45" customHeight="1">
      <c r="B44" s="41"/>
      <c r="C44" s="37" t="s">
        <v>18</v>
      </c>
      <c r="D44" s="42"/>
      <c r="E44" s="42"/>
      <c r="F44" s="42"/>
      <c r="G44" s="42"/>
      <c r="H44" s="42"/>
      <c r="I44" s="119"/>
      <c r="J44" s="42"/>
      <c r="K44" s="45"/>
    </row>
    <row r="45" spans="2:56" s="1" customFormat="1" ht="22.5" customHeight="1">
      <c r="B45" s="41"/>
      <c r="C45" s="42"/>
      <c r="D45" s="42"/>
      <c r="E45" s="398" t="str">
        <f>E7</f>
        <v>Realizace úspor energie - areál NPK, a. s., část 3  -  budova 10 v Pardubicích</v>
      </c>
      <c r="F45" s="399"/>
      <c r="G45" s="399"/>
      <c r="H45" s="399"/>
      <c r="I45" s="119"/>
      <c r="J45" s="42"/>
      <c r="K45" s="45"/>
    </row>
    <row r="46" spans="2:56" s="1" customFormat="1" ht="14.45" customHeight="1">
      <c r="B46" s="41"/>
      <c r="C46" s="37" t="s">
        <v>111</v>
      </c>
      <c r="D46" s="42"/>
      <c r="E46" s="42"/>
      <c r="F46" s="42"/>
      <c r="G46" s="42"/>
      <c r="H46" s="42"/>
      <c r="I46" s="119"/>
      <c r="J46" s="42"/>
      <c r="K46" s="45"/>
    </row>
    <row r="47" spans="2:56" s="1" customFormat="1" ht="23.25" customHeight="1">
      <c r="B47" s="41"/>
      <c r="C47" s="42"/>
      <c r="D47" s="42"/>
      <c r="E47" s="400" t="str">
        <f>E9</f>
        <v>SO 03 - Budova 10</v>
      </c>
      <c r="F47" s="401"/>
      <c r="G47" s="401"/>
      <c r="H47" s="401"/>
      <c r="I47" s="119"/>
      <c r="J47" s="42"/>
      <c r="K47" s="45"/>
    </row>
    <row r="48" spans="2:56" s="1" customFormat="1" ht="6.95" customHeight="1">
      <c r="B48" s="41"/>
      <c r="C48" s="42"/>
      <c r="D48" s="42"/>
      <c r="E48" s="42"/>
      <c r="F48" s="42"/>
      <c r="G48" s="42"/>
      <c r="H48" s="42"/>
      <c r="I48" s="119"/>
      <c r="J48" s="42"/>
      <c r="K48" s="45"/>
    </row>
    <row r="49" spans="2:47" s="1" customFormat="1" ht="18" customHeight="1">
      <c r="B49" s="41"/>
      <c r="C49" s="37" t="s">
        <v>25</v>
      </c>
      <c r="D49" s="42"/>
      <c r="E49" s="42"/>
      <c r="F49" s="35" t="str">
        <f>F12</f>
        <v>p.č.st.418, k.ú. Pardubičky</v>
      </c>
      <c r="G49" s="42"/>
      <c r="H49" s="42"/>
      <c r="I49" s="120" t="s">
        <v>27</v>
      </c>
      <c r="J49" s="121" t="str">
        <f>IF(J12="","",J12)</f>
        <v>9. 11. 2017</v>
      </c>
      <c r="K49" s="45"/>
    </row>
    <row r="50" spans="2:47" s="1" customFormat="1" ht="6.95" customHeight="1">
      <c r="B50" s="41"/>
      <c r="C50" s="42"/>
      <c r="D50" s="42"/>
      <c r="E50" s="42"/>
      <c r="F50" s="42"/>
      <c r="G50" s="42"/>
      <c r="H50" s="42"/>
      <c r="I50" s="119"/>
      <c r="J50" s="42"/>
      <c r="K50" s="45"/>
    </row>
    <row r="51" spans="2:47" s="1" customFormat="1" ht="15">
      <c r="B51" s="41"/>
      <c r="C51" s="37" t="s">
        <v>31</v>
      </c>
      <c r="D51" s="42"/>
      <c r="E51" s="42"/>
      <c r="F51" s="35" t="str">
        <f>E15</f>
        <v xml:space="preserve">Pardubický kraj,Komenského nám. 125, Pardubice </v>
      </c>
      <c r="G51" s="42"/>
      <c r="H51" s="42"/>
      <c r="I51" s="120" t="s">
        <v>37</v>
      </c>
      <c r="J51" s="35" t="str">
        <f>E21</f>
        <v xml:space="preserve">Projecticon s.r.o.,A.Kopeckého 151,Nový Hrádek </v>
      </c>
      <c r="K51" s="45"/>
    </row>
    <row r="52" spans="2:47" s="1" customFormat="1" ht="14.45" customHeight="1">
      <c r="B52" s="41"/>
      <c r="C52" s="37" t="s">
        <v>35</v>
      </c>
      <c r="D52" s="42"/>
      <c r="E52" s="42"/>
      <c r="F52" s="35"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191</v>
      </c>
      <c r="D54" s="134"/>
      <c r="E54" s="134"/>
      <c r="F54" s="134"/>
      <c r="G54" s="134"/>
      <c r="H54" s="134"/>
      <c r="I54" s="147"/>
      <c r="J54" s="148" t="s">
        <v>192</v>
      </c>
      <c r="K54" s="149"/>
    </row>
    <row r="55" spans="2:47" s="1" customFormat="1" ht="10.35" customHeight="1">
      <c r="B55" s="41"/>
      <c r="C55" s="42"/>
      <c r="D55" s="42"/>
      <c r="E55" s="42"/>
      <c r="F55" s="42"/>
      <c r="G55" s="42"/>
      <c r="H55" s="42"/>
      <c r="I55" s="119"/>
      <c r="J55" s="42"/>
      <c r="K55" s="45"/>
    </row>
    <row r="56" spans="2:47" s="1" customFormat="1" ht="29.25" customHeight="1">
      <c r="B56" s="41"/>
      <c r="C56" s="150" t="s">
        <v>193</v>
      </c>
      <c r="D56" s="42"/>
      <c r="E56" s="42"/>
      <c r="F56" s="42"/>
      <c r="G56" s="42"/>
      <c r="H56" s="42"/>
      <c r="I56" s="119"/>
      <c r="J56" s="130">
        <f>J102</f>
        <v>0</v>
      </c>
      <c r="K56" s="45"/>
      <c r="AU56" s="24" t="s">
        <v>194</v>
      </c>
    </row>
    <row r="57" spans="2:47" s="7" customFormat="1" ht="24.95" customHeight="1">
      <c r="B57" s="151"/>
      <c r="C57" s="152"/>
      <c r="D57" s="153" t="s">
        <v>195</v>
      </c>
      <c r="E57" s="154"/>
      <c r="F57" s="154"/>
      <c r="G57" s="154"/>
      <c r="H57" s="154"/>
      <c r="I57" s="155"/>
      <c r="J57" s="156">
        <f>J103</f>
        <v>0</v>
      </c>
      <c r="K57" s="157"/>
    </row>
    <row r="58" spans="2:47" s="8" customFormat="1" ht="19.899999999999999" customHeight="1">
      <c r="B58" s="158"/>
      <c r="C58" s="159"/>
      <c r="D58" s="160" t="s">
        <v>196</v>
      </c>
      <c r="E58" s="161"/>
      <c r="F58" s="161"/>
      <c r="G58" s="161"/>
      <c r="H58" s="161"/>
      <c r="I58" s="162"/>
      <c r="J58" s="163">
        <f>J104</f>
        <v>0</v>
      </c>
      <c r="K58" s="164"/>
    </row>
    <row r="59" spans="2:47" s="8" customFormat="1" ht="19.899999999999999" customHeight="1">
      <c r="B59" s="158"/>
      <c r="C59" s="159"/>
      <c r="D59" s="160" t="s">
        <v>197</v>
      </c>
      <c r="E59" s="161"/>
      <c r="F59" s="161"/>
      <c r="G59" s="161"/>
      <c r="H59" s="161"/>
      <c r="I59" s="162"/>
      <c r="J59" s="163">
        <f>J148</f>
        <v>0</v>
      </c>
      <c r="K59" s="164"/>
    </row>
    <row r="60" spans="2:47" s="8" customFormat="1" ht="19.899999999999999" customHeight="1">
      <c r="B60" s="158"/>
      <c r="C60" s="159"/>
      <c r="D60" s="160" t="s">
        <v>198</v>
      </c>
      <c r="E60" s="161"/>
      <c r="F60" s="161"/>
      <c r="G60" s="161"/>
      <c r="H60" s="161"/>
      <c r="I60" s="162"/>
      <c r="J60" s="163">
        <f>J166</f>
        <v>0</v>
      </c>
      <c r="K60" s="164"/>
    </row>
    <row r="61" spans="2:47" s="8" customFormat="1" ht="19.899999999999999" customHeight="1">
      <c r="B61" s="158"/>
      <c r="C61" s="159"/>
      <c r="D61" s="160" t="s">
        <v>199</v>
      </c>
      <c r="E61" s="161"/>
      <c r="F61" s="161"/>
      <c r="G61" s="161"/>
      <c r="H61" s="161"/>
      <c r="I61" s="162"/>
      <c r="J61" s="163">
        <f>J195</f>
        <v>0</v>
      </c>
      <c r="K61" s="164"/>
    </row>
    <row r="62" spans="2:47" s="8" customFormat="1" ht="19.899999999999999" customHeight="1">
      <c r="B62" s="158"/>
      <c r="C62" s="159"/>
      <c r="D62" s="160" t="s">
        <v>200</v>
      </c>
      <c r="E62" s="161"/>
      <c r="F62" s="161"/>
      <c r="G62" s="161"/>
      <c r="H62" s="161"/>
      <c r="I62" s="162"/>
      <c r="J62" s="163">
        <f>J207</f>
        <v>0</v>
      </c>
      <c r="K62" s="164"/>
    </row>
    <row r="63" spans="2:47" s="8" customFormat="1" ht="19.899999999999999" customHeight="1">
      <c r="B63" s="158"/>
      <c r="C63" s="159"/>
      <c r="D63" s="160" t="s">
        <v>201</v>
      </c>
      <c r="E63" s="161"/>
      <c r="F63" s="161"/>
      <c r="G63" s="161"/>
      <c r="H63" s="161"/>
      <c r="I63" s="162"/>
      <c r="J63" s="163">
        <f>J251</f>
        <v>0</v>
      </c>
      <c r="K63" s="164"/>
    </row>
    <row r="64" spans="2:47" s="8" customFormat="1" ht="19.899999999999999" customHeight="1">
      <c r="B64" s="158"/>
      <c r="C64" s="159"/>
      <c r="D64" s="160" t="s">
        <v>202</v>
      </c>
      <c r="E64" s="161"/>
      <c r="F64" s="161"/>
      <c r="G64" s="161"/>
      <c r="H64" s="161"/>
      <c r="I64" s="162"/>
      <c r="J64" s="163">
        <f>J492</f>
        <v>0</v>
      </c>
      <c r="K64" s="164"/>
    </row>
    <row r="65" spans="2:11" s="8" customFormat="1" ht="19.899999999999999" customHeight="1">
      <c r="B65" s="158"/>
      <c r="C65" s="159"/>
      <c r="D65" s="160" t="s">
        <v>203</v>
      </c>
      <c r="E65" s="161"/>
      <c r="F65" s="161"/>
      <c r="G65" s="161"/>
      <c r="H65" s="161"/>
      <c r="I65" s="162"/>
      <c r="J65" s="163">
        <f>J495</f>
        <v>0</v>
      </c>
      <c r="K65" s="164"/>
    </row>
    <row r="66" spans="2:11" s="8" customFormat="1" ht="19.899999999999999" customHeight="1">
      <c r="B66" s="158"/>
      <c r="C66" s="159"/>
      <c r="D66" s="160" t="s">
        <v>204</v>
      </c>
      <c r="E66" s="161"/>
      <c r="F66" s="161"/>
      <c r="G66" s="161"/>
      <c r="H66" s="161"/>
      <c r="I66" s="162"/>
      <c r="J66" s="163">
        <f>J627</f>
        <v>0</v>
      </c>
      <c r="K66" s="164"/>
    </row>
    <row r="67" spans="2:11" s="8" customFormat="1" ht="19.899999999999999" customHeight="1">
      <c r="B67" s="158"/>
      <c r="C67" s="159"/>
      <c r="D67" s="160" t="s">
        <v>205</v>
      </c>
      <c r="E67" s="161"/>
      <c r="F67" s="161"/>
      <c r="G67" s="161"/>
      <c r="H67" s="161"/>
      <c r="I67" s="162"/>
      <c r="J67" s="163">
        <f>J635</f>
        <v>0</v>
      </c>
      <c r="K67" s="164"/>
    </row>
    <row r="68" spans="2:11" s="7" customFormat="1" ht="24.95" customHeight="1">
      <c r="B68" s="151"/>
      <c r="C68" s="152"/>
      <c r="D68" s="153" t="s">
        <v>206</v>
      </c>
      <c r="E68" s="154"/>
      <c r="F68" s="154"/>
      <c r="G68" s="154"/>
      <c r="H68" s="154"/>
      <c r="I68" s="155"/>
      <c r="J68" s="156">
        <f>J637</f>
        <v>0</v>
      </c>
      <c r="K68" s="157"/>
    </row>
    <row r="69" spans="2:11" s="8" customFormat="1" ht="19.899999999999999" customHeight="1">
      <c r="B69" s="158"/>
      <c r="C69" s="159"/>
      <c r="D69" s="160" t="s">
        <v>207</v>
      </c>
      <c r="E69" s="161"/>
      <c r="F69" s="161"/>
      <c r="G69" s="161"/>
      <c r="H69" s="161"/>
      <c r="I69" s="162"/>
      <c r="J69" s="163">
        <f>J638</f>
        <v>0</v>
      </c>
      <c r="K69" s="164"/>
    </row>
    <row r="70" spans="2:11" s="8" customFormat="1" ht="19.899999999999999" customHeight="1">
      <c r="B70" s="158"/>
      <c r="C70" s="159"/>
      <c r="D70" s="160" t="s">
        <v>208</v>
      </c>
      <c r="E70" s="161"/>
      <c r="F70" s="161"/>
      <c r="G70" s="161"/>
      <c r="H70" s="161"/>
      <c r="I70" s="162"/>
      <c r="J70" s="163">
        <f>J702</f>
        <v>0</v>
      </c>
      <c r="K70" s="164"/>
    </row>
    <row r="71" spans="2:11" s="8" customFormat="1" ht="19.899999999999999" customHeight="1">
      <c r="B71" s="158"/>
      <c r="C71" s="159"/>
      <c r="D71" s="160" t="s">
        <v>209</v>
      </c>
      <c r="E71" s="161"/>
      <c r="F71" s="161"/>
      <c r="G71" s="161"/>
      <c r="H71" s="161"/>
      <c r="I71" s="162"/>
      <c r="J71" s="163">
        <f>J733</f>
        <v>0</v>
      </c>
      <c r="K71" s="164"/>
    </row>
    <row r="72" spans="2:11" s="8" customFormat="1" ht="19.899999999999999" customHeight="1">
      <c r="B72" s="158"/>
      <c r="C72" s="159"/>
      <c r="D72" s="160" t="s">
        <v>210</v>
      </c>
      <c r="E72" s="161"/>
      <c r="F72" s="161"/>
      <c r="G72" s="161"/>
      <c r="H72" s="161"/>
      <c r="I72" s="162"/>
      <c r="J72" s="163">
        <f>J788</f>
        <v>0</v>
      </c>
      <c r="K72" s="164"/>
    </row>
    <row r="73" spans="2:11" s="8" customFormat="1" ht="19.899999999999999" customHeight="1">
      <c r="B73" s="158"/>
      <c r="C73" s="159"/>
      <c r="D73" s="160" t="s">
        <v>211</v>
      </c>
      <c r="E73" s="161"/>
      <c r="F73" s="161"/>
      <c r="G73" s="161"/>
      <c r="H73" s="161"/>
      <c r="I73" s="162"/>
      <c r="J73" s="163">
        <f>J794</f>
        <v>0</v>
      </c>
      <c r="K73" s="164"/>
    </row>
    <row r="74" spans="2:11" s="8" customFormat="1" ht="19.899999999999999" customHeight="1">
      <c r="B74" s="158"/>
      <c r="C74" s="159"/>
      <c r="D74" s="160" t="s">
        <v>212</v>
      </c>
      <c r="E74" s="161"/>
      <c r="F74" s="161"/>
      <c r="G74" s="161"/>
      <c r="H74" s="161"/>
      <c r="I74" s="162"/>
      <c r="J74" s="163">
        <f>J806</f>
        <v>0</v>
      </c>
      <c r="K74" s="164"/>
    </row>
    <row r="75" spans="2:11" s="8" customFormat="1" ht="19.899999999999999" customHeight="1">
      <c r="B75" s="158"/>
      <c r="C75" s="159"/>
      <c r="D75" s="160" t="s">
        <v>213</v>
      </c>
      <c r="E75" s="161"/>
      <c r="F75" s="161"/>
      <c r="G75" s="161"/>
      <c r="H75" s="161"/>
      <c r="I75" s="162"/>
      <c r="J75" s="163">
        <f>J871</f>
        <v>0</v>
      </c>
      <c r="K75" s="164"/>
    </row>
    <row r="76" spans="2:11" s="8" customFormat="1" ht="19.899999999999999" customHeight="1">
      <c r="B76" s="158"/>
      <c r="C76" s="159"/>
      <c r="D76" s="160" t="s">
        <v>214</v>
      </c>
      <c r="E76" s="161"/>
      <c r="F76" s="161"/>
      <c r="G76" s="161"/>
      <c r="H76" s="161"/>
      <c r="I76" s="162"/>
      <c r="J76" s="163">
        <f>J967</f>
        <v>0</v>
      </c>
      <c r="K76" s="164"/>
    </row>
    <row r="77" spans="2:11" s="8" customFormat="1" ht="19.899999999999999" customHeight="1">
      <c r="B77" s="158"/>
      <c r="C77" s="159"/>
      <c r="D77" s="160" t="s">
        <v>215</v>
      </c>
      <c r="E77" s="161"/>
      <c r="F77" s="161"/>
      <c r="G77" s="161"/>
      <c r="H77" s="161"/>
      <c r="I77" s="162"/>
      <c r="J77" s="163">
        <f>J1055</f>
        <v>0</v>
      </c>
      <c r="K77" s="164"/>
    </row>
    <row r="78" spans="2:11" s="8" customFormat="1" ht="19.899999999999999" customHeight="1">
      <c r="B78" s="158"/>
      <c r="C78" s="159"/>
      <c r="D78" s="160" t="s">
        <v>216</v>
      </c>
      <c r="E78" s="161"/>
      <c r="F78" s="161"/>
      <c r="G78" s="161"/>
      <c r="H78" s="161"/>
      <c r="I78" s="162"/>
      <c r="J78" s="163">
        <f>J1072</f>
        <v>0</v>
      </c>
      <c r="K78" s="164"/>
    </row>
    <row r="79" spans="2:11" s="7" customFormat="1" ht="24.95" customHeight="1">
      <c r="B79" s="151"/>
      <c r="C79" s="152"/>
      <c r="D79" s="153" t="s">
        <v>217</v>
      </c>
      <c r="E79" s="154"/>
      <c r="F79" s="154"/>
      <c r="G79" s="154"/>
      <c r="H79" s="154"/>
      <c r="I79" s="155"/>
      <c r="J79" s="156">
        <f>J1087</f>
        <v>0</v>
      </c>
      <c r="K79" s="157"/>
    </row>
    <row r="80" spans="2:11" s="8" customFormat="1" ht="19.899999999999999" customHeight="1">
      <c r="B80" s="158"/>
      <c r="C80" s="159"/>
      <c r="D80" s="160" t="s">
        <v>218</v>
      </c>
      <c r="E80" s="161"/>
      <c r="F80" s="161"/>
      <c r="G80" s="161"/>
      <c r="H80" s="161"/>
      <c r="I80" s="162"/>
      <c r="J80" s="163">
        <f>J1088</f>
        <v>0</v>
      </c>
      <c r="K80" s="164"/>
    </row>
    <row r="81" spans="2:12" s="7" customFormat="1" ht="24.95" customHeight="1">
      <c r="B81" s="151"/>
      <c r="C81" s="152"/>
      <c r="D81" s="153" t="s">
        <v>219</v>
      </c>
      <c r="E81" s="154"/>
      <c r="F81" s="154"/>
      <c r="G81" s="154"/>
      <c r="H81" s="154"/>
      <c r="I81" s="155"/>
      <c r="J81" s="156">
        <f>J1128</f>
        <v>0</v>
      </c>
      <c r="K81" s="157"/>
    </row>
    <row r="82" spans="2:12" s="8" customFormat="1" ht="19.899999999999999" customHeight="1">
      <c r="B82" s="158"/>
      <c r="C82" s="159"/>
      <c r="D82" s="160" t="s">
        <v>220</v>
      </c>
      <c r="E82" s="161"/>
      <c r="F82" s="161"/>
      <c r="G82" s="161"/>
      <c r="H82" s="161"/>
      <c r="I82" s="162"/>
      <c r="J82" s="163">
        <f>J1129</f>
        <v>0</v>
      </c>
      <c r="K82" s="164"/>
    </row>
    <row r="83" spans="2:12" s="1" customFormat="1" ht="21.75" customHeight="1">
      <c r="B83" s="41"/>
      <c r="C83" s="42"/>
      <c r="D83" s="42"/>
      <c r="E83" s="42"/>
      <c r="F83" s="42"/>
      <c r="G83" s="42"/>
      <c r="H83" s="42"/>
      <c r="I83" s="119"/>
      <c r="J83" s="42"/>
      <c r="K83" s="45"/>
    </row>
    <row r="84" spans="2:12" s="1" customFormat="1" ht="6.95" customHeight="1">
      <c r="B84" s="56"/>
      <c r="C84" s="57"/>
      <c r="D84" s="57"/>
      <c r="E84" s="57"/>
      <c r="F84" s="57"/>
      <c r="G84" s="57"/>
      <c r="H84" s="57"/>
      <c r="I84" s="141"/>
      <c r="J84" s="57"/>
      <c r="K84" s="58"/>
    </row>
    <row r="88" spans="2:12" s="1" customFormat="1" ht="6.95" customHeight="1">
      <c r="B88" s="59"/>
      <c r="C88" s="60"/>
      <c r="D88" s="60"/>
      <c r="E88" s="60"/>
      <c r="F88" s="60"/>
      <c r="G88" s="60"/>
      <c r="H88" s="60"/>
      <c r="I88" s="144"/>
      <c r="J88" s="60"/>
      <c r="K88" s="60"/>
      <c r="L88" s="61"/>
    </row>
    <row r="89" spans="2:12" s="1" customFormat="1" ht="36.950000000000003" customHeight="1">
      <c r="B89" s="41"/>
      <c r="C89" s="62" t="s">
        <v>221</v>
      </c>
      <c r="D89" s="63"/>
      <c r="E89" s="63"/>
      <c r="F89" s="63"/>
      <c r="G89" s="63"/>
      <c r="H89" s="63"/>
      <c r="I89" s="165"/>
      <c r="J89" s="63"/>
      <c r="K89" s="63"/>
      <c r="L89" s="61"/>
    </row>
    <row r="90" spans="2:12" s="1" customFormat="1" ht="6.95" customHeight="1">
      <c r="B90" s="41"/>
      <c r="C90" s="63"/>
      <c r="D90" s="63"/>
      <c r="E90" s="63"/>
      <c r="F90" s="63"/>
      <c r="G90" s="63"/>
      <c r="H90" s="63"/>
      <c r="I90" s="165"/>
      <c r="J90" s="63"/>
      <c r="K90" s="63"/>
      <c r="L90" s="61"/>
    </row>
    <row r="91" spans="2:12" s="1" customFormat="1" ht="14.45" customHeight="1">
      <c r="B91" s="41"/>
      <c r="C91" s="65" t="s">
        <v>18</v>
      </c>
      <c r="D91" s="63"/>
      <c r="E91" s="63"/>
      <c r="F91" s="63"/>
      <c r="G91" s="63"/>
      <c r="H91" s="63"/>
      <c r="I91" s="165"/>
      <c r="J91" s="63"/>
      <c r="K91" s="63"/>
      <c r="L91" s="61"/>
    </row>
    <row r="92" spans="2:12" s="1" customFormat="1" ht="22.5" customHeight="1">
      <c r="B92" s="41"/>
      <c r="C92" s="63"/>
      <c r="D92" s="63"/>
      <c r="E92" s="394" t="str">
        <f>E7</f>
        <v>Realizace úspor energie - areál NPK, a. s., část 3  -  budova 10 v Pardubicích</v>
      </c>
      <c r="F92" s="395"/>
      <c r="G92" s="395"/>
      <c r="H92" s="395"/>
      <c r="I92" s="165"/>
      <c r="J92" s="63"/>
      <c r="K92" s="63"/>
      <c r="L92" s="61"/>
    </row>
    <row r="93" spans="2:12" s="1" customFormat="1" ht="14.45" customHeight="1">
      <c r="B93" s="41"/>
      <c r="C93" s="65" t="s">
        <v>111</v>
      </c>
      <c r="D93" s="63"/>
      <c r="E93" s="63"/>
      <c r="F93" s="63"/>
      <c r="G93" s="63"/>
      <c r="H93" s="63"/>
      <c r="I93" s="165"/>
      <c r="J93" s="63"/>
      <c r="K93" s="63"/>
      <c r="L93" s="61"/>
    </row>
    <row r="94" spans="2:12" s="1" customFormat="1" ht="23.25" customHeight="1">
      <c r="B94" s="41"/>
      <c r="C94" s="63"/>
      <c r="D94" s="63"/>
      <c r="E94" s="381" t="str">
        <f>E9</f>
        <v>SO 03 - Budova 10</v>
      </c>
      <c r="F94" s="396"/>
      <c r="G94" s="396"/>
      <c r="H94" s="396"/>
      <c r="I94" s="165"/>
      <c r="J94" s="63"/>
      <c r="K94" s="63"/>
      <c r="L94" s="61"/>
    </row>
    <row r="95" spans="2:12" s="1" customFormat="1" ht="6.95" customHeight="1">
      <c r="B95" s="41"/>
      <c r="C95" s="63"/>
      <c r="D95" s="63"/>
      <c r="E95" s="63"/>
      <c r="F95" s="63"/>
      <c r="G95" s="63"/>
      <c r="H95" s="63"/>
      <c r="I95" s="165"/>
      <c r="J95" s="63"/>
      <c r="K95" s="63"/>
      <c r="L95" s="61"/>
    </row>
    <row r="96" spans="2:12" s="1" customFormat="1" ht="18" customHeight="1">
      <c r="B96" s="41"/>
      <c r="C96" s="65" t="s">
        <v>25</v>
      </c>
      <c r="D96" s="63"/>
      <c r="E96" s="63"/>
      <c r="F96" s="166" t="str">
        <f>F12</f>
        <v>p.č.st.418, k.ú. Pardubičky</v>
      </c>
      <c r="G96" s="63"/>
      <c r="H96" s="63"/>
      <c r="I96" s="167" t="s">
        <v>27</v>
      </c>
      <c r="J96" s="73" t="str">
        <f>IF(J12="","",J12)</f>
        <v>9. 11. 2017</v>
      </c>
      <c r="K96" s="63"/>
      <c r="L96" s="61"/>
    </row>
    <row r="97" spans="2:65" s="1" customFormat="1" ht="6.95" customHeight="1">
      <c r="B97" s="41"/>
      <c r="C97" s="63"/>
      <c r="D97" s="63"/>
      <c r="E97" s="63"/>
      <c r="F97" s="63"/>
      <c r="G97" s="63"/>
      <c r="H97" s="63"/>
      <c r="I97" s="165"/>
      <c r="J97" s="63"/>
      <c r="K97" s="63"/>
      <c r="L97" s="61"/>
    </row>
    <row r="98" spans="2:65" s="1" customFormat="1" ht="15">
      <c r="B98" s="41"/>
      <c r="C98" s="65" t="s">
        <v>31</v>
      </c>
      <c r="D98" s="63"/>
      <c r="E98" s="63"/>
      <c r="F98" s="166" t="str">
        <f>E15</f>
        <v xml:space="preserve">Pardubický kraj,Komenského nám. 125, Pardubice </v>
      </c>
      <c r="G98" s="63"/>
      <c r="H98" s="63"/>
      <c r="I98" s="167" t="s">
        <v>37</v>
      </c>
      <c r="J98" s="166" t="str">
        <f>E21</f>
        <v xml:space="preserve">Projecticon s.r.o.,A.Kopeckého 151,Nový Hrádek </v>
      </c>
      <c r="K98" s="63"/>
      <c r="L98" s="61"/>
    </row>
    <row r="99" spans="2:65" s="1" customFormat="1" ht="14.45" customHeight="1">
      <c r="B99" s="41"/>
      <c r="C99" s="65" t="s">
        <v>35</v>
      </c>
      <c r="D99" s="63"/>
      <c r="E99" s="63"/>
      <c r="F99" s="166" t="str">
        <f>IF(E18="","",E18)</f>
        <v/>
      </c>
      <c r="G99" s="63"/>
      <c r="H99" s="63"/>
      <c r="I99" s="165"/>
      <c r="J99" s="63"/>
      <c r="K99" s="63"/>
      <c r="L99" s="61"/>
    </row>
    <row r="100" spans="2:65" s="1" customFormat="1" ht="10.35" customHeight="1">
      <c r="B100" s="41"/>
      <c r="C100" s="63"/>
      <c r="D100" s="63"/>
      <c r="E100" s="63"/>
      <c r="F100" s="63"/>
      <c r="G100" s="63"/>
      <c r="H100" s="63"/>
      <c r="I100" s="165"/>
      <c r="J100" s="63"/>
      <c r="K100" s="63"/>
      <c r="L100" s="61"/>
    </row>
    <row r="101" spans="2:65" s="9" customFormat="1" ht="29.25" customHeight="1">
      <c r="B101" s="168"/>
      <c r="C101" s="169" t="s">
        <v>222</v>
      </c>
      <c r="D101" s="170" t="s">
        <v>60</v>
      </c>
      <c r="E101" s="170" t="s">
        <v>56</v>
      </c>
      <c r="F101" s="170" t="s">
        <v>223</v>
      </c>
      <c r="G101" s="170" t="s">
        <v>224</v>
      </c>
      <c r="H101" s="170" t="s">
        <v>225</v>
      </c>
      <c r="I101" s="171" t="s">
        <v>226</v>
      </c>
      <c r="J101" s="170" t="s">
        <v>192</v>
      </c>
      <c r="K101" s="172" t="s">
        <v>227</v>
      </c>
      <c r="L101" s="173"/>
      <c r="M101" s="81" t="s">
        <v>228</v>
      </c>
      <c r="N101" s="82" t="s">
        <v>45</v>
      </c>
      <c r="O101" s="82" t="s">
        <v>229</v>
      </c>
      <c r="P101" s="82" t="s">
        <v>230</v>
      </c>
      <c r="Q101" s="82" t="s">
        <v>231</v>
      </c>
      <c r="R101" s="82" t="s">
        <v>232</v>
      </c>
      <c r="S101" s="82" t="s">
        <v>233</v>
      </c>
      <c r="T101" s="83" t="s">
        <v>234</v>
      </c>
    </row>
    <row r="102" spans="2:65" s="1" customFormat="1" ht="29.25" customHeight="1">
      <c r="B102" s="41"/>
      <c r="C102" s="87" t="s">
        <v>193</v>
      </c>
      <c r="D102" s="63"/>
      <c r="E102" s="63"/>
      <c r="F102" s="63"/>
      <c r="G102" s="63"/>
      <c r="H102" s="63"/>
      <c r="I102" s="165"/>
      <c r="J102" s="174">
        <f>BK102</f>
        <v>0</v>
      </c>
      <c r="K102" s="63"/>
      <c r="L102" s="61"/>
      <c r="M102" s="84"/>
      <c r="N102" s="85"/>
      <c r="O102" s="85"/>
      <c r="P102" s="175">
        <f>P103+P637+P1087+P1128</f>
        <v>0</v>
      </c>
      <c r="Q102" s="85"/>
      <c r="R102" s="175">
        <f>R103+R637+R1087+R1128</f>
        <v>936.69053423319997</v>
      </c>
      <c r="S102" s="85"/>
      <c r="T102" s="176">
        <f>T103+T637+T1087+T1128</f>
        <v>326.38363140000001</v>
      </c>
      <c r="AT102" s="24" t="s">
        <v>74</v>
      </c>
      <c r="AU102" s="24" t="s">
        <v>194</v>
      </c>
      <c r="BK102" s="177">
        <f>BK103+BK637+BK1087+BK1128</f>
        <v>0</v>
      </c>
    </row>
    <row r="103" spans="2:65" s="10" customFormat="1" ht="37.35" customHeight="1">
      <c r="B103" s="178"/>
      <c r="C103" s="179"/>
      <c r="D103" s="180" t="s">
        <v>74</v>
      </c>
      <c r="E103" s="181" t="s">
        <v>235</v>
      </c>
      <c r="F103" s="181" t="s">
        <v>236</v>
      </c>
      <c r="G103" s="179"/>
      <c r="H103" s="179"/>
      <c r="I103" s="182"/>
      <c r="J103" s="183">
        <f>BK103</f>
        <v>0</v>
      </c>
      <c r="K103" s="179"/>
      <c r="L103" s="184"/>
      <c r="M103" s="185"/>
      <c r="N103" s="186"/>
      <c r="O103" s="186"/>
      <c r="P103" s="187">
        <f>P104+P148+P166+P195+P207+P251+P492+P495+P627+P635</f>
        <v>0</v>
      </c>
      <c r="Q103" s="186"/>
      <c r="R103" s="187">
        <f>R104+R148+R166+R195+R207+R251+R492+R495+R627+R635</f>
        <v>875.85992908319997</v>
      </c>
      <c r="S103" s="186"/>
      <c r="T103" s="188">
        <f>T104+T148+T166+T195+T207+T251+T492+T495+T627+T635</f>
        <v>299.55024000000003</v>
      </c>
      <c r="AR103" s="189" t="s">
        <v>24</v>
      </c>
      <c r="AT103" s="190" t="s">
        <v>74</v>
      </c>
      <c r="AU103" s="190" t="s">
        <v>75</v>
      </c>
      <c r="AY103" s="189" t="s">
        <v>237</v>
      </c>
      <c r="BK103" s="191">
        <f>BK104+BK148+BK166+BK195+BK207+BK251+BK492+BK495+BK627+BK635</f>
        <v>0</v>
      </c>
    </row>
    <row r="104" spans="2:65" s="10" customFormat="1" ht="19.899999999999999" customHeight="1">
      <c r="B104" s="178"/>
      <c r="C104" s="179"/>
      <c r="D104" s="192" t="s">
        <v>74</v>
      </c>
      <c r="E104" s="193" t="s">
        <v>24</v>
      </c>
      <c r="F104" s="193" t="s">
        <v>238</v>
      </c>
      <c r="G104" s="179"/>
      <c r="H104" s="179"/>
      <c r="I104" s="182"/>
      <c r="J104" s="194">
        <f>BK104</f>
        <v>0</v>
      </c>
      <c r="K104" s="179"/>
      <c r="L104" s="184"/>
      <c r="M104" s="185"/>
      <c r="N104" s="186"/>
      <c r="O104" s="186"/>
      <c r="P104" s="187">
        <f>SUM(P105:P147)</f>
        <v>0</v>
      </c>
      <c r="Q104" s="186"/>
      <c r="R104" s="187">
        <f>SUM(R105:R147)</f>
        <v>432.07644299999993</v>
      </c>
      <c r="S104" s="186"/>
      <c r="T104" s="188">
        <f>SUM(T105:T147)</f>
        <v>142.66355000000001</v>
      </c>
      <c r="AR104" s="189" t="s">
        <v>24</v>
      </c>
      <c r="AT104" s="190" t="s">
        <v>74</v>
      </c>
      <c r="AU104" s="190" t="s">
        <v>24</v>
      </c>
      <c r="AY104" s="189" t="s">
        <v>237</v>
      </c>
      <c r="BK104" s="191">
        <f>SUM(BK105:BK147)</f>
        <v>0</v>
      </c>
    </row>
    <row r="105" spans="2:65" s="1" customFormat="1" ht="44.25" customHeight="1">
      <c r="B105" s="41"/>
      <c r="C105" s="195" t="s">
        <v>24</v>
      </c>
      <c r="D105" s="195" t="s">
        <v>239</v>
      </c>
      <c r="E105" s="196" t="s">
        <v>240</v>
      </c>
      <c r="F105" s="197" t="s">
        <v>241</v>
      </c>
      <c r="G105" s="198" t="s">
        <v>133</v>
      </c>
      <c r="H105" s="199">
        <v>230.65</v>
      </c>
      <c r="I105" s="200"/>
      <c r="J105" s="201">
        <f>ROUND(I105*H105,2)</f>
        <v>0</v>
      </c>
      <c r="K105" s="197" t="s">
        <v>242</v>
      </c>
      <c r="L105" s="61"/>
      <c r="M105" s="202" t="s">
        <v>22</v>
      </c>
      <c r="N105" s="203" t="s">
        <v>46</v>
      </c>
      <c r="O105" s="42"/>
      <c r="P105" s="204">
        <f>O105*H105</f>
        <v>0</v>
      </c>
      <c r="Q105" s="204">
        <v>0</v>
      </c>
      <c r="R105" s="204">
        <f>Q105*H105</f>
        <v>0</v>
      </c>
      <c r="S105" s="204">
        <v>0.23499999999999999</v>
      </c>
      <c r="T105" s="205">
        <f>S105*H105</f>
        <v>54.202750000000002</v>
      </c>
      <c r="AR105" s="24" t="s">
        <v>164</v>
      </c>
      <c r="AT105" s="24" t="s">
        <v>239</v>
      </c>
      <c r="AU105" s="24" t="s">
        <v>84</v>
      </c>
      <c r="AY105" s="24" t="s">
        <v>237</v>
      </c>
      <c r="BE105" s="206">
        <f>IF(N105="základní",J105,0)</f>
        <v>0</v>
      </c>
      <c r="BF105" s="206">
        <f>IF(N105="snížená",J105,0)</f>
        <v>0</v>
      </c>
      <c r="BG105" s="206">
        <f>IF(N105="zákl. přenesená",J105,0)</f>
        <v>0</v>
      </c>
      <c r="BH105" s="206">
        <f>IF(N105="sníž. přenesená",J105,0)</f>
        <v>0</v>
      </c>
      <c r="BI105" s="206">
        <f>IF(N105="nulová",J105,0)</f>
        <v>0</v>
      </c>
      <c r="BJ105" s="24" t="s">
        <v>24</v>
      </c>
      <c r="BK105" s="206">
        <f>ROUND(I105*H105,2)</f>
        <v>0</v>
      </c>
      <c r="BL105" s="24" t="s">
        <v>164</v>
      </c>
      <c r="BM105" s="24" t="s">
        <v>243</v>
      </c>
    </row>
    <row r="106" spans="2:65" s="11" customFormat="1">
      <c r="B106" s="207"/>
      <c r="C106" s="208"/>
      <c r="D106" s="209" t="s">
        <v>244</v>
      </c>
      <c r="E106" s="210" t="s">
        <v>22</v>
      </c>
      <c r="F106" s="211" t="s">
        <v>245</v>
      </c>
      <c r="G106" s="208"/>
      <c r="H106" s="212">
        <v>230.65</v>
      </c>
      <c r="I106" s="213"/>
      <c r="J106" s="208"/>
      <c r="K106" s="208"/>
      <c r="L106" s="214"/>
      <c r="M106" s="215"/>
      <c r="N106" s="216"/>
      <c r="O106" s="216"/>
      <c r="P106" s="216"/>
      <c r="Q106" s="216"/>
      <c r="R106" s="216"/>
      <c r="S106" s="216"/>
      <c r="T106" s="217"/>
      <c r="AT106" s="218" t="s">
        <v>244</v>
      </c>
      <c r="AU106" s="218" t="s">
        <v>84</v>
      </c>
      <c r="AV106" s="11" t="s">
        <v>84</v>
      </c>
      <c r="AW106" s="11" t="s">
        <v>39</v>
      </c>
      <c r="AX106" s="11" t="s">
        <v>75</v>
      </c>
      <c r="AY106" s="218" t="s">
        <v>237</v>
      </c>
    </row>
    <row r="107" spans="2:65" s="12" customFormat="1">
      <c r="B107" s="219"/>
      <c r="C107" s="220"/>
      <c r="D107" s="221" t="s">
        <v>244</v>
      </c>
      <c r="E107" s="222" t="s">
        <v>22</v>
      </c>
      <c r="F107" s="223" t="s">
        <v>246</v>
      </c>
      <c r="G107" s="220"/>
      <c r="H107" s="224">
        <v>230.65</v>
      </c>
      <c r="I107" s="225"/>
      <c r="J107" s="220"/>
      <c r="K107" s="220"/>
      <c r="L107" s="226"/>
      <c r="M107" s="227"/>
      <c r="N107" s="228"/>
      <c r="O107" s="228"/>
      <c r="P107" s="228"/>
      <c r="Q107" s="228"/>
      <c r="R107" s="228"/>
      <c r="S107" s="228"/>
      <c r="T107" s="229"/>
      <c r="AT107" s="230" t="s">
        <v>244</v>
      </c>
      <c r="AU107" s="230" t="s">
        <v>84</v>
      </c>
      <c r="AV107" s="12" t="s">
        <v>164</v>
      </c>
      <c r="AW107" s="12" t="s">
        <v>39</v>
      </c>
      <c r="AX107" s="12" t="s">
        <v>24</v>
      </c>
      <c r="AY107" s="230" t="s">
        <v>237</v>
      </c>
    </row>
    <row r="108" spans="2:65" s="1" customFormat="1" ht="31.5" customHeight="1">
      <c r="B108" s="41"/>
      <c r="C108" s="195" t="s">
        <v>84</v>
      </c>
      <c r="D108" s="195" t="s">
        <v>239</v>
      </c>
      <c r="E108" s="196" t="s">
        <v>247</v>
      </c>
      <c r="F108" s="197" t="s">
        <v>248</v>
      </c>
      <c r="G108" s="198" t="s">
        <v>133</v>
      </c>
      <c r="H108" s="199">
        <v>114.9</v>
      </c>
      <c r="I108" s="200"/>
      <c r="J108" s="201">
        <f>ROUND(I108*H108,2)</f>
        <v>0</v>
      </c>
      <c r="K108" s="197" t="s">
        <v>242</v>
      </c>
      <c r="L108" s="61"/>
      <c r="M108" s="202" t="s">
        <v>22</v>
      </c>
      <c r="N108" s="203" t="s">
        <v>46</v>
      </c>
      <c r="O108" s="42"/>
      <c r="P108" s="204">
        <f>O108*H108</f>
        <v>0</v>
      </c>
      <c r="Q108" s="204">
        <v>2.2000000000000001E-4</v>
      </c>
      <c r="R108" s="204">
        <f>Q108*H108</f>
        <v>2.5278000000000002E-2</v>
      </c>
      <c r="S108" s="204">
        <v>0.51200000000000001</v>
      </c>
      <c r="T108" s="205">
        <f>S108*H108</f>
        <v>58.828800000000001</v>
      </c>
      <c r="AR108" s="24" t="s">
        <v>164</v>
      </c>
      <c r="AT108" s="24" t="s">
        <v>239</v>
      </c>
      <c r="AU108" s="24" t="s">
        <v>84</v>
      </c>
      <c r="AY108" s="24" t="s">
        <v>237</v>
      </c>
      <c r="BE108" s="206">
        <f>IF(N108="základní",J108,0)</f>
        <v>0</v>
      </c>
      <c r="BF108" s="206">
        <f>IF(N108="snížená",J108,0)</f>
        <v>0</v>
      </c>
      <c r="BG108" s="206">
        <f>IF(N108="zákl. přenesená",J108,0)</f>
        <v>0</v>
      </c>
      <c r="BH108" s="206">
        <f>IF(N108="sníž. přenesená",J108,0)</f>
        <v>0</v>
      </c>
      <c r="BI108" s="206">
        <f>IF(N108="nulová",J108,0)</f>
        <v>0</v>
      </c>
      <c r="BJ108" s="24" t="s">
        <v>24</v>
      </c>
      <c r="BK108" s="206">
        <f>ROUND(I108*H108,2)</f>
        <v>0</v>
      </c>
      <c r="BL108" s="24" t="s">
        <v>164</v>
      </c>
      <c r="BM108" s="24" t="s">
        <v>249</v>
      </c>
    </row>
    <row r="109" spans="2:65" s="11" customFormat="1">
      <c r="B109" s="207"/>
      <c r="C109" s="208"/>
      <c r="D109" s="209" t="s">
        <v>244</v>
      </c>
      <c r="E109" s="210" t="s">
        <v>22</v>
      </c>
      <c r="F109" s="211" t="s">
        <v>250</v>
      </c>
      <c r="G109" s="208"/>
      <c r="H109" s="212">
        <v>114.9</v>
      </c>
      <c r="I109" s="213"/>
      <c r="J109" s="208"/>
      <c r="K109" s="208"/>
      <c r="L109" s="214"/>
      <c r="M109" s="215"/>
      <c r="N109" s="216"/>
      <c r="O109" s="216"/>
      <c r="P109" s="216"/>
      <c r="Q109" s="216"/>
      <c r="R109" s="216"/>
      <c r="S109" s="216"/>
      <c r="T109" s="217"/>
      <c r="AT109" s="218" t="s">
        <v>244</v>
      </c>
      <c r="AU109" s="218" t="s">
        <v>84</v>
      </c>
      <c r="AV109" s="11" t="s">
        <v>84</v>
      </c>
      <c r="AW109" s="11" t="s">
        <v>39</v>
      </c>
      <c r="AX109" s="11" t="s">
        <v>75</v>
      </c>
      <c r="AY109" s="218" t="s">
        <v>237</v>
      </c>
    </row>
    <row r="110" spans="2:65" s="12" customFormat="1">
      <c r="B110" s="219"/>
      <c r="C110" s="220"/>
      <c r="D110" s="221" t="s">
        <v>244</v>
      </c>
      <c r="E110" s="222" t="s">
        <v>125</v>
      </c>
      <c r="F110" s="223" t="s">
        <v>246</v>
      </c>
      <c r="G110" s="220"/>
      <c r="H110" s="224">
        <v>114.9</v>
      </c>
      <c r="I110" s="225"/>
      <c r="J110" s="220"/>
      <c r="K110" s="220"/>
      <c r="L110" s="226"/>
      <c r="M110" s="227"/>
      <c r="N110" s="228"/>
      <c r="O110" s="228"/>
      <c r="P110" s="228"/>
      <c r="Q110" s="228"/>
      <c r="R110" s="228"/>
      <c r="S110" s="228"/>
      <c r="T110" s="229"/>
      <c r="AT110" s="230" t="s">
        <v>244</v>
      </c>
      <c r="AU110" s="230" t="s">
        <v>84</v>
      </c>
      <c r="AV110" s="12" t="s">
        <v>164</v>
      </c>
      <c r="AW110" s="12" t="s">
        <v>39</v>
      </c>
      <c r="AX110" s="12" t="s">
        <v>24</v>
      </c>
      <c r="AY110" s="230" t="s">
        <v>237</v>
      </c>
    </row>
    <row r="111" spans="2:65" s="1" customFormat="1" ht="44.25" customHeight="1">
      <c r="B111" s="41"/>
      <c r="C111" s="195" t="s">
        <v>135</v>
      </c>
      <c r="D111" s="195" t="s">
        <v>239</v>
      </c>
      <c r="E111" s="196" t="s">
        <v>251</v>
      </c>
      <c r="F111" s="197" t="s">
        <v>252</v>
      </c>
      <c r="G111" s="198" t="s">
        <v>133</v>
      </c>
      <c r="H111" s="199">
        <v>115.75</v>
      </c>
      <c r="I111" s="200"/>
      <c r="J111" s="201">
        <f>ROUND(I111*H111,2)</f>
        <v>0</v>
      </c>
      <c r="K111" s="197" t="s">
        <v>242</v>
      </c>
      <c r="L111" s="61"/>
      <c r="M111" s="202" t="s">
        <v>22</v>
      </c>
      <c r="N111" s="203" t="s">
        <v>46</v>
      </c>
      <c r="O111" s="42"/>
      <c r="P111" s="204">
        <f>O111*H111</f>
        <v>0</v>
      </c>
      <c r="Q111" s="204">
        <v>1.6000000000000001E-4</v>
      </c>
      <c r="R111" s="204">
        <f>Q111*H111</f>
        <v>1.8520000000000002E-2</v>
      </c>
      <c r="S111" s="204">
        <v>0.25600000000000001</v>
      </c>
      <c r="T111" s="205">
        <f>S111*H111</f>
        <v>29.632000000000001</v>
      </c>
      <c r="AR111" s="24" t="s">
        <v>164</v>
      </c>
      <c r="AT111" s="24" t="s">
        <v>239</v>
      </c>
      <c r="AU111" s="24" t="s">
        <v>84</v>
      </c>
      <c r="AY111" s="24" t="s">
        <v>237</v>
      </c>
      <c r="BE111" s="206">
        <f>IF(N111="základní",J111,0)</f>
        <v>0</v>
      </c>
      <c r="BF111" s="206">
        <f>IF(N111="snížená",J111,0)</f>
        <v>0</v>
      </c>
      <c r="BG111" s="206">
        <f>IF(N111="zákl. přenesená",J111,0)</f>
        <v>0</v>
      </c>
      <c r="BH111" s="206">
        <f>IF(N111="sníž. přenesená",J111,0)</f>
        <v>0</v>
      </c>
      <c r="BI111" s="206">
        <f>IF(N111="nulová",J111,0)</f>
        <v>0</v>
      </c>
      <c r="BJ111" s="24" t="s">
        <v>24</v>
      </c>
      <c r="BK111" s="206">
        <f>ROUND(I111*H111,2)</f>
        <v>0</v>
      </c>
      <c r="BL111" s="24" t="s">
        <v>164</v>
      </c>
      <c r="BM111" s="24" t="s">
        <v>253</v>
      </c>
    </row>
    <row r="112" spans="2:65" s="11" customFormat="1">
      <c r="B112" s="207"/>
      <c r="C112" s="208"/>
      <c r="D112" s="209" t="s">
        <v>244</v>
      </c>
      <c r="E112" s="210" t="s">
        <v>22</v>
      </c>
      <c r="F112" s="211" t="s">
        <v>254</v>
      </c>
      <c r="G112" s="208"/>
      <c r="H112" s="212">
        <v>115.75</v>
      </c>
      <c r="I112" s="213"/>
      <c r="J112" s="208"/>
      <c r="K112" s="208"/>
      <c r="L112" s="214"/>
      <c r="M112" s="215"/>
      <c r="N112" s="216"/>
      <c r="O112" s="216"/>
      <c r="P112" s="216"/>
      <c r="Q112" s="216"/>
      <c r="R112" s="216"/>
      <c r="S112" s="216"/>
      <c r="T112" s="217"/>
      <c r="AT112" s="218" t="s">
        <v>244</v>
      </c>
      <c r="AU112" s="218" t="s">
        <v>84</v>
      </c>
      <c r="AV112" s="11" t="s">
        <v>84</v>
      </c>
      <c r="AW112" s="11" t="s">
        <v>39</v>
      </c>
      <c r="AX112" s="11" t="s">
        <v>75</v>
      </c>
      <c r="AY112" s="218" t="s">
        <v>237</v>
      </c>
    </row>
    <row r="113" spans="2:65" s="12" customFormat="1">
      <c r="B113" s="219"/>
      <c r="C113" s="220"/>
      <c r="D113" s="221" t="s">
        <v>244</v>
      </c>
      <c r="E113" s="222" t="s">
        <v>128</v>
      </c>
      <c r="F113" s="223" t="s">
        <v>246</v>
      </c>
      <c r="G113" s="220"/>
      <c r="H113" s="224">
        <v>115.75</v>
      </c>
      <c r="I113" s="225"/>
      <c r="J113" s="220"/>
      <c r="K113" s="220"/>
      <c r="L113" s="226"/>
      <c r="M113" s="227"/>
      <c r="N113" s="228"/>
      <c r="O113" s="228"/>
      <c r="P113" s="228"/>
      <c r="Q113" s="228"/>
      <c r="R113" s="228"/>
      <c r="S113" s="228"/>
      <c r="T113" s="229"/>
      <c r="AT113" s="230" t="s">
        <v>244</v>
      </c>
      <c r="AU113" s="230" t="s">
        <v>84</v>
      </c>
      <c r="AV113" s="12" t="s">
        <v>164</v>
      </c>
      <c r="AW113" s="12" t="s">
        <v>39</v>
      </c>
      <c r="AX113" s="12" t="s">
        <v>24</v>
      </c>
      <c r="AY113" s="230" t="s">
        <v>237</v>
      </c>
    </row>
    <row r="114" spans="2:65" s="1" customFormat="1" ht="22.5" customHeight="1">
      <c r="B114" s="41"/>
      <c r="C114" s="195" t="s">
        <v>164</v>
      </c>
      <c r="D114" s="195" t="s">
        <v>239</v>
      </c>
      <c r="E114" s="196" t="s">
        <v>255</v>
      </c>
      <c r="F114" s="197" t="s">
        <v>256</v>
      </c>
      <c r="G114" s="198" t="s">
        <v>257</v>
      </c>
      <c r="H114" s="199">
        <v>295.52</v>
      </c>
      <c r="I114" s="200"/>
      <c r="J114" s="201">
        <f>ROUND(I114*H114,2)</f>
        <v>0</v>
      </c>
      <c r="K114" s="197" t="s">
        <v>242</v>
      </c>
      <c r="L114" s="61"/>
      <c r="M114" s="202" t="s">
        <v>22</v>
      </c>
      <c r="N114" s="203" t="s">
        <v>46</v>
      </c>
      <c r="O114" s="42"/>
      <c r="P114" s="204">
        <f>O114*H114</f>
        <v>0</v>
      </c>
      <c r="Q114" s="204">
        <v>0</v>
      </c>
      <c r="R114" s="204">
        <f>Q114*H114</f>
        <v>0</v>
      </c>
      <c r="S114" s="204">
        <v>0</v>
      </c>
      <c r="T114" s="205">
        <f>S114*H114</f>
        <v>0</v>
      </c>
      <c r="AR114" s="24" t="s">
        <v>164</v>
      </c>
      <c r="AT114" s="24" t="s">
        <v>239</v>
      </c>
      <c r="AU114" s="24" t="s">
        <v>84</v>
      </c>
      <c r="AY114" s="24" t="s">
        <v>237</v>
      </c>
      <c r="BE114" s="206">
        <f>IF(N114="základní",J114,0)</f>
        <v>0</v>
      </c>
      <c r="BF114" s="206">
        <f>IF(N114="snížená",J114,0)</f>
        <v>0</v>
      </c>
      <c r="BG114" s="206">
        <f>IF(N114="zákl. přenesená",J114,0)</f>
        <v>0</v>
      </c>
      <c r="BH114" s="206">
        <f>IF(N114="sníž. přenesená",J114,0)</f>
        <v>0</v>
      </c>
      <c r="BI114" s="206">
        <f>IF(N114="nulová",J114,0)</f>
        <v>0</v>
      </c>
      <c r="BJ114" s="24" t="s">
        <v>24</v>
      </c>
      <c r="BK114" s="206">
        <f>ROUND(I114*H114,2)</f>
        <v>0</v>
      </c>
      <c r="BL114" s="24" t="s">
        <v>164</v>
      </c>
      <c r="BM114" s="24" t="s">
        <v>258</v>
      </c>
    </row>
    <row r="115" spans="2:65" s="11" customFormat="1">
      <c r="B115" s="207"/>
      <c r="C115" s="208"/>
      <c r="D115" s="209" t="s">
        <v>244</v>
      </c>
      <c r="E115" s="210" t="s">
        <v>22</v>
      </c>
      <c r="F115" s="211" t="s">
        <v>259</v>
      </c>
      <c r="G115" s="208"/>
      <c r="H115" s="212">
        <v>295.52</v>
      </c>
      <c r="I115" s="213"/>
      <c r="J115" s="208"/>
      <c r="K115" s="208"/>
      <c r="L115" s="214"/>
      <c r="M115" s="215"/>
      <c r="N115" s="216"/>
      <c r="O115" s="216"/>
      <c r="P115" s="216"/>
      <c r="Q115" s="216"/>
      <c r="R115" s="216"/>
      <c r="S115" s="216"/>
      <c r="T115" s="217"/>
      <c r="AT115" s="218" t="s">
        <v>244</v>
      </c>
      <c r="AU115" s="218" t="s">
        <v>84</v>
      </c>
      <c r="AV115" s="11" t="s">
        <v>84</v>
      </c>
      <c r="AW115" s="11" t="s">
        <v>39</v>
      </c>
      <c r="AX115" s="11" t="s">
        <v>75</v>
      </c>
      <c r="AY115" s="218" t="s">
        <v>237</v>
      </c>
    </row>
    <row r="116" spans="2:65" s="12" customFormat="1">
      <c r="B116" s="219"/>
      <c r="C116" s="220"/>
      <c r="D116" s="221" t="s">
        <v>244</v>
      </c>
      <c r="E116" s="222" t="s">
        <v>147</v>
      </c>
      <c r="F116" s="223" t="s">
        <v>246</v>
      </c>
      <c r="G116" s="220"/>
      <c r="H116" s="224">
        <v>295.52</v>
      </c>
      <c r="I116" s="225"/>
      <c r="J116" s="220"/>
      <c r="K116" s="220"/>
      <c r="L116" s="226"/>
      <c r="M116" s="227"/>
      <c r="N116" s="228"/>
      <c r="O116" s="228"/>
      <c r="P116" s="228"/>
      <c r="Q116" s="228"/>
      <c r="R116" s="228"/>
      <c r="S116" s="228"/>
      <c r="T116" s="229"/>
      <c r="AT116" s="230" t="s">
        <v>244</v>
      </c>
      <c r="AU116" s="230" t="s">
        <v>84</v>
      </c>
      <c r="AV116" s="12" t="s">
        <v>164</v>
      </c>
      <c r="AW116" s="12" t="s">
        <v>39</v>
      </c>
      <c r="AX116" s="12" t="s">
        <v>24</v>
      </c>
      <c r="AY116" s="230" t="s">
        <v>237</v>
      </c>
    </row>
    <row r="117" spans="2:65" s="1" customFormat="1" ht="31.5" customHeight="1">
      <c r="B117" s="41"/>
      <c r="C117" s="195" t="s">
        <v>260</v>
      </c>
      <c r="D117" s="195" t="s">
        <v>239</v>
      </c>
      <c r="E117" s="196" t="s">
        <v>261</v>
      </c>
      <c r="F117" s="197" t="s">
        <v>262</v>
      </c>
      <c r="G117" s="198" t="s">
        <v>257</v>
      </c>
      <c r="H117" s="199">
        <v>295.52</v>
      </c>
      <c r="I117" s="200"/>
      <c r="J117" s="201">
        <f>ROUND(I117*H117,2)</f>
        <v>0</v>
      </c>
      <c r="K117" s="197" t="s">
        <v>242</v>
      </c>
      <c r="L117" s="61"/>
      <c r="M117" s="202" t="s">
        <v>22</v>
      </c>
      <c r="N117" s="203" t="s">
        <v>46</v>
      </c>
      <c r="O117" s="42"/>
      <c r="P117" s="204">
        <f>O117*H117</f>
        <v>0</v>
      </c>
      <c r="Q117" s="204">
        <v>0</v>
      </c>
      <c r="R117" s="204">
        <f>Q117*H117</f>
        <v>0</v>
      </c>
      <c r="S117" s="204">
        <v>0</v>
      </c>
      <c r="T117" s="205">
        <f>S117*H117</f>
        <v>0</v>
      </c>
      <c r="AR117" s="24" t="s">
        <v>164</v>
      </c>
      <c r="AT117" s="24" t="s">
        <v>239</v>
      </c>
      <c r="AU117" s="24" t="s">
        <v>84</v>
      </c>
      <c r="AY117" s="24" t="s">
        <v>237</v>
      </c>
      <c r="BE117" s="206">
        <f>IF(N117="základní",J117,0)</f>
        <v>0</v>
      </c>
      <c r="BF117" s="206">
        <f>IF(N117="snížená",J117,0)</f>
        <v>0</v>
      </c>
      <c r="BG117" s="206">
        <f>IF(N117="zákl. přenesená",J117,0)</f>
        <v>0</v>
      </c>
      <c r="BH117" s="206">
        <f>IF(N117="sníž. přenesená",J117,0)</f>
        <v>0</v>
      </c>
      <c r="BI117" s="206">
        <f>IF(N117="nulová",J117,0)</f>
        <v>0</v>
      </c>
      <c r="BJ117" s="24" t="s">
        <v>24</v>
      </c>
      <c r="BK117" s="206">
        <f>ROUND(I117*H117,2)</f>
        <v>0</v>
      </c>
      <c r="BL117" s="24" t="s">
        <v>164</v>
      </c>
      <c r="BM117" s="24" t="s">
        <v>263</v>
      </c>
    </row>
    <row r="118" spans="2:65" s="11" customFormat="1">
      <c r="B118" s="207"/>
      <c r="C118" s="208"/>
      <c r="D118" s="209" t="s">
        <v>244</v>
      </c>
      <c r="E118" s="210" t="s">
        <v>22</v>
      </c>
      <c r="F118" s="211" t="s">
        <v>147</v>
      </c>
      <c r="G118" s="208"/>
      <c r="H118" s="212">
        <v>295.52</v>
      </c>
      <c r="I118" s="213"/>
      <c r="J118" s="208"/>
      <c r="K118" s="208"/>
      <c r="L118" s="214"/>
      <c r="M118" s="215"/>
      <c r="N118" s="216"/>
      <c r="O118" s="216"/>
      <c r="P118" s="216"/>
      <c r="Q118" s="216"/>
      <c r="R118" s="216"/>
      <c r="S118" s="216"/>
      <c r="T118" s="217"/>
      <c r="AT118" s="218" t="s">
        <v>244</v>
      </c>
      <c r="AU118" s="218" t="s">
        <v>84</v>
      </c>
      <c r="AV118" s="11" t="s">
        <v>84</v>
      </c>
      <c r="AW118" s="11" t="s">
        <v>39</v>
      </c>
      <c r="AX118" s="11" t="s">
        <v>75</v>
      </c>
      <c r="AY118" s="218" t="s">
        <v>237</v>
      </c>
    </row>
    <row r="119" spans="2:65" s="12" customFormat="1">
      <c r="B119" s="219"/>
      <c r="C119" s="220"/>
      <c r="D119" s="221" t="s">
        <v>244</v>
      </c>
      <c r="E119" s="222" t="s">
        <v>22</v>
      </c>
      <c r="F119" s="223" t="s">
        <v>246</v>
      </c>
      <c r="G119" s="220"/>
      <c r="H119" s="224">
        <v>295.52</v>
      </c>
      <c r="I119" s="225"/>
      <c r="J119" s="220"/>
      <c r="K119" s="220"/>
      <c r="L119" s="226"/>
      <c r="M119" s="227"/>
      <c r="N119" s="228"/>
      <c r="O119" s="228"/>
      <c r="P119" s="228"/>
      <c r="Q119" s="228"/>
      <c r="R119" s="228"/>
      <c r="S119" s="228"/>
      <c r="T119" s="229"/>
      <c r="AT119" s="230" t="s">
        <v>244</v>
      </c>
      <c r="AU119" s="230" t="s">
        <v>84</v>
      </c>
      <c r="AV119" s="12" t="s">
        <v>164</v>
      </c>
      <c r="AW119" s="12" t="s">
        <v>39</v>
      </c>
      <c r="AX119" s="12" t="s">
        <v>24</v>
      </c>
      <c r="AY119" s="230" t="s">
        <v>237</v>
      </c>
    </row>
    <row r="120" spans="2:65" s="1" customFormat="1" ht="22.5" customHeight="1">
      <c r="B120" s="41"/>
      <c r="C120" s="195" t="s">
        <v>264</v>
      </c>
      <c r="D120" s="195" t="s">
        <v>239</v>
      </c>
      <c r="E120" s="196" t="s">
        <v>265</v>
      </c>
      <c r="F120" s="197" t="s">
        <v>266</v>
      </c>
      <c r="G120" s="198" t="s">
        <v>257</v>
      </c>
      <c r="H120" s="199">
        <v>295.52</v>
      </c>
      <c r="I120" s="200"/>
      <c r="J120" s="201">
        <f>ROUND(I120*H120,2)</f>
        <v>0</v>
      </c>
      <c r="K120" s="197" t="s">
        <v>242</v>
      </c>
      <c r="L120" s="61"/>
      <c r="M120" s="202" t="s">
        <v>22</v>
      </c>
      <c r="N120" s="203" t="s">
        <v>46</v>
      </c>
      <c r="O120" s="42"/>
      <c r="P120" s="204">
        <f>O120*H120</f>
        <v>0</v>
      </c>
      <c r="Q120" s="204">
        <v>0</v>
      </c>
      <c r="R120" s="204">
        <f>Q120*H120</f>
        <v>0</v>
      </c>
      <c r="S120" s="204">
        <v>0</v>
      </c>
      <c r="T120" s="205">
        <f>S120*H120</f>
        <v>0</v>
      </c>
      <c r="AR120" s="24" t="s">
        <v>164</v>
      </c>
      <c r="AT120" s="24" t="s">
        <v>239</v>
      </c>
      <c r="AU120" s="24" t="s">
        <v>84</v>
      </c>
      <c r="AY120" s="24" t="s">
        <v>237</v>
      </c>
      <c r="BE120" s="206">
        <f>IF(N120="základní",J120,0)</f>
        <v>0</v>
      </c>
      <c r="BF120" s="206">
        <f>IF(N120="snížená",J120,0)</f>
        <v>0</v>
      </c>
      <c r="BG120" s="206">
        <f>IF(N120="zákl. přenesená",J120,0)</f>
        <v>0</v>
      </c>
      <c r="BH120" s="206">
        <f>IF(N120="sníž. přenesená",J120,0)</f>
        <v>0</v>
      </c>
      <c r="BI120" s="206">
        <f>IF(N120="nulová",J120,0)</f>
        <v>0</v>
      </c>
      <c r="BJ120" s="24" t="s">
        <v>24</v>
      </c>
      <c r="BK120" s="206">
        <f>ROUND(I120*H120,2)</f>
        <v>0</v>
      </c>
      <c r="BL120" s="24" t="s">
        <v>164</v>
      </c>
      <c r="BM120" s="24" t="s">
        <v>267</v>
      </c>
    </row>
    <row r="121" spans="2:65" s="11" customFormat="1">
      <c r="B121" s="207"/>
      <c r="C121" s="208"/>
      <c r="D121" s="209" t="s">
        <v>244</v>
      </c>
      <c r="E121" s="210" t="s">
        <v>22</v>
      </c>
      <c r="F121" s="211" t="s">
        <v>147</v>
      </c>
      <c r="G121" s="208"/>
      <c r="H121" s="212">
        <v>295.52</v>
      </c>
      <c r="I121" s="213"/>
      <c r="J121" s="208"/>
      <c r="K121" s="208"/>
      <c r="L121" s="214"/>
      <c r="M121" s="215"/>
      <c r="N121" s="216"/>
      <c r="O121" s="216"/>
      <c r="P121" s="216"/>
      <c r="Q121" s="216"/>
      <c r="R121" s="216"/>
      <c r="S121" s="216"/>
      <c r="T121" s="217"/>
      <c r="AT121" s="218" t="s">
        <v>244</v>
      </c>
      <c r="AU121" s="218" t="s">
        <v>84</v>
      </c>
      <c r="AV121" s="11" t="s">
        <v>84</v>
      </c>
      <c r="AW121" s="11" t="s">
        <v>39</v>
      </c>
      <c r="AX121" s="11" t="s">
        <v>75</v>
      </c>
      <c r="AY121" s="218" t="s">
        <v>237</v>
      </c>
    </row>
    <row r="122" spans="2:65" s="12" customFormat="1">
      <c r="B122" s="219"/>
      <c r="C122" s="220"/>
      <c r="D122" s="221" t="s">
        <v>244</v>
      </c>
      <c r="E122" s="222" t="s">
        <v>22</v>
      </c>
      <c r="F122" s="223" t="s">
        <v>246</v>
      </c>
      <c r="G122" s="220"/>
      <c r="H122" s="224">
        <v>295.52</v>
      </c>
      <c r="I122" s="225"/>
      <c r="J122" s="220"/>
      <c r="K122" s="220"/>
      <c r="L122" s="226"/>
      <c r="M122" s="227"/>
      <c r="N122" s="228"/>
      <c r="O122" s="228"/>
      <c r="P122" s="228"/>
      <c r="Q122" s="228"/>
      <c r="R122" s="228"/>
      <c r="S122" s="228"/>
      <c r="T122" s="229"/>
      <c r="AT122" s="230" t="s">
        <v>244</v>
      </c>
      <c r="AU122" s="230" t="s">
        <v>84</v>
      </c>
      <c r="AV122" s="12" t="s">
        <v>164</v>
      </c>
      <c r="AW122" s="12" t="s">
        <v>39</v>
      </c>
      <c r="AX122" s="12" t="s">
        <v>24</v>
      </c>
      <c r="AY122" s="230" t="s">
        <v>237</v>
      </c>
    </row>
    <row r="123" spans="2:65" s="1" customFormat="1" ht="31.5" customHeight="1">
      <c r="B123" s="41"/>
      <c r="C123" s="195" t="s">
        <v>268</v>
      </c>
      <c r="D123" s="195" t="s">
        <v>239</v>
      </c>
      <c r="E123" s="196" t="s">
        <v>269</v>
      </c>
      <c r="F123" s="197" t="s">
        <v>270</v>
      </c>
      <c r="G123" s="198" t="s">
        <v>257</v>
      </c>
      <c r="H123" s="199">
        <v>147.76</v>
      </c>
      <c r="I123" s="200"/>
      <c r="J123" s="201">
        <f>ROUND(I123*H123,2)</f>
        <v>0</v>
      </c>
      <c r="K123" s="197" t="s">
        <v>242</v>
      </c>
      <c r="L123" s="61"/>
      <c r="M123" s="202" t="s">
        <v>22</v>
      </c>
      <c r="N123" s="203" t="s">
        <v>46</v>
      </c>
      <c r="O123" s="42"/>
      <c r="P123" s="204">
        <f>O123*H123</f>
        <v>0</v>
      </c>
      <c r="Q123" s="204">
        <v>0</v>
      </c>
      <c r="R123" s="204">
        <f>Q123*H123</f>
        <v>0</v>
      </c>
      <c r="S123" s="204">
        <v>0</v>
      </c>
      <c r="T123" s="205">
        <f>S123*H123</f>
        <v>0</v>
      </c>
      <c r="AR123" s="24" t="s">
        <v>164</v>
      </c>
      <c r="AT123" s="24" t="s">
        <v>239</v>
      </c>
      <c r="AU123" s="24" t="s">
        <v>84</v>
      </c>
      <c r="AY123" s="24" t="s">
        <v>237</v>
      </c>
      <c r="BE123" s="206">
        <f>IF(N123="základní",J123,0)</f>
        <v>0</v>
      </c>
      <c r="BF123" s="206">
        <f>IF(N123="snížená",J123,0)</f>
        <v>0</v>
      </c>
      <c r="BG123" s="206">
        <f>IF(N123="zákl. přenesená",J123,0)</f>
        <v>0</v>
      </c>
      <c r="BH123" s="206">
        <f>IF(N123="sníž. přenesená",J123,0)</f>
        <v>0</v>
      </c>
      <c r="BI123" s="206">
        <f>IF(N123="nulová",J123,0)</f>
        <v>0</v>
      </c>
      <c r="BJ123" s="24" t="s">
        <v>24</v>
      </c>
      <c r="BK123" s="206">
        <f>ROUND(I123*H123,2)</f>
        <v>0</v>
      </c>
      <c r="BL123" s="24" t="s">
        <v>164</v>
      </c>
      <c r="BM123" s="24" t="s">
        <v>271</v>
      </c>
    </row>
    <row r="124" spans="2:65" s="11" customFormat="1">
      <c r="B124" s="207"/>
      <c r="C124" s="208"/>
      <c r="D124" s="209" t="s">
        <v>244</v>
      </c>
      <c r="E124" s="210" t="s">
        <v>22</v>
      </c>
      <c r="F124" s="211" t="s">
        <v>272</v>
      </c>
      <c r="G124" s="208"/>
      <c r="H124" s="212">
        <v>147.76</v>
      </c>
      <c r="I124" s="213"/>
      <c r="J124" s="208"/>
      <c r="K124" s="208"/>
      <c r="L124" s="214"/>
      <c r="M124" s="215"/>
      <c r="N124" s="216"/>
      <c r="O124" s="216"/>
      <c r="P124" s="216"/>
      <c r="Q124" s="216"/>
      <c r="R124" s="216"/>
      <c r="S124" s="216"/>
      <c r="T124" s="217"/>
      <c r="AT124" s="218" t="s">
        <v>244</v>
      </c>
      <c r="AU124" s="218" t="s">
        <v>84</v>
      </c>
      <c r="AV124" s="11" t="s">
        <v>84</v>
      </c>
      <c r="AW124" s="11" t="s">
        <v>39</v>
      </c>
      <c r="AX124" s="11" t="s">
        <v>75</v>
      </c>
      <c r="AY124" s="218" t="s">
        <v>237</v>
      </c>
    </row>
    <row r="125" spans="2:65" s="12" customFormat="1">
      <c r="B125" s="219"/>
      <c r="C125" s="220"/>
      <c r="D125" s="221" t="s">
        <v>244</v>
      </c>
      <c r="E125" s="222" t="s">
        <v>22</v>
      </c>
      <c r="F125" s="223" t="s">
        <v>246</v>
      </c>
      <c r="G125" s="220"/>
      <c r="H125" s="224">
        <v>147.76</v>
      </c>
      <c r="I125" s="225"/>
      <c r="J125" s="220"/>
      <c r="K125" s="220"/>
      <c r="L125" s="226"/>
      <c r="M125" s="227"/>
      <c r="N125" s="228"/>
      <c r="O125" s="228"/>
      <c r="P125" s="228"/>
      <c r="Q125" s="228"/>
      <c r="R125" s="228"/>
      <c r="S125" s="228"/>
      <c r="T125" s="229"/>
      <c r="AT125" s="230" t="s">
        <v>244</v>
      </c>
      <c r="AU125" s="230" t="s">
        <v>84</v>
      </c>
      <c r="AV125" s="12" t="s">
        <v>164</v>
      </c>
      <c r="AW125" s="12" t="s">
        <v>39</v>
      </c>
      <c r="AX125" s="12" t="s">
        <v>24</v>
      </c>
      <c r="AY125" s="230" t="s">
        <v>237</v>
      </c>
    </row>
    <row r="126" spans="2:65" s="1" customFormat="1" ht="22.5" customHeight="1">
      <c r="B126" s="41"/>
      <c r="C126" s="231" t="s">
        <v>273</v>
      </c>
      <c r="D126" s="231" t="s">
        <v>274</v>
      </c>
      <c r="E126" s="232" t="s">
        <v>275</v>
      </c>
      <c r="F126" s="233" t="s">
        <v>276</v>
      </c>
      <c r="G126" s="234" t="s">
        <v>277</v>
      </c>
      <c r="H126" s="235">
        <v>369.4</v>
      </c>
      <c r="I126" s="236"/>
      <c r="J126" s="237">
        <f>ROUND(I126*H126,2)</f>
        <v>0</v>
      </c>
      <c r="K126" s="233" t="s">
        <v>242</v>
      </c>
      <c r="L126" s="238"/>
      <c r="M126" s="239" t="s">
        <v>22</v>
      </c>
      <c r="N126" s="240" t="s">
        <v>46</v>
      </c>
      <c r="O126" s="42"/>
      <c r="P126" s="204">
        <f>O126*H126</f>
        <v>0</v>
      </c>
      <c r="Q126" s="204">
        <v>1</v>
      </c>
      <c r="R126" s="204">
        <f>Q126*H126</f>
        <v>369.4</v>
      </c>
      <c r="S126" s="204">
        <v>0</v>
      </c>
      <c r="T126" s="205">
        <f>S126*H126</f>
        <v>0</v>
      </c>
      <c r="AR126" s="24" t="s">
        <v>273</v>
      </c>
      <c r="AT126" s="24" t="s">
        <v>274</v>
      </c>
      <c r="AU126" s="24" t="s">
        <v>84</v>
      </c>
      <c r="AY126" s="24" t="s">
        <v>237</v>
      </c>
      <c r="BE126" s="206">
        <f>IF(N126="základní",J126,0)</f>
        <v>0</v>
      </c>
      <c r="BF126" s="206">
        <f>IF(N126="snížená",J126,0)</f>
        <v>0</v>
      </c>
      <c r="BG126" s="206">
        <f>IF(N126="zákl. přenesená",J126,0)</f>
        <v>0</v>
      </c>
      <c r="BH126" s="206">
        <f>IF(N126="sníž. přenesená",J126,0)</f>
        <v>0</v>
      </c>
      <c r="BI126" s="206">
        <f>IF(N126="nulová",J126,0)</f>
        <v>0</v>
      </c>
      <c r="BJ126" s="24" t="s">
        <v>24</v>
      </c>
      <c r="BK126" s="206">
        <f>ROUND(I126*H126,2)</f>
        <v>0</v>
      </c>
      <c r="BL126" s="24" t="s">
        <v>164</v>
      </c>
      <c r="BM126" s="24" t="s">
        <v>278</v>
      </c>
    </row>
    <row r="127" spans="2:65" s="11" customFormat="1">
      <c r="B127" s="207"/>
      <c r="C127" s="208"/>
      <c r="D127" s="209" t="s">
        <v>244</v>
      </c>
      <c r="E127" s="210" t="s">
        <v>22</v>
      </c>
      <c r="F127" s="211" t="s">
        <v>279</v>
      </c>
      <c r="G127" s="208"/>
      <c r="H127" s="212">
        <v>369.4</v>
      </c>
      <c r="I127" s="213"/>
      <c r="J127" s="208"/>
      <c r="K127" s="208"/>
      <c r="L127" s="214"/>
      <c r="M127" s="215"/>
      <c r="N127" s="216"/>
      <c r="O127" s="216"/>
      <c r="P127" s="216"/>
      <c r="Q127" s="216"/>
      <c r="R127" s="216"/>
      <c r="S127" s="216"/>
      <c r="T127" s="217"/>
      <c r="AT127" s="218" t="s">
        <v>244</v>
      </c>
      <c r="AU127" s="218" t="s">
        <v>84</v>
      </c>
      <c r="AV127" s="11" t="s">
        <v>84</v>
      </c>
      <c r="AW127" s="11" t="s">
        <v>39</v>
      </c>
      <c r="AX127" s="11" t="s">
        <v>75</v>
      </c>
      <c r="AY127" s="218" t="s">
        <v>237</v>
      </c>
    </row>
    <row r="128" spans="2:65" s="12" customFormat="1">
      <c r="B128" s="219"/>
      <c r="C128" s="220"/>
      <c r="D128" s="221" t="s">
        <v>244</v>
      </c>
      <c r="E128" s="222" t="s">
        <v>22</v>
      </c>
      <c r="F128" s="223" t="s">
        <v>246</v>
      </c>
      <c r="G128" s="220"/>
      <c r="H128" s="224">
        <v>369.4</v>
      </c>
      <c r="I128" s="225"/>
      <c r="J128" s="220"/>
      <c r="K128" s="220"/>
      <c r="L128" s="226"/>
      <c r="M128" s="227"/>
      <c r="N128" s="228"/>
      <c r="O128" s="228"/>
      <c r="P128" s="228"/>
      <c r="Q128" s="228"/>
      <c r="R128" s="228"/>
      <c r="S128" s="228"/>
      <c r="T128" s="229"/>
      <c r="AT128" s="230" t="s">
        <v>244</v>
      </c>
      <c r="AU128" s="230" t="s">
        <v>84</v>
      </c>
      <c r="AV128" s="12" t="s">
        <v>164</v>
      </c>
      <c r="AW128" s="12" t="s">
        <v>39</v>
      </c>
      <c r="AX128" s="12" t="s">
        <v>24</v>
      </c>
      <c r="AY128" s="230" t="s">
        <v>237</v>
      </c>
    </row>
    <row r="129" spans="2:65" s="1" customFormat="1" ht="22.5" customHeight="1">
      <c r="B129" s="41"/>
      <c r="C129" s="231" t="s">
        <v>280</v>
      </c>
      <c r="D129" s="231" t="s">
        <v>274</v>
      </c>
      <c r="E129" s="232" t="s">
        <v>281</v>
      </c>
      <c r="F129" s="233" t="s">
        <v>282</v>
      </c>
      <c r="G129" s="234" t="s">
        <v>277</v>
      </c>
      <c r="H129" s="235">
        <v>62.5</v>
      </c>
      <c r="I129" s="236"/>
      <c r="J129" s="237">
        <f>ROUND(I129*H129,2)</f>
        <v>0</v>
      </c>
      <c r="K129" s="233" t="s">
        <v>242</v>
      </c>
      <c r="L129" s="238"/>
      <c r="M129" s="239" t="s">
        <v>22</v>
      </c>
      <c r="N129" s="240" t="s">
        <v>46</v>
      </c>
      <c r="O129" s="42"/>
      <c r="P129" s="204">
        <f>O129*H129</f>
        <v>0</v>
      </c>
      <c r="Q129" s="204">
        <v>1</v>
      </c>
      <c r="R129" s="204">
        <f>Q129*H129</f>
        <v>62.5</v>
      </c>
      <c r="S129" s="204">
        <v>0</v>
      </c>
      <c r="T129" s="205">
        <f>S129*H129</f>
        <v>0</v>
      </c>
      <c r="AR129" s="24" t="s">
        <v>273</v>
      </c>
      <c r="AT129" s="24" t="s">
        <v>274</v>
      </c>
      <c r="AU129" s="24" t="s">
        <v>84</v>
      </c>
      <c r="AY129" s="24" t="s">
        <v>237</v>
      </c>
      <c r="BE129" s="206">
        <f>IF(N129="základní",J129,0)</f>
        <v>0</v>
      </c>
      <c r="BF129" s="206">
        <f>IF(N129="snížená",J129,0)</f>
        <v>0</v>
      </c>
      <c r="BG129" s="206">
        <f>IF(N129="zákl. přenesená",J129,0)</f>
        <v>0</v>
      </c>
      <c r="BH129" s="206">
        <f>IF(N129="sníž. přenesená",J129,0)</f>
        <v>0</v>
      </c>
      <c r="BI129" s="206">
        <f>IF(N129="nulová",J129,0)</f>
        <v>0</v>
      </c>
      <c r="BJ129" s="24" t="s">
        <v>24</v>
      </c>
      <c r="BK129" s="206">
        <f>ROUND(I129*H129,2)</f>
        <v>0</v>
      </c>
      <c r="BL129" s="24" t="s">
        <v>164</v>
      </c>
      <c r="BM129" s="24" t="s">
        <v>283</v>
      </c>
    </row>
    <row r="130" spans="2:65" s="1" customFormat="1" ht="22.5" customHeight="1">
      <c r="B130" s="41"/>
      <c r="C130" s="195" t="s">
        <v>29</v>
      </c>
      <c r="D130" s="195" t="s">
        <v>239</v>
      </c>
      <c r="E130" s="196" t="s">
        <v>284</v>
      </c>
      <c r="F130" s="197" t="s">
        <v>285</v>
      </c>
      <c r="G130" s="198" t="s">
        <v>257</v>
      </c>
      <c r="H130" s="199">
        <v>147.76</v>
      </c>
      <c r="I130" s="200"/>
      <c r="J130" s="201">
        <f>ROUND(I130*H130,2)</f>
        <v>0</v>
      </c>
      <c r="K130" s="197" t="s">
        <v>22</v>
      </c>
      <c r="L130" s="61"/>
      <c r="M130" s="202" t="s">
        <v>22</v>
      </c>
      <c r="N130" s="203" t="s">
        <v>46</v>
      </c>
      <c r="O130" s="42"/>
      <c r="P130" s="204">
        <f>O130*H130</f>
        <v>0</v>
      </c>
      <c r="Q130" s="204">
        <v>0</v>
      </c>
      <c r="R130" s="204">
        <f>Q130*H130</f>
        <v>0</v>
      </c>
      <c r="S130" s="204">
        <v>0</v>
      </c>
      <c r="T130" s="205">
        <f>S130*H130</f>
        <v>0</v>
      </c>
      <c r="AR130" s="24" t="s">
        <v>164</v>
      </c>
      <c r="AT130" s="24" t="s">
        <v>239</v>
      </c>
      <c r="AU130" s="24" t="s">
        <v>84</v>
      </c>
      <c r="AY130" s="24" t="s">
        <v>237</v>
      </c>
      <c r="BE130" s="206">
        <f>IF(N130="základní",J130,0)</f>
        <v>0</v>
      </c>
      <c r="BF130" s="206">
        <f>IF(N130="snížená",J130,0)</f>
        <v>0</v>
      </c>
      <c r="BG130" s="206">
        <f>IF(N130="zákl. přenesená",J130,0)</f>
        <v>0</v>
      </c>
      <c r="BH130" s="206">
        <f>IF(N130="sníž. přenesená",J130,0)</f>
        <v>0</v>
      </c>
      <c r="BI130" s="206">
        <f>IF(N130="nulová",J130,0)</f>
        <v>0</v>
      </c>
      <c r="BJ130" s="24" t="s">
        <v>24</v>
      </c>
      <c r="BK130" s="206">
        <f>ROUND(I130*H130,2)</f>
        <v>0</v>
      </c>
      <c r="BL130" s="24" t="s">
        <v>164</v>
      </c>
      <c r="BM130" s="24" t="s">
        <v>286</v>
      </c>
    </row>
    <row r="131" spans="2:65" s="1" customFormat="1" ht="27">
      <c r="B131" s="41"/>
      <c r="C131" s="63"/>
      <c r="D131" s="209" t="s">
        <v>287</v>
      </c>
      <c r="E131" s="63"/>
      <c r="F131" s="241" t="s">
        <v>288</v>
      </c>
      <c r="G131" s="63"/>
      <c r="H131" s="63"/>
      <c r="I131" s="165"/>
      <c r="J131" s="63"/>
      <c r="K131" s="63"/>
      <c r="L131" s="61"/>
      <c r="M131" s="242"/>
      <c r="N131" s="42"/>
      <c r="O131" s="42"/>
      <c r="P131" s="42"/>
      <c r="Q131" s="42"/>
      <c r="R131" s="42"/>
      <c r="S131" s="42"/>
      <c r="T131" s="78"/>
      <c r="AT131" s="24" t="s">
        <v>287</v>
      </c>
      <c r="AU131" s="24" t="s">
        <v>84</v>
      </c>
    </row>
    <row r="132" spans="2:65" s="11" customFormat="1">
      <c r="B132" s="207"/>
      <c r="C132" s="208"/>
      <c r="D132" s="209" t="s">
        <v>244</v>
      </c>
      <c r="E132" s="210" t="s">
        <v>22</v>
      </c>
      <c r="F132" s="211" t="s">
        <v>272</v>
      </c>
      <c r="G132" s="208"/>
      <c r="H132" s="212">
        <v>147.76</v>
      </c>
      <c r="I132" s="213"/>
      <c r="J132" s="208"/>
      <c r="K132" s="208"/>
      <c r="L132" s="214"/>
      <c r="M132" s="215"/>
      <c r="N132" s="216"/>
      <c r="O132" s="216"/>
      <c r="P132" s="216"/>
      <c r="Q132" s="216"/>
      <c r="R132" s="216"/>
      <c r="S132" s="216"/>
      <c r="T132" s="217"/>
      <c r="AT132" s="218" t="s">
        <v>244</v>
      </c>
      <c r="AU132" s="218" t="s">
        <v>84</v>
      </c>
      <c r="AV132" s="11" t="s">
        <v>84</v>
      </c>
      <c r="AW132" s="11" t="s">
        <v>39</v>
      </c>
      <c r="AX132" s="11" t="s">
        <v>75</v>
      </c>
      <c r="AY132" s="218" t="s">
        <v>237</v>
      </c>
    </row>
    <row r="133" spans="2:65" s="12" customFormat="1">
      <c r="B133" s="219"/>
      <c r="C133" s="220"/>
      <c r="D133" s="221" t="s">
        <v>244</v>
      </c>
      <c r="E133" s="222" t="s">
        <v>289</v>
      </c>
      <c r="F133" s="223" t="s">
        <v>246</v>
      </c>
      <c r="G133" s="220"/>
      <c r="H133" s="224">
        <v>147.76</v>
      </c>
      <c r="I133" s="225"/>
      <c r="J133" s="220"/>
      <c r="K133" s="220"/>
      <c r="L133" s="226"/>
      <c r="M133" s="227"/>
      <c r="N133" s="228"/>
      <c r="O133" s="228"/>
      <c r="P133" s="228"/>
      <c r="Q133" s="228"/>
      <c r="R133" s="228"/>
      <c r="S133" s="228"/>
      <c r="T133" s="229"/>
      <c r="AT133" s="230" t="s">
        <v>244</v>
      </c>
      <c r="AU133" s="230" t="s">
        <v>84</v>
      </c>
      <c r="AV133" s="12" t="s">
        <v>164</v>
      </c>
      <c r="AW133" s="12" t="s">
        <v>39</v>
      </c>
      <c r="AX133" s="12" t="s">
        <v>24</v>
      </c>
      <c r="AY133" s="230" t="s">
        <v>237</v>
      </c>
    </row>
    <row r="134" spans="2:65" s="1" customFormat="1" ht="22.5" customHeight="1">
      <c r="B134" s="41"/>
      <c r="C134" s="195" t="s">
        <v>290</v>
      </c>
      <c r="D134" s="195" t="s">
        <v>239</v>
      </c>
      <c r="E134" s="196" t="s">
        <v>291</v>
      </c>
      <c r="F134" s="197" t="s">
        <v>292</v>
      </c>
      <c r="G134" s="198" t="s">
        <v>133</v>
      </c>
      <c r="H134" s="199">
        <v>37</v>
      </c>
      <c r="I134" s="200"/>
      <c r="J134" s="201">
        <f>ROUND(I134*H134,2)</f>
        <v>0</v>
      </c>
      <c r="K134" s="197" t="s">
        <v>242</v>
      </c>
      <c r="L134" s="61"/>
      <c r="M134" s="202" t="s">
        <v>22</v>
      </c>
      <c r="N134" s="203" t="s">
        <v>46</v>
      </c>
      <c r="O134" s="42"/>
      <c r="P134" s="204">
        <f>O134*H134</f>
        <v>0</v>
      </c>
      <c r="Q134" s="204">
        <v>0</v>
      </c>
      <c r="R134" s="204">
        <f>Q134*H134</f>
        <v>0</v>
      </c>
      <c r="S134" s="204">
        <v>0</v>
      </c>
      <c r="T134" s="205">
        <f>S134*H134</f>
        <v>0</v>
      </c>
      <c r="AR134" s="24" t="s">
        <v>164</v>
      </c>
      <c r="AT134" s="24" t="s">
        <v>239</v>
      </c>
      <c r="AU134" s="24" t="s">
        <v>84</v>
      </c>
      <c r="AY134" s="24" t="s">
        <v>237</v>
      </c>
      <c r="BE134" s="206">
        <f>IF(N134="základní",J134,0)</f>
        <v>0</v>
      </c>
      <c r="BF134" s="206">
        <f>IF(N134="snížená",J134,0)</f>
        <v>0</v>
      </c>
      <c r="BG134" s="206">
        <f>IF(N134="zákl. přenesená",J134,0)</f>
        <v>0</v>
      </c>
      <c r="BH134" s="206">
        <f>IF(N134="sníž. přenesená",J134,0)</f>
        <v>0</v>
      </c>
      <c r="BI134" s="206">
        <f>IF(N134="nulová",J134,0)</f>
        <v>0</v>
      </c>
      <c r="BJ134" s="24" t="s">
        <v>24</v>
      </c>
      <c r="BK134" s="206">
        <f>ROUND(I134*H134,2)</f>
        <v>0</v>
      </c>
      <c r="BL134" s="24" t="s">
        <v>164</v>
      </c>
      <c r="BM134" s="24" t="s">
        <v>293</v>
      </c>
    </row>
    <row r="135" spans="2:65" s="11" customFormat="1">
      <c r="B135" s="207"/>
      <c r="C135" s="208"/>
      <c r="D135" s="209" t="s">
        <v>244</v>
      </c>
      <c r="E135" s="210" t="s">
        <v>22</v>
      </c>
      <c r="F135" s="211" t="s">
        <v>294</v>
      </c>
      <c r="G135" s="208"/>
      <c r="H135" s="212">
        <v>37</v>
      </c>
      <c r="I135" s="213"/>
      <c r="J135" s="208"/>
      <c r="K135" s="208"/>
      <c r="L135" s="214"/>
      <c r="M135" s="215"/>
      <c r="N135" s="216"/>
      <c r="O135" s="216"/>
      <c r="P135" s="216"/>
      <c r="Q135" s="216"/>
      <c r="R135" s="216"/>
      <c r="S135" s="216"/>
      <c r="T135" s="217"/>
      <c r="AT135" s="218" t="s">
        <v>244</v>
      </c>
      <c r="AU135" s="218" t="s">
        <v>84</v>
      </c>
      <c r="AV135" s="11" t="s">
        <v>84</v>
      </c>
      <c r="AW135" s="11" t="s">
        <v>39</v>
      </c>
      <c r="AX135" s="11" t="s">
        <v>75</v>
      </c>
      <c r="AY135" s="218" t="s">
        <v>237</v>
      </c>
    </row>
    <row r="136" spans="2:65" s="12" customFormat="1">
      <c r="B136" s="219"/>
      <c r="C136" s="220"/>
      <c r="D136" s="221" t="s">
        <v>244</v>
      </c>
      <c r="E136" s="222" t="s">
        <v>123</v>
      </c>
      <c r="F136" s="223" t="s">
        <v>246</v>
      </c>
      <c r="G136" s="220"/>
      <c r="H136" s="224">
        <v>37</v>
      </c>
      <c r="I136" s="225"/>
      <c r="J136" s="220"/>
      <c r="K136" s="220"/>
      <c r="L136" s="226"/>
      <c r="M136" s="227"/>
      <c r="N136" s="228"/>
      <c r="O136" s="228"/>
      <c r="P136" s="228"/>
      <c r="Q136" s="228"/>
      <c r="R136" s="228"/>
      <c r="S136" s="228"/>
      <c r="T136" s="229"/>
      <c r="AT136" s="230" t="s">
        <v>244</v>
      </c>
      <c r="AU136" s="230" t="s">
        <v>84</v>
      </c>
      <c r="AV136" s="12" t="s">
        <v>164</v>
      </c>
      <c r="AW136" s="12" t="s">
        <v>39</v>
      </c>
      <c r="AX136" s="12" t="s">
        <v>24</v>
      </c>
      <c r="AY136" s="230" t="s">
        <v>237</v>
      </c>
    </row>
    <row r="137" spans="2:65" s="1" customFormat="1" ht="22.5" customHeight="1">
      <c r="B137" s="41"/>
      <c r="C137" s="195" t="s">
        <v>295</v>
      </c>
      <c r="D137" s="195" t="s">
        <v>239</v>
      </c>
      <c r="E137" s="196" t="s">
        <v>296</v>
      </c>
      <c r="F137" s="197" t="s">
        <v>297</v>
      </c>
      <c r="G137" s="198" t="s">
        <v>133</v>
      </c>
      <c r="H137" s="199">
        <v>37</v>
      </c>
      <c r="I137" s="200"/>
      <c r="J137" s="201">
        <f>ROUND(I137*H137,2)</f>
        <v>0</v>
      </c>
      <c r="K137" s="197" t="s">
        <v>242</v>
      </c>
      <c r="L137" s="61"/>
      <c r="M137" s="202" t="s">
        <v>22</v>
      </c>
      <c r="N137" s="203" t="s">
        <v>46</v>
      </c>
      <c r="O137" s="42"/>
      <c r="P137" s="204">
        <f>O137*H137</f>
        <v>0</v>
      </c>
      <c r="Q137" s="204">
        <v>0</v>
      </c>
      <c r="R137" s="204">
        <f>Q137*H137</f>
        <v>0</v>
      </c>
      <c r="S137" s="204">
        <v>0</v>
      </c>
      <c r="T137" s="205">
        <f>S137*H137</f>
        <v>0</v>
      </c>
      <c r="AR137" s="24" t="s">
        <v>164</v>
      </c>
      <c r="AT137" s="24" t="s">
        <v>239</v>
      </c>
      <c r="AU137" s="24" t="s">
        <v>84</v>
      </c>
      <c r="AY137" s="24" t="s">
        <v>237</v>
      </c>
      <c r="BE137" s="206">
        <f>IF(N137="základní",J137,0)</f>
        <v>0</v>
      </c>
      <c r="BF137" s="206">
        <f>IF(N137="snížená",J137,0)</f>
        <v>0</v>
      </c>
      <c r="BG137" s="206">
        <f>IF(N137="zákl. přenesená",J137,0)</f>
        <v>0</v>
      </c>
      <c r="BH137" s="206">
        <f>IF(N137="sníž. přenesená",J137,0)</f>
        <v>0</v>
      </c>
      <c r="BI137" s="206">
        <f>IF(N137="nulová",J137,0)</f>
        <v>0</v>
      </c>
      <c r="BJ137" s="24" t="s">
        <v>24</v>
      </c>
      <c r="BK137" s="206">
        <f>ROUND(I137*H137,2)</f>
        <v>0</v>
      </c>
      <c r="BL137" s="24" t="s">
        <v>164</v>
      </c>
      <c r="BM137" s="24" t="s">
        <v>298</v>
      </c>
    </row>
    <row r="138" spans="2:65" s="1" customFormat="1" ht="27">
      <c r="B138" s="41"/>
      <c r="C138" s="63"/>
      <c r="D138" s="209" t="s">
        <v>287</v>
      </c>
      <c r="E138" s="63"/>
      <c r="F138" s="241" t="s">
        <v>299</v>
      </c>
      <c r="G138" s="63"/>
      <c r="H138" s="63"/>
      <c r="I138" s="165"/>
      <c r="J138" s="63"/>
      <c r="K138" s="63"/>
      <c r="L138" s="61"/>
      <c r="M138" s="242"/>
      <c r="N138" s="42"/>
      <c r="O138" s="42"/>
      <c r="P138" s="42"/>
      <c r="Q138" s="42"/>
      <c r="R138" s="42"/>
      <c r="S138" s="42"/>
      <c r="T138" s="78"/>
      <c r="AT138" s="24" t="s">
        <v>287</v>
      </c>
      <c r="AU138" s="24" t="s">
        <v>84</v>
      </c>
    </row>
    <row r="139" spans="2:65" s="11" customFormat="1">
      <c r="B139" s="207"/>
      <c r="C139" s="208"/>
      <c r="D139" s="209" t="s">
        <v>244</v>
      </c>
      <c r="E139" s="210" t="s">
        <v>22</v>
      </c>
      <c r="F139" s="211" t="s">
        <v>123</v>
      </c>
      <c r="G139" s="208"/>
      <c r="H139" s="212">
        <v>37</v>
      </c>
      <c r="I139" s="213"/>
      <c r="J139" s="208"/>
      <c r="K139" s="208"/>
      <c r="L139" s="214"/>
      <c r="M139" s="215"/>
      <c r="N139" s="216"/>
      <c r="O139" s="216"/>
      <c r="P139" s="216"/>
      <c r="Q139" s="216"/>
      <c r="R139" s="216"/>
      <c r="S139" s="216"/>
      <c r="T139" s="217"/>
      <c r="AT139" s="218" t="s">
        <v>244</v>
      </c>
      <c r="AU139" s="218" t="s">
        <v>84</v>
      </c>
      <c r="AV139" s="11" t="s">
        <v>84</v>
      </c>
      <c r="AW139" s="11" t="s">
        <v>39</v>
      </c>
      <c r="AX139" s="11" t="s">
        <v>75</v>
      </c>
      <c r="AY139" s="218" t="s">
        <v>237</v>
      </c>
    </row>
    <row r="140" spans="2:65" s="12" customFormat="1">
      <c r="B140" s="219"/>
      <c r="C140" s="220"/>
      <c r="D140" s="221" t="s">
        <v>244</v>
      </c>
      <c r="E140" s="222" t="s">
        <v>22</v>
      </c>
      <c r="F140" s="223" t="s">
        <v>246</v>
      </c>
      <c r="G140" s="220"/>
      <c r="H140" s="224">
        <v>37</v>
      </c>
      <c r="I140" s="225"/>
      <c r="J140" s="220"/>
      <c r="K140" s="220"/>
      <c r="L140" s="226"/>
      <c r="M140" s="227"/>
      <c r="N140" s="228"/>
      <c r="O140" s="228"/>
      <c r="P140" s="228"/>
      <c r="Q140" s="228"/>
      <c r="R140" s="228"/>
      <c r="S140" s="228"/>
      <c r="T140" s="229"/>
      <c r="AT140" s="230" t="s">
        <v>244</v>
      </c>
      <c r="AU140" s="230" t="s">
        <v>84</v>
      </c>
      <c r="AV140" s="12" t="s">
        <v>164</v>
      </c>
      <c r="AW140" s="12" t="s">
        <v>39</v>
      </c>
      <c r="AX140" s="12" t="s">
        <v>24</v>
      </c>
      <c r="AY140" s="230" t="s">
        <v>237</v>
      </c>
    </row>
    <row r="141" spans="2:65" s="1" customFormat="1" ht="22.5" customHeight="1">
      <c r="B141" s="41"/>
      <c r="C141" s="195" t="s">
        <v>300</v>
      </c>
      <c r="D141" s="195" t="s">
        <v>239</v>
      </c>
      <c r="E141" s="196" t="s">
        <v>301</v>
      </c>
      <c r="F141" s="197" t="s">
        <v>302</v>
      </c>
      <c r="G141" s="198" t="s">
        <v>133</v>
      </c>
      <c r="H141" s="199">
        <v>37</v>
      </c>
      <c r="I141" s="200"/>
      <c r="J141" s="201">
        <f>ROUND(I141*H141,2)</f>
        <v>0</v>
      </c>
      <c r="K141" s="197" t="s">
        <v>242</v>
      </c>
      <c r="L141" s="61"/>
      <c r="M141" s="202" t="s">
        <v>22</v>
      </c>
      <c r="N141" s="203" t="s">
        <v>46</v>
      </c>
      <c r="O141" s="42"/>
      <c r="P141" s="204">
        <f>O141*H141</f>
        <v>0</v>
      </c>
      <c r="Q141" s="204">
        <v>3.5599999999999998E-3</v>
      </c>
      <c r="R141" s="204">
        <f>Q141*H141</f>
        <v>0.13172</v>
      </c>
      <c r="S141" s="204">
        <v>0</v>
      </c>
      <c r="T141" s="205">
        <f>S141*H141</f>
        <v>0</v>
      </c>
      <c r="AR141" s="24" t="s">
        <v>164</v>
      </c>
      <c r="AT141" s="24" t="s">
        <v>239</v>
      </c>
      <c r="AU141" s="24" t="s">
        <v>84</v>
      </c>
      <c r="AY141" s="24" t="s">
        <v>237</v>
      </c>
      <c r="BE141" s="206">
        <f>IF(N141="základní",J141,0)</f>
        <v>0</v>
      </c>
      <c r="BF141" s="206">
        <f>IF(N141="snížená",J141,0)</f>
        <v>0</v>
      </c>
      <c r="BG141" s="206">
        <f>IF(N141="zákl. přenesená",J141,0)</f>
        <v>0</v>
      </c>
      <c r="BH141" s="206">
        <f>IF(N141="sníž. přenesená",J141,0)</f>
        <v>0</v>
      </c>
      <c r="BI141" s="206">
        <f>IF(N141="nulová",J141,0)</f>
        <v>0</v>
      </c>
      <c r="BJ141" s="24" t="s">
        <v>24</v>
      </c>
      <c r="BK141" s="206">
        <f>ROUND(I141*H141,2)</f>
        <v>0</v>
      </c>
      <c r="BL141" s="24" t="s">
        <v>164</v>
      </c>
      <c r="BM141" s="24" t="s">
        <v>303</v>
      </c>
    </row>
    <row r="142" spans="2:65" s="11" customFormat="1">
      <c r="B142" s="207"/>
      <c r="C142" s="208"/>
      <c r="D142" s="209" t="s">
        <v>244</v>
      </c>
      <c r="E142" s="210" t="s">
        <v>22</v>
      </c>
      <c r="F142" s="211" t="s">
        <v>123</v>
      </c>
      <c r="G142" s="208"/>
      <c r="H142" s="212">
        <v>37</v>
      </c>
      <c r="I142" s="213"/>
      <c r="J142" s="208"/>
      <c r="K142" s="208"/>
      <c r="L142" s="214"/>
      <c r="M142" s="215"/>
      <c r="N142" s="216"/>
      <c r="O142" s="216"/>
      <c r="P142" s="216"/>
      <c r="Q142" s="216"/>
      <c r="R142" s="216"/>
      <c r="S142" s="216"/>
      <c r="T142" s="217"/>
      <c r="AT142" s="218" t="s">
        <v>244</v>
      </c>
      <c r="AU142" s="218" t="s">
        <v>84</v>
      </c>
      <c r="AV142" s="11" t="s">
        <v>84</v>
      </c>
      <c r="AW142" s="11" t="s">
        <v>39</v>
      </c>
      <c r="AX142" s="11" t="s">
        <v>75</v>
      </c>
      <c r="AY142" s="218" t="s">
        <v>237</v>
      </c>
    </row>
    <row r="143" spans="2:65" s="12" customFormat="1">
      <c r="B143" s="219"/>
      <c r="C143" s="220"/>
      <c r="D143" s="221" t="s">
        <v>244</v>
      </c>
      <c r="E143" s="222" t="s">
        <v>22</v>
      </c>
      <c r="F143" s="223" t="s">
        <v>246</v>
      </c>
      <c r="G143" s="220"/>
      <c r="H143" s="224">
        <v>37</v>
      </c>
      <c r="I143" s="225"/>
      <c r="J143" s="220"/>
      <c r="K143" s="220"/>
      <c r="L143" s="226"/>
      <c r="M143" s="227"/>
      <c r="N143" s="228"/>
      <c r="O143" s="228"/>
      <c r="P143" s="228"/>
      <c r="Q143" s="228"/>
      <c r="R143" s="228"/>
      <c r="S143" s="228"/>
      <c r="T143" s="229"/>
      <c r="AT143" s="230" t="s">
        <v>244</v>
      </c>
      <c r="AU143" s="230" t="s">
        <v>84</v>
      </c>
      <c r="AV143" s="12" t="s">
        <v>164</v>
      </c>
      <c r="AW143" s="12" t="s">
        <v>39</v>
      </c>
      <c r="AX143" s="12" t="s">
        <v>24</v>
      </c>
      <c r="AY143" s="230" t="s">
        <v>237</v>
      </c>
    </row>
    <row r="144" spans="2:65" s="1" customFormat="1" ht="22.5" customHeight="1">
      <c r="B144" s="41"/>
      <c r="C144" s="231" t="s">
        <v>304</v>
      </c>
      <c r="D144" s="231" t="s">
        <v>274</v>
      </c>
      <c r="E144" s="232" t="s">
        <v>305</v>
      </c>
      <c r="F144" s="233" t="s">
        <v>306</v>
      </c>
      <c r="G144" s="234" t="s">
        <v>307</v>
      </c>
      <c r="H144" s="235">
        <v>0.92500000000000004</v>
      </c>
      <c r="I144" s="236"/>
      <c r="J144" s="237">
        <f>ROUND(I144*H144,2)</f>
        <v>0</v>
      </c>
      <c r="K144" s="233" t="s">
        <v>242</v>
      </c>
      <c r="L144" s="238"/>
      <c r="M144" s="239" t="s">
        <v>22</v>
      </c>
      <c r="N144" s="240" t="s">
        <v>46</v>
      </c>
      <c r="O144" s="42"/>
      <c r="P144" s="204">
        <f>O144*H144</f>
        <v>0</v>
      </c>
      <c r="Q144" s="204">
        <v>1E-3</v>
      </c>
      <c r="R144" s="204">
        <f>Q144*H144</f>
        <v>9.2500000000000004E-4</v>
      </c>
      <c r="S144" s="204">
        <v>0</v>
      </c>
      <c r="T144" s="205">
        <f>S144*H144</f>
        <v>0</v>
      </c>
      <c r="AR144" s="24" t="s">
        <v>273</v>
      </c>
      <c r="AT144" s="24" t="s">
        <v>274</v>
      </c>
      <c r="AU144" s="24" t="s">
        <v>84</v>
      </c>
      <c r="AY144" s="24" t="s">
        <v>237</v>
      </c>
      <c r="BE144" s="206">
        <f>IF(N144="základní",J144,0)</f>
        <v>0</v>
      </c>
      <c r="BF144" s="206">
        <f>IF(N144="snížená",J144,0)</f>
        <v>0</v>
      </c>
      <c r="BG144" s="206">
        <f>IF(N144="zákl. přenesená",J144,0)</f>
        <v>0</v>
      </c>
      <c r="BH144" s="206">
        <f>IF(N144="sníž. přenesená",J144,0)</f>
        <v>0</v>
      </c>
      <c r="BI144" s="206">
        <f>IF(N144="nulová",J144,0)</f>
        <v>0</v>
      </c>
      <c r="BJ144" s="24" t="s">
        <v>24</v>
      </c>
      <c r="BK144" s="206">
        <f>ROUND(I144*H144,2)</f>
        <v>0</v>
      </c>
      <c r="BL144" s="24" t="s">
        <v>164</v>
      </c>
      <c r="BM144" s="24" t="s">
        <v>308</v>
      </c>
    </row>
    <row r="145" spans="2:65" s="1" customFormat="1" ht="27">
      <c r="B145" s="41"/>
      <c r="C145" s="63"/>
      <c r="D145" s="209" t="s">
        <v>287</v>
      </c>
      <c r="E145" s="63"/>
      <c r="F145" s="241" t="s">
        <v>309</v>
      </c>
      <c r="G145" s="63"/>
      <c r="H145" s="63"/>
      <c r="I145" s="165"/>
      <c r="J145" s="63"/>
      <c r="K145" s="63"/>
      <c r="L145" s="61"/>
      <c r="M145" s="242"/>
      <c r="N145" s="42"/>
      <c r="O145" s="42"/>
      <c r="P145" s="42"/>
      <c r="Q145" s="42"/>
      <c r="R145" s="42"/>
      <c r="S145" s="42"/>
      <c r="T145" s="78"/>
      <c r="AT145" s="24" t="s">
        <v>287</v>
      </c>
      <c r="AU145" s="24" t="s">
        <v>84</v>
      </c>
    </row>
    <row r="146" spans="2:65" s="11" customFormat="1">
      <c r="B146" s="207"/>
      <c r="C146" s="208"/>
      <c r="D146" s="209" t="s">
        <v>244</v>
      </c>
      <c r="E146" s="210" t="s">
        <v>22</v>
      </c>
      <c r="F146" s="211" t="s">
        <v>310</v>
      </c>
      <c r="G146" s="208"/>
      <c r="H146" s="212">
        <v>0.92500000000000004</v>
      </c>
      <c r="I146" s="213"/>
      <c r="J146" s="208"/>
      <c r="K146" s="208"/>
      <c r="L146" s="214"/>
      <c r="M146" s="215"/>
      <c r="N146" s="216"/>
      <c r="O146" s="216"/>
      <c r="P146" s="216"/>
      <c r="Q146" s="216"/>
      <c r="R146" s="216"/>
      <c r="S146" s="216"/>
      <c r="T146" s="217"/>
      <c r="AT146" s="218" t="s">
        <v>244</v>
      </c>
      <c r="AU146" s="218" t="s">
        <v>84</v>
      </c>
      <c r="AV146" s="11" t="s">
        <v>84</v>
      </c>
      <c r="AW146" s="11" t="s">
        <v>39</v>
      </c>
      <c r="AX146" s="11" t="s">
        <v>75</v>
      </c>
      <c r="AY146" s="218" t="s">
        <v>237</v>
      </c>
    </row>
    <row r="147" spans="2:65" s="12" customFormat="1">
      <c r="B147" s="219"/>
      <c r="C147" s="220"/>
      <c r="D147" s="209" t="s">
        <v>244</v>
      </c>
      <c r="E147" s="243" t="s">
        <v>22</v>
      </c>
      <c r="F147" s="244" t="s">
        <v>246</v>
      </c>
      <c r="G147" s="220"/>
      <c r="H147" s="245">
        <v>0.92500000000000004</v>
      </c>
      <c r="I147" s="225"/>
      <c r="J147" s="220"/>
      <c r="K147" s="220"/>
      <c r="L147" s="226"/>
      <c r="M147" s="227"/>
      <c r="N147" s="228"/>
      <c r="O147" s="228"/>
      <c r="P147" s="228"/>
      <c r="Q147" s="228"/>
      <c r="R147" s="228"/>
      <c r="S147" s="228"/>
      <c r="T147" s="229"/>
      <c r="AT147" s="230" t="s">
        <v>244</v>
      </c>
      <c r="AU147" s="230" t="s">
        <v>84</v>
      </c>
      <c r="AV147" s="12" t="s">
        <v>164</v>
      </c>
      <c r="AW147" s="12" t="s">
        <v>39</v>
      </c>
      <c r="AX147" s="12" t="s">
        <v>24</v>
      </c>
      <c r="AY147" s="230" t="s">
        <v>237</v>
      </c>
    </row>
    <row r="148" spans="2:65" s="10" customFormat="1" ht="29.85" customHeight="1">
      <c r="B148" s="178"/>
      <c r="C148" s="179"/>
      <c r="D148" s="192" t="s">
        <v>74</v>
      </c>
      <c r="E148" s="193" t="s">
        <v>84</v>
      </c>
      <c r="F148" s="193" t="s">
        <v>311</v>
      </c>
      <c r="G148" s="179"/>
      <c r="H148" s="179"/>
      <c r="I148" s="182"/>
      <c r="J148" s="194">
        <f>BK148</f>
        <v>0</v>
      </c>
      <c r="K148" s="179"/>
      <c r="L148" s="184"/>
      <c r="M148" s="185"/>
      <c r="N148" s="186"/>
      <c r="O148" s="186"/>
      <c r="P148" s="187">
        <f>SUM(P149:P165)</f>
        <v>0</v>
      </c>
      <c r="Q148" s="186"/>
      <c r="R148" s="187">
        <f>SUM(R149:R165)</f>
        <v>80.403862320000002</v>
      </c>
      <c r="S148" s="186"/>
      <c r="T148" s="188">
        <f>SUM(T149:T165)</f>
        <v>0</v>
      </c>
      <c r="AR148" s="189" t="s">
        <v>24</v>
      </c>
      <c r="AT148" s="190" t="s">
        <v>74</v>
      </c>
      <c r="AU148" s="190" t="s">
        <v>24</v>
      </c>
      <c r="AY148" s="189" t="s">
        <v>237</v>
      </c>
      <c r="BK148" s="191">
        <f>SUM(BK149:BK165)</f>
        <v>0</v>
      </c>
    </row>
    <row r="149" spans="2:65" s="1" customFormat="1" ht="22.5" customHeight="1">
      <c r="B149" s="41"/>
      <c r="C149" s="195" t="s">
        <v>10</v>
      </c>
      <c r="D149" s="195" t="s">
        <v>239</v>
      </c>
      <c r="E149" s="196" t="s">
        <v>312</v>
      </c>
      <c r="F149" s="197" t="s">
        <v>313</v>
      </c>
      <c r="G149" s="198" t="s">
        <v>257</v>
      </c>
      <c r="H149" s="199">
        <v>8.8829999999999991</v>
      </c>
      <c r="I149" s="200"/>
      <c r="J149" s="201">
        <f>ROUND(I149*H149,2)</f>
        <v>0</v>
      </c>
      <c r="K149" s="197" t="s">
        <v>242</v>
      </c>
      <c r="L149" s="61"/>
      <c r="M149" s="202" t="s">
        <v>22</v>
      </c>
      <c r="N149" s="203" t="s">
        <v>46</v>
      </c>
      <c r="O149" s="42"/>
      <c r="P149" s="204">
        <f>O149*H149</f>
        <v>0</v>
      </c>
      <c r="Q149" s="204">
        <v>0</v>
      </c>
      <c r="R149" s="204">
        <f>Q149*H149</f>
        <v>0</v>
      </c>
      <c r="S149" s="204">
        <v>0</v>
      </c>
      <c r="T149" s="205">
        <f>S149*H149</f>
        <v>0</v>
      </c>
      <c r="AR149" s="24" t="s">
        <v>164</v>
      </c>
      <c r="AT149" s="24" t="s">
        <v>239</v>
      </c>
      <c r="AU149" s="24" t="s">
        <v>84</v>
      </c>
      <c r="AY149" s="24" t="s">
        <v>237</v>
      </c>
      <c r="BE149" s="206">
        <f>IF(N149="základní",J149,0)</f>
        <v>0</v>
      </c>
      <c r="BF149" s="206">
        <f>IF(N149="snížená",J149,0)</f>
        <v>0</v>
      </c>
      <c r="BG149" s="206">
        <f>IF(N149="zákl. přenesená",J149,0)</f>
        <v>0</v>
      </c>
      <c r="BH149" s="206">
        <f>IF(N149="sníž. přenesená",J149,0)</f>
        <v>0</v>
      </c>
      <c r="BI149" s="206">
        <f>IF(N149="nulová",J149,0)</f>
        <v>0</v>
      </c>
      <c r="BJ149" s="24" t="s">
        <v>24</v>
      </c>
      <c r="BK149" s="206">
        <f>ROUND(I149*H149,2)</f>
        <v>0</v>
      </c>
      <c r="BL149" s="24" t="s">
        <v>164</v>
      </c>
      <c r="BM149" s="24" t="s">
        <v>314</v>
      </c>
    </row>
    <row r="150" spans="2:65" s="11" customFormat="1">
      <c r="B150" s="207"/>
      <c r="C150" s="208"/>
      <c r="D150" s="209" t="s">
        <v>244</v>
      </c>
      <c r="E150" s="210" t="s">
        <v>22</v>
      </c>
      <c r="F150" s="211" t="s">
        <v>315</v>
      </c>
      <c r="G150" s="208"/>
      <c r="H150" s="212">
        <v>8.8829999999999991</v>
      </c>
      <c r="I150" s="213"/>
      <c r="J150" s="208"/>
      <c r="K150" s="208"/>
      <c r="L150" s="214"/>
      <c r="M150" s="215"/>
      <c r="N150" s="216"/>
      <c r="O150" s="216"/>
      <c r="P150" s="216"/>
      <c r="Q150" s="216"/>
      <c r="R150" s="216"/>
      <c r="S150" s="216"/>
      <c r="T150" s="217"/>
      <c r="AT150" s="218" t="s">
        <v>244</v>
      </c>
      <c r="AU150" s="218" t="s">
        <v>84</v>
      </c>
      <c r="AV150" s="11" t="s">
        <v>84</v>
      </c>
      <c r="AW150" s="11" t="s">
        <v>39</v>
      </c>
      <c r="AX150" s="11" t="s">
        <v>75</v>
      </c>
      <c r="AY150" s="218" t="s">
        <v>237</v>
      </c>
    </row>
    <row r="151" spans="2:65" s="12" customFormat="1">
      <c r="B151" s="219"/>
      <c r="C151" s="220"/>
      <c r="D151" s="221" t="s">
        <v>244</v>
      </c>
      <c r="E151" s="222" t="s">
        <v>22</v>
      </c>
      <c r="F151" s="223" t="s">
        <v>246</v>
      </c>
      <c r="G151" s="220"/>
      <c r="H151" s="224">
        <v>8.8829999999999991</v>
      </c>
      <c r="I151" s="225"/>
      <c r="J151" s="220"/>
      <c r="K151" s="220"/>
      <c r="L151" s="226"/>
      <c r="M151" s="227"/>
      <c r="N151" s="228"/>
      <c r="O151" s="228"/>
      <c r="P151" s="228"/>
      <c r="Q151" s="228"/>
      <c r="R151" s="228"/>
      <c r="S151" s="228"/>
      <c r="T151" s="229"/>
      <c r="AT151" s="230" t="s">
        <v>244</v>
      </c>
      <c r="AU151" s="230" t="s">
        <v>84</v>
      </c>
      <c r="AV151" s="12" t="s">
        <v>164</v>
      </c>
      <c r="AW151" s="12" t="s">
        <v>39</v>
      </c>
      <c r="AX151" s="12" t="s">
        <v>24</v>
      </c>
      <c r="AY151" s="230" t="s">
        <v>237</v>
      </c>
    </row>
    <row r="152" spans="2:65" s="1" customFormat="1" ht="31.5" customHeight="1">
      <c r="B152" s="41"/>
      <c r="C152" s="195" t="s">
        <v>316</v>
      </c>
      <c r="D152" s="195" t="s">
        <v>239</v>
      </c>
      <c r="E152" s="196" t="s">
        <v>317</v>
      </c>
      <c r="F152" s="197" t="s">
        <v>318</v>
      </c>
      <c r="G152" s="198" t="s">
        <v>319</v>
      </c>
      <c r="H152" s="199">
        <v>211.5</v>
      </c>
      <c r="I152" s="200"/>
      <c r="J152" s="201">
        <f>ROUND(I152*H152,2)</f>
        <v>0</v>
      </c>
      <c r="K152" s="197" t="s">
        <v>242</v>
      </c>
      <c r="L152" s="61"/>
      <c r="M152" s="202" t="s">
        <v>22</v>
      </c>
      <c r="N152" s="203" t="s">
        <v>46</v>
      </c>
      <c r="O152" s="42"/>
      <c r="P152" s="204">
        <f>O152*H152</f>
        <v>0</v>
      </c>
      <c r="Q152" s="204">
        <v>0.23058000000000001</v>
      </c>
      <c r="R152" s="204">
        <f>Q152*H152</f>
        <v>48.767670000000003</v>
      </c>
      <c r="S152" s="204">
        <v>0</v>
      </c>
      <c r="T152" s="205">
        <f>S152*H152</f>
        <v>0</v>
      </c>
      <c r="AR152" s="24" t="s">
        <v>164</v>
      </c>
      <c r="AT152" s="24" t="s">
        <v>239</v>
      </c>
      <c r="AU152" s="24" t="s">
        <v>84</v>
      </c>
      <c r="AY152" s="24" t="s">
        <v>237</v>
      </c>
      <c r="BE152" s="206">
        <f>IF(N152="základní",J152,0)</f>
        <v>0</v>
      </c>
      <c r="BF152" s="206">
        <f>IF(N152="snížená",J152,0)</f>
        <v>0</v>
      </c>
      <c r="BG152" s="206">
        <f>IF(N152="zákl. přenesená",J152,0)</f>
        <v>0</v>
      </c>
      <c r="BH152" s="206">
        <f>IF(N152="sníž. přenesená",J152,0)</f>
        <v>0</v>
      </c>
      <c r="BI152" s="206">
        <f>IF(N152="nulová",J152,0)</f>
        <v>0</v>
      </c>
      <c r="BJ152" s="24" t="s">
        <v>24</v>
      </c>
      <c r="BK152" s="206">
        <f>ROUND(I152*H152,2)</f>
        <v>0</v>
      </c>
      <c r="BL152" s="24" t="s">
        <v>164</v>
      </c>
      <c r="BM152" s="24" t="s">
        <v>320</v>
      </c>
    </row>
    <row r="153" spans="2:65" s="11" customFormat="1">
      <c r="B153" s="207"/>
      <c r="C153" s="208"/>
      <c r="D153" s="209" t="s">
        <v>244</v>
      </c>
      <c r="E153" s="210" t="s">
        <v>22</v>
      </c>
      <c r="F153" s="211" t="s">
        <v>321</v>
      </c>
      <c r="G153" s="208"/>
      <c r="H153" s="212">
        <v>211.5</v>
      </c>
      <c r="I153" s="213"/>
      <c r="J153" s="208"/>
      <c r="K153" s="208"/>
      <c r="L153" s="214"/>
      <c r="M153" s="215"/>
      <c r="N153" s="216"/>
      <c r="O153" s="216"/>
      <c r="P153" s="216"/>
      <c r="Q153" s="216"/>
      <c r="R153" s="216"/>
      <c r="S153" s="216"/>
      <c r="T153" s="217"/>
      <c r="AT153" s="218" t="s">
        <v>244</v>
      </c>
      <c r="AU153" s="218" t="s">
        <v>84</v>
      </c>
      <c r="AV153" s="11" t="s">
        <v>84</v>
      </c>
      <c r="AW153" s="11" t="s">
        <v>39</v>
      </c>
      <c r="AX153" s="11" t="s">
        <v>75</v>
      </c>
      <c r="AY153" s="218" t="s">
        <v>237</v>
      </c>
    </row>
    <row r="154" spans="2:65" s="12" customFormat="1">
      <c r="B154" s="219"/>
      <c r="C154" s="220"/>
      <c r="D154" s="221" t="s">
        <v>244</v>
      </c>
      <c r="E154" s="222" t="s">
        <v>96</v>
      </c>
      <c r="F154" s="223" t="s">
        <v>246</v>
      </c>
      <c r="G154" s="220"/>
      <c r="H154" s="224">
        <v>211.5</v>
      </c>
      <c r="I154" s="225"/>
      <c r="J154" s="220"/>
      <c r="K154" s="220"/>
      <c r="L154" s="226"/>
      <c r="M154" s="227"/>
      <c r="N154" s="228"/>
      <c r="O154" s="228"/>
      <c r="P154" s="228"/>
      <c r="Q154" s="228"/>
      <c r="R154" s="228"/>
      <c r="S154" s="228"/>
      <c r="T154" s="229"/>
      <c r="AT154" s="230" t="s">
        <v>244</v>
      </c>
      <c r="AU154" s="230" t="s">
        <v>84</v>
      </c>
      <c r="AV154" s="12" t="s">
        <v>164</v>
      </c>
      <c r="AW154" s="12" t="s">
        <v>39</v>
      </c>
      <c r="AX154" s="12" t="s">
        <v>24</v>
      </c>
      <c r="AY154" s="230" t="s">
        <v>237</v>
      </c>
    </row>
    <row r="155" spans="2:65" s="1" customFormat="1" ht="22.5" customHeight="1">
      <c r="B155" s="41"/>
      <c r="C155" s="195" t="s">
        <v>322</v>
      </c>
      <c r="D155" s="195" t="s">
        <v>239</v>
      </c>
      <c r="E155" s="196" t="s">
        <v>323</v>
      </c>
      <c r="F155" s="197" t="s">
        <v>324</v>
      </c>
      <c r="G155" s="198" t="s">
        <v>319</v>
      </c>
      <c r="H155" s="199">
        <v>211.5</v>
      </c>
      <c r="I155" s="200"/>
      <c r="J155" s="201">
        <f>ROUND(I155*H155,2)</f>
        <v>0</v>
      </c>
      <c r="K155" s="197" t="s">
        <v>242</v>
      </c>
      <c r="L155" s="61"/>
      <c r="M155" s="202" t="s">
        <v>22</v>
      </c>
      <c r="N155" s="203" t="s">
        <v>46</v>
      </c>
      <c r="O155" s="42"/>
      <c r="P155" s="204">
        <f>O155*H155</f>
        <v>0</v>
      </c>
      <c r="Q155" s="204">
        <v>1.6000000000000001E-4</v>
      </c>
      <c r="R155" s="204">
        <f>Q155*H155</f>
        <v>3.3840000000000002E-2</v>
      </c>
      <c r="S155" s="204">
        <v>0</v>
      </c>
      <c r="T155" s="205">
        <f>S155*H155</f>
        <v>0</v>
      </c>
      <c r="AR155" s="24" t="s">
        <v>164</v>
      </c>
      <c r="AT155" s="24" t="s">
        <v>239</v>
      </c>
      <c r="AU155" s="24" t="s">
        <v>84</v>
      </c>
      <c r="AY155" s="24" t="s">
        <v>237</v>
      </c>
      <c r="BE155" s="206">
        <f>IF(N155="základní",J155,0)</f>
        <v>0</v>
      </c>
      <c r="BF155" s="206">
        <f>IF(N155="snížená",J155,0)</f>
        <v>0</v>
      </c>
      <c r="BG155" s="206">
        <f>IF(N155="zákl. přenesená",J155,0)</f>
        <v>0</v>
      </c>
      <c r="BH155" s="206">
        <f>IF(N155="sníž. přenesená",J155,0)</f>
        <v>0</v>
      </c>
      <c r="BI155" s="206">
        <f>IF(N155="nulová",J155,0)</f>
        <v>0</v>
      </c>
      <c r="BJ155" s="24" t="s">
        <v>24</v>
      </c>
      <c r="BK155" s="206">
        <f>ROUND(I155*H155,2)</f>
        <v>0</v>
      </c>
      <c r="BL155" s="24" t="s">
        <v>164</v>
      </c>
      <c r="BM155" s="24" t="s">
        <v>325</v>
      </c>
    </row>
    <row r="156" spans="2:65" s="11" customFormat="1">
      <c r="B156" s="207"/>
      <c r="C156" s="208"/>
      <c r="D156" s="209" t="s">
        <v>244</v>
      </c>
      <c r="E156" s="210" t="s">
        <v>22</v>
      </c>
      <c r="F156" s="211" t="s">
        <v>96</v>
      </c>
      <c r="G156" s="208"/>
      <c r="H156" s="212">
        <v>211.5</v>
      </c>
      <c r="I156" s="213"/>
      <c r="J156" s="208"/>
      <c r="K156" s="208"/>
      <c r="L156" s="214"/>
      <c r="M156" s="215"/>
      <c r="N156" s="216"/>
      <c r="O156" s="216"/>
      <c r="P156" s="216"/>
      <c r="Q156" s="216"/>
      <c r="R156" s="216"/>
      <c r="S156" s="216"/>
      <c r="T156" s="217"/>
      <c r="AT156" s="218" t="s">
        <v>244</v>
      </c>
      <c r="AU156" s="218" t="s">
        <v>84</v>
      </c>
      <c r="AV156" s="11" t="s">
        <v>84</v>
      </c>
      <c r="AW156" s="11" t="s">
        <v>39</v>
      </c>
      <c r="AX156" s="11" t="s">
        <v>75</v>
      </c>
      <c r="AY156" s="218" t="s">
        <v>237</v>
      </c>
    </row>
    <row r="157" spans="2:65" s="12" customFormat="1">
      <c r="B157" s="219"/>
      <c r="C157" s="220"/>
      <c r="D157" s="221" t="s">
        <v>244</v>
      </c>
      <c r="E157" s="222" t="s">
        <v>22</v>
      </c>
      <c r="F157" s="223" t="s">
        <v>246</v>
      </c>
      <c r="G157" s="220"/>
      <c r="H157" s="224">
        <v>211.5</v>
      </c>
      <c r="I157" s="225"/>
      <c r="J157" s="220"/>
      <c r="K157" s="220"/>
      <c r="L157" s="226"/>
      <c r="M157" s="227"/>
      <c r="N157" s="228"/>
      <c r="O157" s="228"/>
      <c r="P157" s="228"/>
      <c r="Q157" s="228"/>
      <c r="R157" s="228"/>
      <c r="S157" s="228"/>
      <c r="T157" s="229"/>
      <c r="AT157" s="230" t="s">
        <v>244</v>
      </c>
      <c r="AU157" s="230" t="s">
        <v>84</v>
      </c>
      <c r="AV157" s="12" t="s">
        <v>164</v>
      </c>
      <c r="AW157" s="12" t="s">
        <v>39</v>
      </c>
      <c r="AX157" s="12" t="s">
        <v>24</v>
      </c>
      <c r="AY157" s="230" t="s">
        <v>237</v>
      </c>
    </row>
    <row r="158" spans="2:65" s="1" customFormat="1" ht="22.5" customHeight="1">
      <c r="B158" s="41"/>
      <c r="C158" s="195" t="s">
        <v>326</v>
      </c>
      <c r="D158" s="195" t="s">
        <v>239</v>
      </c>
      <c r="E158" s="196" t="s">
        <v>327</v>
      </c>
      <c r="F158" s="197" t="s">
        <v>328</v>
      </c>
      <c r="G158" s="198" t="s">
        <v>257</v>
      </c>
      <c r="H158" s="199">
        <v>12.768000000000001</v>
      </c>
      <c r="I158" s="200"/>
      <c r="J158" s="201">
        <f>ROUND(I158*H158,2)</f>
        <v>0</v>
      </c>
      <c r="K158" s="197" t="s">
        <v>242</v>
      </c>
      <c r="L158" s="61"/>
      <c r="M158" s="202" t="s">
        <v>22</v>
      </c>
      <c r="N158" s="203" t="s">
        <v>46</v>
      </c>
      <c r="O158" s="42"/>
      <c r="P158" s="204">
        <f>O158*H158</f>
        <v>0</v>
      </c>
      <c r="Q158" s="204">
        <v>2.47214</v>
      </c>
      <c r="R158" s="204">
        <f>Q158*H158</f>
        <v>31.56428352</v>
      </c>
      <c r="S158" s="204">
        <v>0</v>
      </c>
      <c r="T158" s="205">
        <f>S158*H158</f>
        <v>0</v>
      </c>
      <c r="AR158" s="24" t="s">
        <v>164</v>
      </c>
      <c r="AT158" s="24" t="s">
        <v>239</v>
      </c>
      <c r="AU158" s="24" t="s">
        <v>84</v>
      </c>
      <c r="AY158" s="24" t="s">
        <v>237</v>
      </c>
      <c r="BE158" s="206">
        <f>IF(N158="základní",J158,0)</f>
        <v>0</v>
      </c>
      <c r="BF158" s="206">
        <f>IF(N158="snížená",J158,0)</f>
        <v>0</v>
      </c>
      <c r="BG158" s="206">
        <f>IF(N158="zákl. přenesená",J158,0)</f>
        <v>0</v>
      </c>
      <c r="BH158" s="206">
        <f>IF(N158="sníž. přenesená",J158,0)</f>
        <v>0</v>
      </c>
      <c r="BI158" s="206">
        <f>IF(N158="nulová",J158,0)</f>
        <v>0</v>
      </c>
      <c r="BJ158" s="24" t="s">
        <v>24</v>
      </c>
      <c r="BK158" s="206">
        <f>ROUND(I158*H158,2)</f>
        <v>0</v>
      </c>
      <c r="BL158" s="24" t="s">
        <v>164</v>
      </c>
      <c r="BM158" s="24" t="s">
        <v>329</v>
      </c>
    </row>
    <row r="159" spans="2:65" s="1" customFormat="1" ht="81">
      <c r="B159" s="41"/>
      <c r="C159" s="63"/>
      <c r="D159" s="209" t="s">
        <v>330</v>
      </c>
      <c r="E159" s="63"/>
      <c r="F159" s="241" t="s">
        <v>331</v>
      </c>
      <c r="G159" s="63"/>
      <c r="H159" s="63"/>
      <c r="I159" s="165"/>
      <c r="J159" s="63"/>
      <c r="K159" s="63"/>
      <c r="L159" s="61"/>
      <c r="M159" s="242"/>
      <c r="N159" s="42"/>
      <c r="O159" s="42"/>
      <c r="P159" s="42"/>
      <c r="Q159" s="42"/>
      <c r="R159" s="42"/>
      <c r="S159" s="42"/>
      <c r="T159" s="78"/>
      <c r="AT159" s="24" t="s">
        <v>330</v>
      </c>
      <c r="AU159" s="24" t="s">
        <v>84</v>
      </c>
    </row>
    <row r="160" spans="2:65" s="11" customFormat="1">
      <c r="B160" s="207"/>
      <c r="C160" s="208"/>
      <c r="D160" s="209" t="s">
        <v>244</v>
      </c>
      <c r="E160" s="210" t="s">
        <v>22</v>
      </c>
      <c r="F160" s="211" t="s">
        <v>332</v>
      </c>
      <c r="G160" s="208"/>
      <c r="H160" s="212">
        <v>12.768000000000001</v>
      </c>
      <c r="I160" s="213"/>
      <c r="J160" s="208"/>
      <c r="K160" s="208"/>
      <c r="L160" s="214"/>
      <c r="M160" s="215"/>
      <c r="N160" s="216"/>
      <c r="O160" s="216"/>
      <c r="P160" s="216"/>
      <c r="Q160" s="216"/>
      <c r="R160" s="216"/>
      <c r="S160" s="216"/>
      <c r="T160" s="217"/>
      <c r="AT160" s="218" t="s">
        <v>244</v>
      </c>
      <c r="AU160" s="218" t="s">
        <v>84</v>
      </c>
      <c r="AV160" s="11" t="s">
        <v>84</v>
      </c>
      <c r="AW160" s="11" t="s">
        <v>39</v>
      </c>
      <c r="AX160" s="11" t="s">
        <v>75</v>
      </c>
      <c r="AY160" s="218" t="s">
        <v>237</v>
      </c>
    </row>
    <row r="161" spans="2:65" s="12" customFormat="1">
      <c r="B161" s="219"/>
      <c r="C161" s="220"/>
      <c r="D161" s="221" t="s">
        <v>244</v>
      </c>
      <c r="E161" s="222" t="s">
        <v>22</v>
      </c>
      <c r="F161" s="223" t="s">
        <v>246</v>
      </c>
      <c r="G161" s="220"/>
      <c r="H161" s="224">
        <v>12.768000000000001</v>
      </c>
      <c r="I161" s="225"/>
      <c r="J161" s="220"/>
      <c r="K161" s="220"/>
      <c r="L161" s="226"/>
      <c r="M161" s="227"/>
      <c r="N161" s="228"/>
      <c r="O161" s="228"/>
      <c r="P161" s="228"/>
      <c r="Q161" s="228"/>
      <c r="R161" s="228"/>
      <c r="S161" s="228"/>
      <c r="T161" s="229"/>
      <c r="AT161" s="230" t="s">
        <v>244</v>
      </c>
      <c r="AU161" s="230" t="s">
        <v>84</v>
      </c>
      <c r="AV161" s="12" t="s">
        <v>164</v>
      </c>
      <c r="AW161" s="12" t="s">
        <v>39</v>
      </c>
      <c r="AX161" s="12" t="s">
        <v>24</v>
      </c>
      <c r="AY161" s="230" t="s">
        <v>237</v>
      </c>
    </row>
    <row r="162" spans="2:65" s="1" customFormat="1" ht="44.25" customHeight="1">
      <c r="B162" s="41"/>
      <c r="C162" s="195" t="s">
        <v>333</v>
      </c>
      <c r="D162" s="195" t="s">
        <v>239</v>
      </c>
      <c r="E162" s="196" t="s">
        <v>334</v>
      </c>
      <c r="F162" s="197" t="s">
        <v>335</v>
      </c>
      <c r="G162" s="198" t="s">
        <v>133</v>
      </c>
      <c r="H162" s="199">
        <v>36.96</v>
      </c>
      <c r="I162" s="200"/>
      <c r="J162" s="201">
        <f>ROUND(I162*H162,2)</f>
        <v>0</v>
      </c>
      <c r="K162" s="197" t="s">
        <v>242</v>
      </c>
      <c r="L162" s="61"/>
      <c r="M162" s="202" t="s">
        <v>22</v>
      </c>
      <c r="N162" s="203" t="s">
        <v>46</v>
      </c>
      <c r="O162" s="42"/>
      <c r="P162" s="204">
        <f>O162*H162</f>
        <v>0</v>
      </c>
      <c r="Q162" s="204">
        <v>1.0300000000000001E-3</v>
      </c>
      <c r="R162" s="204">
        <f>Q162*H162</f>
        <v>3.8068800000000007E-2</v>
      </c>
      <c r="S162" s="204">
        <v>0</v>
      </c>
      <c r="T162" s="205">
        <f>S162*H162</f>
        <v>0</v>
      </c>
      <c r="AR162" s="24" t="s">
        <v>164</v>
      </c>
      <c r="AT162" s="24" t="s">
        <v>239</v>
      </c>
      <c r="AU162" s="24" t="s">
        <v>84</v>
      </c>
      <c r="AY162" s="24" t="s">
        <v>237</v>
      </c>
      <c r="BE162" s="206">
        <f>IF(N162="základní",J162,0)</f>
        <v>0</v>
      </c>
      <c r="BF162" s="206">
        <f>IF(N162="snížená",J162,0)</f>
        <v>0</v>
      </c>
      <c r="BG162" s="206">
        <f>IF(N162="zákl. přenesená",J162,0)</f>
        <v>0</v>
      </c>
      <c r="BH162" s="206">
        <f>IF(N162="sníž. přenesená",J162,0)</f>
        <v>0</v>
      </c>
      <c r="BI162" s="206">
        <f>IF(N162="nulová",J162,0)</f>
        <v>0</v>
      </c>
      <c r="BJ162" s="24" t="s">
        <v>24</v>
      </c>
      <c r="BK162" s="206">
        <f>ROUND(I162*H162,2)</f>
        <v>0</v>
      </c>
      <c r="BL162" s="24" t="s">
        <v>164</v>
      </c>
      <c r="BM162" s="24" t="s">
        <v>336</v>
      </c>
    </row>
    <row r="163" spans="2:65" s="11" customFormat="1">
      <c r="B163" s="207"/>
      <c r="C163" s="208"/>
      <c r="D163" s="209" t="s">
        <v>244</v>
      </c>
      <c r="E163" s="210" t="s">
        <v>22</v>
      </c>
      <c r="F163" s="211" t="s">
        <v>337</v>
      </c>
      <c r="G163" s="208"/>
      <c r="H163" s="212">
        <v>36.96</v>
      </c>
      <c r="I163" s="213"/>
      <c r="J163" s="208"/>
      <c r="K163" s="208"/>
      <c r="L163" s="214"/>
      <c r="M163" s="215"/>
      <c r="N163" s="216"/>
      <c r="O163" s="216"/>
      <c r="P163" s="216"/>
      <c r="Q163" s="216"/>
      <c r="R163" s="216"/>
      <c r="S163" s="216"/>
      <c r="T163" s="217"/>
      <c r="AT163" s="218" t="s">
        <v>244</v>
      </c>
      <c r="AU163" s="218" t="s">
        <v>84</v>
      </c>
      <c r="AV163" s="11" t="s">
        <v>84</v>
      </c>
      <c r="AW163" s="11" t="s">
        <v>39</v>
      </c>
      <c r="AX163" s="11" t="s">
        <v>75</v>
      </c>
      <c r="AY163" s="218" t="s">
        <v>237</v>
      </c>
    </row>
    <row r="164" spans="2:65" s="12" customFormat="1">
      <c r="B164" s="219"/>
      <c r="C164" s="220"/>
      <c r="D164" s="221" t="s">
        <v>244</v>
      </c>
      <c r="E164" s="222" t="s">
        <v>22</v>
      </c>
      <c r="F164" s="223" t="s">
        <v>246</v>
      </c>
      <c r="G164" s="220"/>
      <c r="H164" s="224">
        <v>36.96</v>
      </c>
      <c r="I164" s="225"/>
      <c r="J164" s="220"/>
      <c r="K164" s="220"/>
      <c r="L164" s="226"/>
      <c r="M164" s="227"/>
      <c r="N164" s="228"/>
      <c r="O164" s="228"/>
      <c r="P164" s="228"/>
      <c r="Q164" s="228"/>
      <c r="R164" s="228"/>
      <c r="S164" s="228"/>
      <c r="T164" s="229"/>
      <c r="AT164" s="230" t="s">
        <v>244</v>
      </c>
      <c r="AU164" s="230" t="s">
        <v>84</v>
      </c>
      <c r="AV164" s="12" t="s">
        <v>164</v>
      </c>
      <c r="AW164" s="12" t="s">
        <v>39</v>
      </c>
      <c r="AX164" s="12" t="s">
        <v>24</v>
      </c>
      <c r="AY164" s="230" t="s">
        <v>237</v>
      </c>
    </row>
    <row r="165" spans="2:65" s="1" customFormat="1" ht="44.25" customHeight="1">
      <c r="B165" s="41"/>
      <c r="C165" s="195" t="s">
        <v>338</v>
      </c>
      <c r="D165" s="195" t="s">
        <v>239</v>
      </c>
      <c r="E165" s="196" t="s">
        <v>339</v>
      </c>
      <c r="F165" s="197" t="s">
        <v>340</v>
      </c>
      <c r="G165" s="198" t="s">
        <v>133</v>
      </c>
      <c r="H165" s="199">
        <v>36.96</v>
      </c>
      <c r="I165" s="200"/>
      <c r="J165" s="201">
        <f>ROUND(I165*H165,2)</f>
        <v>0</v>
      </c>
      <c r="K165" s="197" t="s">
        <v>242</v>
      </c>
      <c r="L165" s="61"/>
      <c r="M165" s="202" t="s">
        <v>22</v>
      </c>
      <c r="N165" s="203" t="s">
        <v>46</v>
      </c>
      <c r="O165" s="42"/>
      <c r="P165" s="204">
        <f>O165*H165</f>
        <v>0</v>
      </c>
      <c r="Q165" s="204">
        <v>0</v>
      </c>
      <c r="R165" s="204">
        <f>Q165*H165</f>
        <v>0</v>
      </c>
      <c r="S165" s="204">
        <v>0</v>
      </c>
      <c r="T165" s="205">
        <f>S165*H165</f>
        <v>0</v>
      </c>
      <c r="AR165" s="24" t="s">
        <v>164</v>
      </c>
      <c r="AT165" s="24" t="s">
        <v>239</v>
      </c>
      <c r="AU165" s="24" t="s">
        <v>84</v>
      </c>
      <c r="AY165" s="24" t="s">
        <v>237</v>
      </c>
      <c r="BE165" s="206">
        <f>IF(N165="základní",J165,0)</f>
        <v>0</v>
      </c>
      <c r="BF165" s="206">
        <f>IF(N165="snížená",J165,0)</f>
        <v>0</v>
      </c>
      <c r="BG165" s="206">
        <f>IF(N165="zákl. přenesená",J165,0)</f>
        <v>0</v>
      </c>
      <c r="BH165" s="206">
        <f>IF(N165="sníž. přenesená",J165,0)</f>
        <v>0</v>
      </c>
      <c r="BI165" s="206">
        <f>IF(N165="nulová",J165,0)</f>
        <v>0</v>
      </c>
      <c r="BJ165" s="24" t="s">
        <v>24</v>
      </c>
      <c r="BK165" s="206">
        <f>ROUND(I165*H165,2)</f>
        <v>0</v>
      </c>
      <c r="BL165" s="24" t="s">
        <v>164</v>
      </c>
      <c r="BM165" s="24" t="s">
        <v>341</v>
      </c>
    </row>
    <row r="166" spans="2:65" s="10" customFormat="1" ht="29.85" customHeight="1">
      <c r="B166" s="178"/>
      <c r="C166" s="179"/>
      <c r="D166" s="192" t="s">
        <v>74</v>
      </c>
      <c r="E166" s="193" t="s">
        <v>135</v>
      </c>
      <c r="F166" s="193" t="s">
        <v>342</v>
      </c>
      <c r="G166" s="179"/>
      <c r="H166" s="179"/>
      <c r="I166" s="182"/>
      <c r="J166" s="194">
        <f>BK166</f>
        <v>0</v>
      </c>
      <c r="K166" s="179"/>
      <c r="L166" s="184"/>
      <c r="M166" s="185"/>
      <c r="N166" s="186"/>
      <c r="O166" s="186"/>
      <c r="P166" s="187">
        <f>SUM(P167:P194)</f>
        <v>0</v>
      </c>
      <c r="Q166" s="186"/>
      <c r="R166" s="187">
        <f>SUM(R167:R194)</f>
        <v>46.735173500000002</v>
      </c>
      <c r="S166" s="186"/>
      <c r="T166" s="188">
        <f>SUM(T167:T194)</f>
        <v>0</v>
      </c>
      <c r="AR166" s="189" t="s">
        <v>24</v>
      </c>
      <c r="AT166" s="190" t="s">
        <v>74</v>
      </c>
      <c r="AU166" s="190" t="s">
        <v>24</v>
      </c>
      <c r="AY166" s="189" t="s">
        <v>237</v>
      </c>
      <c r="BK166" s="191">
        <f>SUM(BK167:BK194)</f>
        <v>0</v>
      </c>
    </row>
    <row r="167" spans="2:65" s="1" customFormat="1" ht="31.5" customHeight="1">
      <c r="B167" s="41"/>
      <c r="C167" s="195" t="s">
        <v>9</v>
      </c>
      <c r="D167" s="195" t="s">
        <v>239</v>
      </c>
      <c r="E167" s="196" t="s">
        <v>343</v>
      </c>
      <c r="F167" s="197" t="s">
        <v>344</v>
      </c>
      <c r="G167" s="198" t="s">
        <v>133</v>
      </c>
      <c r="H167" s="199">
        <v>15</v>
      </c>
      <c r="I167" s="200"/>
      <c r="J167" s="201">
        <f>ROUND(I167*H167,2)</f>
        <v>0</v>
      </c>
      <c r="K167" s="197" t="s">
        <v>242</v>
      </c>
      <c r="L167" s="61"/>
      <c r="M167" s="202" t="s">
        <v>22</v>
      </c>
      <c r="N167" s="203" t="s">
        <v>46</v>
      </c>
      <c r="O167" s="42"/>
      <c r="P167" s="204">
        <f>O167*H167</f>
        <v>0</v>
      </c>
      <c r="Q167" s="204">
        <v>0.68271999999999999</v>
      </c>
      <c r="R167" s="204">
        <f>Q167*H167</f>
        <v>10.2408</v>
      </c>
      <c r="S167" s="204">
        <v>0</v>
      </c>
      <c r="T167" s="205">
        <f>S167*H167</f>
        <v>0</v>
      </c>
      <c r="AR167" s="24" t="s">
        <v>164</v>
      </c>
      <c r="AT167" s="24" t="s">
        <v>239</v>
      </c>
      <c r="AU167" s="24" t="s">
        <v>84</v>
      </c>
      <c r="AY167" s="24" t="s">
        <v>237</v>
      </c>
      <c r="BE167" s="206">
        <f>IF(N167="základní",J167,0)</f>
        <v>0</v>
      </c>
      <c r="BF167" s="206">
        <f>IF(N167="snížená",J167,0)</f>
        <v>0</v>
      </c>
      <c r="BG167" s="206">
        <f>IF(N167="zákl. přenesená",J167,0)</f>
        <v>0</v>
      </c>
      <c r="BH167" s="206">
        <f>IF(N167="sníž. přenesená",J167,0)</f>
        <v>0</v>
      </c>
      <c r="BI167" s="206">
        <f>IF(N167="nulová",J167,0)</f>
        <v>0</v>
      </c>
      <c r="BJ167" s="24" t="s">
        <v>24</v>
      </c>
      <c r="BK167" s="206">
        <f>ROUND(I167*H167,2)</f>
        <v>0</v>
      </c>
      <c r="BL167" s="24" t="s">
        <v>164</v>
      </c>
      <c r="BM167" s="24" t="s">
        <v>345</v>
      </c>
    </row>
    <row r="168" spans="2:65" s="1" customFormat="1" ht="67.5">
      <c r="B168" s="41"/>
      <c r="C168" s="63"/>
      <c r="D168" s="221" t="s">
        <v>330</v>
      </c>
      <c r="E168" s="63"/>
      <c r="F168" s="246" t="s">
        <v>346</v>
      </c>
      <c r="G168" s="63"/>
      <c r="H168" s="63"/>
      <c r="I168" s="165"/>
      <c r="J168" s="63"/>
      <c r="K168" s="63"/>
      <c r="L168" s="61"/>
      <c r="M168" s="242"/>
      <c r="N168" s="42"/>
      <c r="O168" s="42"/>
      <c r="P168" s="42"/>
      <c r="Q168" s="42"/>
      <c r="R168" s="42"/>
      <c r="S168" s="42"/>
      <c r="T168" s="78"/>
      <c r="AT168" s="24" t="s">
        <v>330</v>
      </c>
      <c r="AU168" s="24" t="s">
        <v>84</v>
      </c>
    </row>
    <row r="169" spans="2:65" s="1" customFormat="1" ht="31.5" customHeight="1">
      <c r="B169" s="41"/>
      <c r="C169" s="195" t="s">
        <v>347</v>
      </c>
      <c r="D169" s="195" t="s">
        <v>239</v>
      </c>
      <c r="E169" s="196" t="s">
        <v>348</v>
      </c>
      <c r="F169" s="197" t="s">
        <v>349</v>
      </c>
      <c r="G169" s="198" t="s">
        <v>133</v>
      </c>
      <c r="H169" s="199">
        <v>23</v>
      </c>
      <c r="I169" s="200"/>
      <c r="J169" s="201">
        <f>ROUND(I169*H169,2)</f>
        <v>0</v>
      </c>
      <c r="K169" s="197" t="s">
        <v>242</v>
      </c>
      <c r="L169" s="61"/>
      <c r="M169" s="202" t="s">
        <v>22</v>
      </c>
      <c r="N169" s="203" t="s">
        <v>46</v>
      </c>
      <c r="O169" s="42"/>
      <c r="P169" s="204">
        <f>O169*H169</f>
        <v>0</v>
      </c>
      <c r="Q169" s="204">
        <v>0.68271999999999999</v>
      </c>
      <c r="R169" s="204">
        <f>Q169*H169</f>
        <v>15.70256</v>
      </c>
      <c r="S169" s="204">
        <v>0</v>
      </c>
      <c r="T169" s="205">
        <f>S169*H169</f>
        <v>0</v>
      </c>
      <c r="AR169" s="24" t="s">
        <v>164</v>
      </c>
      <c r="AT169" s="24" t="s">
        <v>239</v>
      </c>
      <c r="AU169" s="24" t="s">
        <v>84</v>
      </c>
      <c r="AY169" s="24" t="s">
        <v>237</v>
      </c>
      <c r="BE169" s="206">
        <f>IF(N169="základní",J169,0)</f>
        <v>0</v>
      </c>
      <c r="BF169" s="206">
        <f>IF(N169="snížená",J169,0)</f>
        <v>0</v>
      </c>
      <c r="BG169" s="206">
        <f>IF(N169="zákl. přenesená",J169,0)</f>
        <v>0</v>
      </c>
      <c r="BH169" s="206">
        <f>IF(N169="sníž. přenesená",J169,0)</f>
        <v>0</v>
      </c>
      <c r="BI169" s="206">
        <f>IF(N169="nulová",J169,0)</f>
        <v>0</v>
      </c>
      <c r="BJ169" s="24" t="s">
        <v>24</v>
      </c>
      <c r="BK169" s="206">
        <f>ROUND(I169*H169,2)</f>
        <v>0</v>
      </c>
      <c r="BL169" s="24" t="s">
        <v>164</v>
      </c>
      <c r="BM169" s="24" t="s">
        <v>350</v>
      </c>
    </row>
    <row r="170" spans="2:65" s="1" customFormat="1" ht="67.5">
      <c r="B170" s="41"/>
      <c r="C170" s="63"/>
      <c r="D170" s="221" t="s">
        <v>330</v>
      </c>
      <c r="E170" s="63"/>
      <c r="F170" s="246" t="s">
        <v>346</v>
      </c>
      <c r="G170" s="63"/>
      <c r="H170" s="63"/>
      <c r="I170" s="165"/>
      <c r="J170" s="63"/>
      <c r="K170" s="63"/>
      <c r="L170" s="61"/>
      <c r="M170" s="242"/>
      <c r="N170" s="42"/>
      <c r="O170" s="42"/>
      <c r="P170" s="42"/>
      <c r="Q170" s="42"/>
      <c r="R170" s="42"/>
      <c r="S170" s="42"/>
      <c r="T170" s="78"/>
      <c r="AT170" s="24" t="s">
        <v>330</v>
      </c>
      <c r="AU170" s="24" t="s">
        <v>84</v>
      </c>
    </row>
    <row r="171" spans="2:65" s="1" customFormat="1" ht="31.5" customHeight="1">
      <c r="B171" s="41"/>
      <c r="C171" s="195" t="s">
        <v>351</v>
      </c>
      <c r="D171" s="195" t="s">
        <v>239</v>
      </c>
      <c r="E171" s="196" t="s">
        <v>352</v>
      </c>
      <c r="F171" s="197" t="s">
        <v>353</v>
      </c>
      <c r="G171" s="198" t="s">
        <v>257</v>
      </c>
      <c r="H171" s="199">
        <v>4.5999999999999996</v>
      </c>
      <c r="I171" s="200"/>
      <c r="J171" s="201">
        <f>ROUND(I171*H171,2)</f>
        <v>0</v>
      </c>
      <c r="K171" s="197" t="s">
        <v>242</v>
      </c>
      <c r="L171" s="61"/>
      <c r="M171" s="202" t="s">
        <v>22</v>
      </c>
      <c r="N171" s="203" t="s">
        <v>46</v>
      </c>
      <c r="O171" s="42"/>
      <c r="P171" s="204">
        <f>O171*H171</f>
        <v>0</v>
      </c>
      <c r="Q171" s="204">
        <v>1.6285000000000001</v>
      </c>
      <c r="R171" s="204">
        <f>Q171*H171</f>
        <v>7.4910999999999994</v>
      </c>
      <c r="S171" s="204">
        <v>0</v>
      </c>
      <c r="T171" s="205">
        <f>S171*H171</f>
        <v>0</v>
      </c>
      <c r="AR171" s="24" t="s">
        <v>164</v>
      </c>
      <c r="AT171" s="24" t="s">
        <v>239</v>
      </c>
      <c r="AU171" s="24" t="s">
        <v>84</v>
      </c>
      <c r="AY171" s="24" t="s">
        <v>237</v>
      </c>
      <c r="BE171" s="206">
        <f>IF(N171="základní",J171,0)</f>
        <v>0</v>
      </c>
      <c r="BF171" s="206">
        <f>IF(N171="snížená",J171,0)</f>
        <v>0</v>
      </c>
      <c r="BG171" s="206">
        <f>IF(N171="zákl. přenesená",J171,0)</f>
        <v>0</v>
      </c>
      <c r="BH171" s="206">
        <f>IF(N171="sníž. přenesená",J171,0)</f>
        <v>0</v>
      </c>
      <c r="BI171" s="206">
        <f>IF(N171="nulová",J171,0)</f>
        <v>0</v>
      </c>
      <c r="BJ171" s="24" t="s">
        <v>24</v>
      </c>
      <c r="BK171" s="206">
        <f>ROUND(I171*H171,2)</f>
        <v>0</v>
      </c>
      <c r="BL171" s="24" t="s">
        <v>164</v>
      </c>
      <c r="BM171" s="24" t="s">
        <v>354</v>
      </c>
    </row>
    <row r="172" spans="2:65" s="1" customFormat="1" ht="31.5" customHeight="1">
      <c r="B172" s="41"/>
      <c r="C172" s="195" t="s">
        <v>355</v>
      </c>
      <c r="D172" s="195" t="s">
        <v>239</v>
      </c>
      <c r="E172" s="196" t="s">
        <v>356</v>
      </c>
      <c r="F172" s="197" t="s">
        <v>357</v>
      </c>
      <c r="G172" s="198" t="s">
        <v>133</v>
      </c>
      <c r="H172" s="199">
        <v>16.8</v>
      </c>
      <c r="I172" s="200"/>
      <c r="J172" s="201">
        <f>ROUND(I172*H172,2)</f>
        <v>0</v>
      </c>
      <c r="K172" s="197" t="s">
        <v>242</v>
      </c>
      <c r="L172" s="61"/>
      <c r="M172" s="202" t="s">
        <v>22</v>
      </c>
      <c r="N172" s="203" t="s">
        <v>46</v>
      </c>
      <c r="O172" s="42"/>
      <c r="P172" s="204">
        <f>O172*H172</f>
        <v>0</v>
      </c>
      <c r="Q172" s="204">
        <v>0.30381000000000002</v>
      </c>
      <c r="R172" s="204">
        <f>Q172*H172</f>
        <v>5.1040080000000003</v>
      </c>
      <c r="S172" s="204">
        <v>0</v>
      </c>
      <c r="T172" s="205">
        <f>S172*H172</f>
        <v>0</v>
      </c>
      <c r="AR172" s="24" t="s">
        <v>164</v>
      </c>
      <c r="AT172" s="24" t="s">
        <v>239</v>
      </c>
      <c r="AU172" s="24" t="s">
        <v>84</v>
      </c>
      <c r="AY172" s="24" t="s">
        <v>237</v>
      </c>
      <c r="BE172" s="206">
        <f>IF(N172="základní",J172,0)</f>
        <v>0</v>
      </c>
      <c r="BF172" s="206">
        <f>IF(N172="snížená",J172,0)</f>
        <v>0</v>
      </c>
      <c r="BG172" s="206">
        <f>IF(N172="zákl. přenesená",J172,0)</f>
        <v>0</v>
      </c>
      <c r="BH172" s="206">
        <f>IF(N172="sníž. přenesená",J172,0)</f>
        <v>0</v>
      </c>
      <c r="BI172" s="206">
        <f>IF(N172="nulová",J172,0)</f>
        <v>0</v>
      </c>
      <c r="BJ172" s="24" t="s">
        <v>24</v>
      </c>
      <c r="BK172" s="206">
        <f>ROUND(I172*H172,2)</f>
        <v>0</v>
      </c>
      <c r="BL172" s="24" t="s">
        <v>164</v>
      </c>
      <c r="BM172" s="24" t="s">
        <v>358</v>
      </c>
    </row>
    <row r="173" spans="2:65" s="1" customFormat="1" ht="31.5" customHeight="1">
      <c r="B173" s="41"/>
      <c r="C173" s="195" t="s">
        <v>359</v>
      </c>
      <c r="D173" s="195" t="s">
        <v>239</v>
      </c>
      <c r="E173" s="196" t="s">
        <v>360</v>
      </c>
      <c r="F173" s="197" t="s">
        <v>361</v>
      </c>
      <c r="G173" s="198" t="s">
        <v>133</v>
      </c>
      <c r="H173" s="199">
        <v>5.9</v>
      </c>
      <c r="I173" s="200"/>
      <c r="J173" s="201">
        <f>ROUND(I173*H173,2)</f>
        <v>0</v>
      </c>
      <c r="K173" s="197" t="s">
        <v>242</v>
      </c>
      <c r="L173" s="61"/>
      <c r="M173" s="202" t="s">
        <v>22</v>
      </c>
      <c r="N173" s="203" t="s">
        <v>46</v>
      </c>
      <c r="O173" s="42"/>
      <c r="P173" s="204">
        <f>O173*H173</f>
        <v>0</v>
      </c>
      <c r="Q173" s="204">
        <v>0.40661999999999998</v>
      </c>
      <c r="R173" s="204">
        <f>Q173*H173</f>
        <v>2.3990580000000001</v>
      </c>
      <c r="S173" s="204">
        <v>0</v>
      </c>
      <c r="T173" s="205">
        <f>S173*H173</f>
        <v>0</v>
      </c>
      <c r="AR173" s="24" t="s">
        <v>164</v>
      </c>
      <c r="AT173" s="24" t="s">
        <v>239</v>
      </c>
      <c r="AU173" s="24" t="s">
        <v>84</v>
      </c>
      <c r="AY173" s="24" t="s">
        <v>237</v>
      </c>
      <c r="BE173" s="206">
        <f>IF(N173="základní",J173,0)</f>
        <v>0</v>
      </c>
      <c r="BF173" s="206">
        <f>IF(N173="snížená",J173,0)</f>
        <v>0</v>
      </c>
      <c r="BG173" s="206">
        <f>IF(N173="zákl. přenesená",J173,0)</f>
        <v>0</v>
      </c>
      <c r="BH173" s="206">
        <f>IF(N173="sníž. přenesená",J173,0)</f>
        <v>0</v>
      </c>
      <c r="BI173" s="206">
        <f>IF(N173="nulová",J173,0)</f>
        <v>0</v>
      </c>
      <c r="BJ173" s="24" t="s">
        <v>24</v>
      </c>
      <c r="BK173" s="206">
        <f>ROUND(I173*H173,2)</f>
        <v>0</v>
      </c>
      <c r="BL173" s="24" t="s">
        <v>164</v>
      </c>
      <c r="BM173" s="24" t="s">
        <v>362</v>
      </c>
    </row>
    <row r="174" spans="2:65" s="1" customFormat="1" ht="31.5" customHeight="1">
      <c r="B174" s="41"/>
      <c r="C174" s="195" t="s">
        <v>363</v>
      </c>
      <c r="D174" s="195" t="s">
        <v>239</v>
      </c>
      <c r="E174" s="196" t="s">
        <v>364</v>
      </c>
      <c r="F174" s="197" t="s">
        <v>365</v>
      </c>
      <c r="G174" s="198" t="s">
        <v>257</v>
      </c>
      <c r="H174" s="199">
        <v>3.87</v>
      </c>
      <c r="I174" s="200"/>
      <c r="J174" s="201">
        <f>ROUND(I174*H174,2)</f>
        <v>0</v>
      </c>
      <c r="K174" s="197" t="s">
        <v>242</v>
      </c>
      <c r="L174" s="61"/>
      <c r="M174" s="202" t="s">
        <v>22</v>
      </c>
      <c r="N174" s="203" t="s">
        <v>46</v>
      </c>
      <c r="O174" s="42"/>
      <c r="P174" s="204">
        <f>O174*H174</f>
        <v>0</v>
      </c>
      <c r="Q174" s="204">
        <v>0.56425000000000003</v>
      </c>
      <c r="R174" s="204">
        <f>Q174*H174</f>
        <v>2.1836475000000002</v>
      </c>
      <c r="S174" s="204">
        <v>0</v>
      </c>
      <c r="T174" s="205">
        <f>S174*H174</f>
        <v>0</v>
      </c>
      <c r="AR174" s="24" t="s">
        <v>164</v>
      </c>
      <c r="AT174" s="24" t="s">
        <v>239</v>
      </c>
      <c r="AU174" s="24" t="s">
        <v>84</v>
      </c>
      <c r="AY174" s="24" t="s">
        <v>237</v>
      </c>
      <c r="BE174" s="206">
        <f>IF(N174="základní",J174,0)</f>
        <v>0</v>
      </c>
      <c r="BF174" s="206">
        <f>IF(N174="snížená",J174,0)</f>
        <v>0</v>
      </c>
      <c r="BG174" s="206">
        <f>IF(N174="zákl. přenesená",J174,0)</f>
        <v>0</v>
      </c>
      <c r="BH174" s="206">
        <f>IF(N174="sníž. přenesená",J174,0)</f>
        <v>0</v>
      </c>
      <c r="BI174" s="206">
        <f>IF(N174="nulová",J174,0)</f>
        <v>0</v>
      </c>
      <c r="BJ174" s="24" t="s">
        <v>24</v>
      </c>
      <c r="BK174" s="206">
        <f>ROUND(I174*H174,2)</f>
        <v>0</v>
      </c>
      <c r="BL174" s="24" t="s">
        <v>164</v>
      </c>
      <c r="BM174" s="24" t="s">
        <v>366</v>
      </c>
    </row>
    <row r="175" spans="2:65" s="11" customFormat="1">
      <c r="B175" s="207"/>
      <c r="C175" s="208"/>
      <c r="D175" s="221" t="s">
        <v>244</v>
      </c>
      <c r="E175" s="247" t="s">
        <v>22</v>
      </c>
      <c r="F175" s="248" t="s">
        <v>367</v>
      </c>
      <c r="G175" s="208"/>
      <c r="H175" s="249">
        <v>3.87</v>
      </c>
      <c r="I175" s="213"/>
      <c r="J175" s="208"/>
      <c r="K175" s="208"/>
      <c r="L175" s="214"/>
      <c r="M175" s="215"/>
      <c r="N175" s="216"/>
      <c r="O175" s="216"/>
      <c r="P175" s="216"/>
      <c r="Q175" s="216"/>
      <c r="R175" s="216"/>
      <c r="S175" s="216"/>
      <c r="T175" s="217"/>
      <c r="AT175" s="218" t="s">
        <v>244</v>
      </c>
      <c r="AU175" s="218" t="s">
        <v>84</v>
      </c>
      <c r="AV175" s="11" t="s">
        <v>84</v>
      </c>
      <c r="AW175" s="11" t="s">
        <v>39</v>
      </c>
      <c r="AX175" s="11" t="s">
        <v>24</v>
      </c>
      <c r="AY175" s="218" t="s">
        <v>237</v>
      </c>
    </row>
    <row r="176" spans="2:65" s="1" customFormat="1" ht="22.5" customHeight="1">
      <c r="B176" s="41"/>
      <c r="C176" s="195" t="s">
        <v>368</v>
      </c>
      <c r="D176" s="195" t="s">
        <v>239</v>
      </c>
      <c r="E176" s="196" t="s">
        <v>369</v>
      </c>
      <c r="F176" s="197" t="s">
        <v>370</v>
      </c>
      <c r="G176" s="198" t="s">
        <v>277</v>
      </c>
      <c r="H176" s="199">
        <v>1.8160000000000001</v>
      </c>
      <c r="I176" s="200"/>
      <c r="J176" s="201">
        <f>ROUND(I176*H176,2)</f>
        <v>0</v>
      </c>
      <c r="K176" s="197" t="s">
        <v>242</v>
      </c>
      <c r="L176" s="61"/>
      <c r="M176" s="202" t="s">
        <v>22</v>
      </c>
      <c r="N176" s="203" t="s">
        <v>46</v>
      </c>
      <c r="O176" s="42"/>
      <c r="P176" s="204">
        <f>O176*H176</f>
        <v>0</v>
      </c>
      <c r="Q176" s="204">
        <v>0</v>
      </c>
      <c r="R176" s="204">
        <f>Q176*H176</f>
        <v>0</v>
      </c>
      <c r="S176" s="204">
        <v>0</v>
      </c>
      <c r="T176" s="205">
        <f>S176*H176</f>
        <v>0</v>
      </c>
      <c r="AR176" s="24" t="s">
        <v>164</v>
      </c>
      <c r="AT176" s="24" t="s">
        <v>239</v>
      </c>
      <c r="AU176" s="24" t="s">
        <v>84</v>
      </c>
      <c r="AY176" s="24" t="s">
        <v>237</v>
      </c>
      <c r="BE176" s="206">
        <f>IF(N176="základní",J176,0)</f>
        <v>0</v>
      </c>
      <c r="BF176" s="206">
        <f>IF(N176="snížená",J176,0)</f>
        <v>0</v>
      </c>
      <c r="BG176" s="206">
        <f>IF(N176="zákl. přenesená",J176,0)</f>
        <v>0</v>
      </c>
      <c r="BH176" s="206">
        <f>IF(N176="sníž. přenesená",J176,0)</f>
        <v>0</v>
      </c>
      <c r="BI176" s="206">
        <f>IF(N176="nulová",J176,0)</f>
        <v>0</v>
      </c>
      <c r="BJ176" s="24" t="s">
        <v>24</v>
      </c>
      <c r="BK176" s="206">
        <f>ROUND(I176*H176,2)</f>
        <v>0</v>
      </c>
      <c r="BL176" s="24" t="s">
        <v>164</v>
      </c>
      <c r="BM176" s="24" t="s">
        <v>371</v>
      </c>
    </row>
    <row r="177" spans="2:65" s="11" customFormat="1">
      <c r="B177" s="207"/>
      <c r="C177" s="208"/>
      <c r="D177" s="209" t="s">
        <v>244</v>
      </c>
      <c r="E177" s="210" t="s">
        <v>22</v>
      </c>
      <c r="F177" s="211" t="s">
        <v>372</v>
      </c>
      <c r="G177" s="208"/>
      <c r="H177" s="212">
        <v>0.13600000000000001</v>
      </c>
      <c r="I177" s="213"/>
      <c r="J177" s="208"/>
      <c r="K177" s="208"/>
      <c r="L177" s="214"/>
      <c r="M177" s="215"/>
      <c r="N177" s="216"/>
      <c r="O177" s="216"/>
      <c r="P177" s="216"/>
      <c r="Q177" s="216"/>
      <c r="R177" s="216"/>
      <c r="S177" s="216"/>
      <c r="T177" s="217"/>
      <c r="AT177" s="218" t="s">
        <v>244</v>
      </c>
      <c r="AU177" s="218" t="s">
        <v>84</v>
      </c>
      <c r="AV177" s="11" t="s">
        <v>84</v>
      </c>
      <c r="AW177" s="11" t="s">
        <v>39</v>
      </c>
      <c r="AX177" s="11" t="s">
        <v>75</v>
      </c>
      <c r="AY177" s="218" t="s">
        <v>237</v>
      </c>
    </row>
    <row r="178" spans="2:65" s="11" customFormat="1">
      <c r="B178" s="207"/>
      <c r="C178" s="208"/>
      <c r="D178" s="209" t="s">
        <v>244</v>
      </c>
      <c r="E178" s="210" t="s">
        <v>22</v>
      </c>
      <c r="F178" s="211" t="s">
        <v>373</v>
      </c>
      <c r="G178" s="208"/>
      <c r="H178" s="212">
        <v>0.25</v>
      </c>
      <c r="I178" s="213"/>
      <c r="J178" s="208"/>
      <c r="K178" s="208"/>
      <c r="L178" s="214"/>
      <c r="M178" s="215"/>
      <c r="N178" s="216"/>
      <c r="O178" s="216"/>
      <c r="P178" s="216"/>
      <c r="Q178" s="216"/>
      <c r="R178" s="216"/>
      <c r="S178" s="216"/>
      <c r="T178" s="217"/>
      <c r="AT178" s="218" t="s">
        <v>244</v>
      </c>
      <c r="AU178" s="218" t="s">
        <v>84</v>
      </c>
      <c r="AV178" s="11" t="s">
        <v>84</v>
      </c>
      <c r="AW178" s="11" t="s">
        <v>39</v>
      </c>
      <c r="AX178" s="11" t="s">
        <v>75</v>
      </c>
      <c r="AY178" s="218" t="s">
        <v>237</v>
      </c>
    </row>
    <row r="179" spans="2:65" s="11" customFormat="1">
      <c r="B179" s="207"/>
      <c r="C179" s="208"/>
      <c r="D179" s="209" t="s">
        <v>244</v>
      </c>
      <c r="E179" s="210" t="s">
        <v>22</v>
      </c>
      <c r="F179" s="211" t="s">
        <v>374</v>
      </c>
      <c r="G179" s="208"/>
      <c r="H179" s="212">
        <v>1.43</v>
      </c>
      <c r="I179" s="213"/>
      <c r="J179" s="208"/>
      <c r="K179" s="208"/>
      <c r="L179" s="214"/>
      <c r="M179" s="215"/>
      <c r="N179" s="216"/>
      <c r="O179" s="216"/>
      <c r="P179" s="216"/>
      <c r="Q179" s="216"/>
      <c r="R179" s="216"/>
      <c r="S179" s="216"/>
      <c r="T179" s="217"/>
      <c r="AT179" s="218" t="s">
        <v>244</v>
      </c>
      <c r="AU179" s="218" t="s">
        <v>84</v>
      </c>
      <c r="AV179" s="11" t="s">
        <v>84</v>
      </c>
      <c r="AW179" s="11" t="s">
        <v>39</v>
      </c>
      <c r="AX179" s="11" t="s">
        <v>75</v>
      </c>
      <c r="AY179" s="218" t="s">
        <v>237</v>
      </c>
    </row>
    <row r="180" spans="2:65" s="12" customFormat="1">
      <c r="B180" s="219"/>
      <c r="C180" s="220"/>
      <c r="D180" s="221" t="s">
        <v>244</v>
      </c>
      <c r="E180" s="222" t="s">
        <v>22</v>
      </c>
      <c r="F180" s="223" t="s">
        <v>246</v>
      </c>
      <c r="G180" s="220"/>
      <c r="H180" s="224">
        <v>1.8160000000000001</v>
      </c>
      <c r="I180" s="225"/>
      <c r="J180" s="220"/>
      <c r="K180" s="220"/>
      <c r="L180" s="226"/>
      <c r="M180" s="227"/>
      <c r="N180" s="228"/>
      <c r="O180" s="228"/>
      <c r="P180" s="228"/>
      <c r="Q180" s="228"/>
      <c r="R180" s="228"/>
      <c r="S180" s="228"/>
      <c r="T180" s="229"/>
      <c r="AT180" s="230" t="s">
        <v>244</v>
      </c>
      <c r="AU180" s="230" t="s">
        <v>84</v>
      </c>
      <c r="AV180" s="12" t="s">
        <v>164</v>
      </c>
      <c r="AW180" s="12" t="s">
        <v>39</v>
      </c>
      <c r="AX180" s="12" t="s">
        <v>24</v>
      </c>
      <c r="AY180" s="230" t="s">
        <v>237</v>
      </c>
    </row>
    <row r="181" spans="2:65" s="1" customFormat="1" ht="22.5" customHeight="1">
      <c r="B181" s="41"/>
      <c r="C181" s="231" t="s">
        <v>375</v>
      </c>
      <c r="D181" s="231" t="s">
        <v>274</v>
      </c>
      <c r="E181" s="232" t="s">
        <v>376</v>
      </c>
      <c r="F181" s="233" t="s">
        <v>377</v>
      </c>
      <c r="G181" s="234" t="s">
        <v>277</v>
      </c>
      <c r="H181" s="235">
        <v>1.716</v>
      </c>
      <c r="I181" s="236"/>
      <c r="J181" s="237">
        <f>ROUND(I181*H181,2)</f>
        <v>0</v>
      </c>
      <c r="K181" s="233" t="s">
        <v>242</v>
      </c>
      <c r="L181" s="238"/>
      <c r="M181" s="239" t="s">
        <v>22</v>
      </c>
      <c r="N181" s="240" t="s">
        <v>46</v>
      </c>
      <c r="O181" s="42"/>
      <c r="P181" s="204">
        <f>O181*H181</f>
        <v>0</v>
      </c>
      <c r="Q181" s="204">
        <v>1</v>
      </c>
      <c r="R181" s="204">
        <f>Q181*H181</f>
        <v>1.716</v>
      </c>
      <c r="S181" s="204">
        <v>0</v>
      </c>
      <c r="T181" s="205">
        <f>S181*H181</f>
        <v>0</v>
      </c>
      <c r="AR181" s="24" t="s">
        <v>273</v>
      </c>
      <c r="AT181" s="24" t="s">
        <v>274</v>
      </c>
      <c r="AU181" s="24" t="s">
        <v>84</v>
      </c>
      <c r="AY181" s="24" t="s">
        <v>237</v>
      </c>
      <c r="BE181" s="206">
        <f>IF(N181="základní",J181,0)</f>
        <v>0</v>
      </c>
      <c r="BF181" s="206">
        <f>IF(N181="snížená",J181,0)</f>
        <v>0</v>
      </c>
      <c r="BG181" s="206">
        <f>IF(N181="zákl. přenesená",J181,0)</f>
        <v>0</v>
      </c>
      <c r="BH181" s="206">
        <f>IF(N181="sníž. přenesená",J181,0)</f>
        <v>0</v>
      </c>
      <c r="BI181" s="206">
        <f>IF(N181="nulová",J181,0)</f>
        <v>0</v>
      </c>
      <c r="BJ181" s="24" t="s">
        <v>24</v>
      </c>
      <c r="BK181" s="206">
        <f>ROUND(I181*H181,2)</f>
        <v>0</v>
      </c>
      <c r="BL181" s="24" t="s">
        <v>164</v>
      </c>
      <c r="BM181" s="24" t="s">
        <v>378</v>
      </c>
    </row>
    <row r="182" spans="2:65" s="1" customFormat="1" ht="27">
      <c r="B182" s="41"/>
      <c r="C182" s="63"/>
      <c r="D182" s="209" t="s">
        <v>287</v>
      </c>
      <c r="E182" s="63"/>
      <c r="F182" s="241" t="s">
        <v>379</v>
      </c>
      <c r="G182" s="63"/>
      <c r="H182" s="63"/>
      <c r="I182" s="165"/>
      <c r="J182" s="63"/>
      <c r="K182" s="63"/>
      <c r="L182" s="61"/>
      <c r="M182" s="242"/>
      <c r="N182" s="42"/>
      <c r="O182" s="42"/>
      <c r="P182" s="42"/>
      <c r="Q182" s="42"/>
      <c r="R182" s="42"/>
      <c r="S182" s="42"/>
      <c r="T182" s="78"/>
      <c r="AT182" s="24" t="s">
        <v>287</v>
      </c>
      <c r="AU182" s="24" t="s">
        <v>84</v>
      </c>
    </row>
    <row r="183" spans="2:65" s="11" customFormat="1">
      <c r="B183" s="207"/>
      <c r="C183" s="208"/>
      <c r="D183" s="209" t="s">
        <v>244</v>
      </c>
      <c r="E183" s="210" t="s">
        <v>22</v>
      </c>
      <c r="F183" s="211" t="s">
        <v>380</v>
      </c>
      <c r="G183" s="208"/>
      <c r="H183" s="212">
        <v>1.716</v>
      </c>
      <c r="I183" s="213"/>
      <c r="J183" s="208"/>
      <c r="K183" s="208"/>
      <c r="L183" s="214"/>
      <c r="M183" s="215"/>
      <c r="N183" s="216"/>
      <c r="O183" s="216"/>
      <c r="P183" s="216"/>
      <c r="Q183" s="216"/>
      <c r="R183" s="216"/>
      <c r="S183" s="216"/>
      <c r="T183" s="217"/>
      <c r="AT183" s="218" t="s">
        <v>244</v>
      </c>
      <c r="AU183" s="218" t="s">
        <v>84</v>
      </c>
      <c r="AV183" s="11" t="s">
        <v>84</v>
      </c>
      <c r="AW183" s="11" t="s">
        <v>39</v>
      </c>
      <c r="AX183" s="11" t="s">
        <v>75</v>
      </c>
      <c r="AY183" s="218" t="s">
        <v>237</v>
      </c>
    </row>
    <row r="184" spans="2:65" s="12" customFormat="1">
      <c r="B184" s="219"/>
      <c r="C184" s="220"/>
      <c r="D184" s="221" t="s">
        <v>244</v>
      </c>
      <c r="E184" s="222" t="s">
        <v>22</v>
      </c>
      <c r="F184" s="223" t="s">
        <v>246</v>
      </c>
      <c r="G184" s="220"/>
      <c r="H184" s="224">
        <v>1.716</v>
      </c>
      <c r="I184" s="225"/>
      <c r="J184" s="220"/>
      <c r="K184" s="220"/>
      <c r="L184" s="226"/>
      <c r="M184" s="227"/>
      <c r="N184" s="228"/>
      <c r="O184" s="228"/>
      <c r="P184" s="228"/>
      <c r="Q184" s="228"/>
      <c r="R184" s="228"/>
      <c r="S184" s="228"/>
      <c r="T184" s="229"/>
      <c r="AT184" s="230" t="s">
        <v>244</v>
      </c>
      <c r="AU184" s="230" t="s">
        <v>84</v>
      </c>
      <c r="AV184" s="12" t="s">
        <v>164</v>
      </c>
      <c r="AW184" s="12" t="s">
        <v>39</v>
      </c>
      <c r="AX184" s="12" t="s">
        <v>24</v>
      </c>
      <c r="AY184" s="230" t="s">
        <v>237</v>
      </c>
    </row>
    <row r="185" spans="2:65" s="1" customFormat="1" ht="22.5" customHeight="1">
      <c r="B185" s="41"/>
      <c r="C185" s="231" t="s">
        <v>381</v>
      </c>
      <c r="D185" s="231" t="s">
        <v>274</v>
      </c>
      <c r="E185" s="232" t="s">
        <v>382</v>
      </c>
      <c r="F185" s="233" t="s">
        <v>383</v>
      </c>
      <c r="G185" s="234" t="s">
        <v>277</v>
      </c>
      <c r="H185" s="235">
        <v>0.3</v>
      </c>
      <c r="I185" s="236"/>
      <c r="J185" s="237">
        <f>ROUND(I185*H185,2)</f>
        <v>0</v>
      </c>
      <c r="K185" s="233" t="s">
        <v>242</v>
      </c>
      <c r="L185" s="238"/>
      <c r="M185" s="239" t="s">
        <v>22</v>
      </c>
      <c r="N185" s="240" t="s">
        <v>46</v>
      </c>
      <c r="O185" s="42"/>
      <c r="P185" s="204">
        <f>O185*H185</f>
        <v>0</v>
      </c>
      <c r="Q185" s="204">
        <v>1</v>
      </c>
      <c r="R185" s="204">
        <f>Q185*H185</f>
        <v>0.3</v>
      </c>
      <c r="S185" s="204">
        <v>0</v>
      </c>
      <c r="T185" s="205">
        <f>S185*H185</f>
        <v>0</v>
      </c>
      <c r="AR185" s="24" t="s">
        <v>273</v>
      </c>
      <c r="AT185" s="24" t="s">
        <v>274</v>
      </c>
      <c r="AU185" s="24" t="s">
        <v>84</v>
      </c>
      <c r="AY185" s="24" t="s">
        <v>237</v>
      </c>
      <c r="BE185" s="206">
        <f>IF(N185="základní",J185,0)</f>
        <v>0</v>
      </c>
      <c r="BF185" s="206">
        <f>IF(N185="snížená",J185,0)</f>
        <v>0</v>
      </c>
      <c r="BG185" s="206">
        <f>IF(N185="zákl. přenesená",J185,0)</f>
        <v>0</v>
      </c>
      <c r="BH185" s="206">
        <f>IF(N185="sníž. přenesená",J185,0)</f>
        <v>0</v>
      </c>
      <c r="BI185" s="206">
        <f>IF(N185="nulová",J185,0)</f>
        <v>0</v>
      </c>
      <c r="BJ185" s="24" t="s">
        <v>24</v>
      </c>
      <c r="BK185" s="206">
        <f>ROUND(I185*H185,2)</f>
        <v>0</v>
      </c>
      <c r="BL185" s="24" t="s">
        <v>164</v>
      </c>
      <c r="BM185" s="24" t="s">
        <v>384</v>
      </c>
    </row>
    <row r="186" spans="2:65" s="1" customFormat="1" ht="27">
      <c r="B186" s="41"/>
      <c r="C186" s="63"/>
      <c r="D186" s="209" t="s">
        <v>287</v>
      </c>
      <c r="E186" s="63"/>
      <c r="F186" s="241" t="s">
        <v>385</v>
      </c>
      <c r="G186" s="63"/>
      <c r="H186" s="63"/>
      <c r="I186" s="165"/>
      <c r="J186" s="63"/>
      <c r="K186" s="63"/>
      <c r="L186" s="61"/>
      <c r="M186" s="242"/>
      <c r="N186" s="42"/>
      <c r="O186" s="42"/>
      <c r="P186" s="42"/>
      <c r="Q186" s="42"/>
      <c r="R186" s="42"/>
      <c r="S186" s="42"/>
      <c r="T186" s="78"/>
      <c r="AT186" s="24" t="s">
        <v>287</v>
      </c>
      <c r="AU186" s="24" t="s">
        <v>84</v>
      </c>
    </row>
    <row r="187" spans="2:65" s="11" customFormat="1">
      <c r="B187" s="207"/>
      <c r="C187" s="208"/>
      <c r="D187" s="221" t="s">
        <v>244</v>
      </c>
      <c r="E187" s="247" t="s">
        <v>22</v>
      </c>
      <c r="F187" s="248" t="s">
        <v>386</v>
      </c>
      <c r="G187" s="208"/>
      <c r="H187" s="249">
        <v>0.3</v>
      </c>
      <c r="I187" s="213"/>
      <c r="J187" s="208"/>
      <c r="K187" s="208"/>
      <c r="L187" s="214"/>
      <c r="M187" s="215"/>
      <c r="N187" s="216"/>
      <c r="O187" s="216"/>
      <c r="P187" s="216"/>
      <c r="Q187" s="216"/>
      <c r="R187" s="216"/>
      <c r="S187" s="216"/>
      <c r="T187" s="217"/>
      <c r="AT187" s="218" t="s">
        <v>244</v>
      </c>
      <c r="AU187" s="218" t="s">
        <v>84</v>
      </c>
      <c r="AV187" s="11" t="s">
        <v>84</v>
      </c>
      <c r="AW187" s="11" t="s">
        <v>39</v>
      </c>
      <c r="AX187" s="11" t="s">
        <v>24</v>
      </c>
      <c r="AY187" s="218" t="s">
        <v>237</v>
      </c>
    </row>
    <row r="188" spans="2:65" s="1" customFormat="1" ht="22.5" customHeight="1">
      <c r="B188" s="41"/>
      <c r="C188" s="231" t="s">
        <v>387</v>
      </c>
      <c r="D188" s="231" t="s">
        <v>274</v>
      </c>
      <c r="E188" s="232" t="s">
        <v>388</v>
      </c>
      <c r="F188" s="233" t="s">
        <v>389</v>
      </c>
      <c r="G188" s="234" t="s">
        <v>277</v>
      </c>
      <c r="H188" s="235">
        <v>0.16300000000000001</v>
      </c>
      <c r="I188" s="236"/>
      <c r="J188" s="237">
        <f>ROUND(I188*H188,2)</f>
        <v>0</v>
      </c>
      <c r="K188" s="233" t="s">
        <v>242</v>
      </c>
      <c r="L188" s="238"/>
      <c r="M188" s="239" t="s">
        <v>22</v>
      </c>
      <c r="N188" s="240" t="s">
        <v>46</v>
      </c>
      <c r="O188" s="42"/>
      <c r="P188" s="204">
        <f>O188*H188</f>
        <v>0</v>
      </c>
      <c r="Q188" s="204">
        <v>1</v>
      </c>
      <c r="R188" s="204">
        <f>Q188*H188</f>
        <v>0.16300000000000001</v>
      </c>
      <c r="S188" s="204">
        <v>0</v>
      </c>
      <c r="T188" s="205">
        <f>S188*H188</f>
        <v>0</v>
      </c>
      <c r="AR188" s="24" t="s">
        <v>273</v>
      </c>
      <c r="AT188" s="24" t="s">
        <v>274</v>
      </c>
      <c r="AU188" s="24" t="s">
        <v>84</v>
      </c>
      <c r="AY188" s="24" t="s">
        <v>237</v>
      </c>
      <c r="BE188" s="206">
        <f>IF(N188="základní",J188,0)</f>
        <v>0</v>
      </c>
      <c r="BF188" s="206">
        <f>IF(N188="snížená",J188,0)</f>
        <v>0</v>
      </c>
      <c r="BG188" s="206">
        <f>IF(N188="zákl. přenesená",J188,0)</f>
        <v>0</v>
      </c>
      <c r="BH188" s="206">
        <f>IF(N188="sníž. přenesená",J188,0)</f>
        <v>0</v>
      </c>
      <c r="BI188" s="206">
        <f>IF(N188="nulová",J188,0)</f>
        <v>0</v>
      </c>
      <c r="BJ188" s="24" t="s">
        <v>24</v>
      </c>
      <c r="BK188" s="206">
        <f>ROUND(I188*H188,2)</f>
        <v>0</v>
      </c>
      <c r="BL188" s="24" t="s">
        <v>164</v>
      </c>
      <c r="BM188" s="24" t="s">
        <v>390</v>
      </c>
    </row>
    <row r="189" spans="2:65" s="1" customFormat="1" ht="27">
      <c r="B189" s="41"/>
      <c r="C189" s="63"/>
      <c r="D189" s="209" t="s">
        <v>287</v>
      </c>
      <c r="E189" s="63"/>
      <c r="F189" s="241" t="s">
        <v>391</v>
      </c>
      <c r="G189" s="63"/>
      <c r="H189" s="63"/>
      <c r="I189" s="165"/>
      <c r="J189" s="63"/>
      <c r="K189" s="63"/>
      <c r="L189" s="61"/>
      <c r="M189" s="242"/>
      <c r="N189" s="42"/>
      <c r="O189" s="42"/>
      <c r="P189" s="42"/>
      <c r="Q189" s="42"/>
      <c r="R189" s="42"/>
      <c r="S189" s="42"/>
      <c r="T189" s="78"/>
      <c r="AT189" s="24" t="s">
        <v>287</v>
      </c>
      <c r="AU189" s="24" t="s">
        <v>84</v>
      </c>
    </row>
    <row r="190" spans="2:65" s="11" customFormat="1">
      <c r="B190" s="207"/>
      <c r="C190" s="208"/>
      <c r="D190" s="209" t="s">
        <v>244</v>
      </c>
      <c r="E190" s="210" t="s">
        <v>22</v>
      </c>
      <c r="F190" s="211" t="s">
        <v>392</v>
      </c>
      <c r="G190" s="208"/>
      <c r="H190" s="212">
        <v>0.16300000000000001</v>
      </c>
      <c r="I190" s="213"/>
      <c r="J190" s="208"/>
      <c r="K190" s="208"/>
      <c r="L190" s="214"/>
      <c r="M190" s="215"/>
      <c r="N190" s="216"/>
      <c r="O190" s="216"/>
      <c r="P190" s="216"/>
      <c r="Q190" s="216"/>
      <c r="R190" s="216"/>
      <c r="S190" s="216"/>
      <c r="T190" s="217"/>
      <c r="AT190" s="218" t="s">
        <v>244</v>
      </c>
      <c r="AU190" s="218" t="s">
        <v>84</v>
      </c>
      <c r="AV190" s="11" t="s">
        <v>84</v>
      </c>
      <c r="AW190" s="11" t="s">
        <v>39</v>
      </c>
      <c r="AX190" s="11" t="s">
        <v>75</v>
      </c>
      <c r="AY190" s="218" t="s">
        <v>237</v>
      </c>
    </row>
    <row r="191" spans="2:65" s="12" customFormat="1">
      <c r="B191" s="219"/>
      <c r="C191" s="220"/>
      <c r="D191" s="221" t="s">
        <v>244</v>
      </c>
      <c r="E191" s="222" t="s">
        <v>22</v>
      </c>
      <c r="F191" s="223" t="s">
        <v>246</v>
      </c>
      <c r="G191" s="220"/>
      <c r="H191" s="224">
        <v>0.16300000000000001</v>
      </c>
      <c r="I191" s="225"/>
      <c r="J191" s="220"/>
      <c r="K191" s="220"/>
      <c r="L191" s="226"/>
      <c r="M191" s="227"/>
      <c r="N191" s="228"/>
      <c r="O191" s="228"/>
      <c r="P191" s="228"/>
      <c r="Q191" s="228"/>
      <c r="R191" s="228"/>
      <c r="S191" s="228"/>
      <c r="T191" s="229"/>
      <c r="AT191" s="230" t="s">
        <v>244</v>
      </c>
      <c r="AU191" s="230" t="s">
        <v>84</v>
      </c>
      <c r="AV191" s="12" t="s">
        <v>164</v>
      </c>
      <c r="AW191" s="12" t="s">
        <v>39</v>
      </c>
      <c r="AX191" s="12" t="s">
        <v>24</v>
      </c>
      <c r="AY191" s="230" t="s">
        <v>237</v>
      </c>
    </row>
    <row r="192" spans="2:65" s="1" customFormat="1" ht="22.5" customHeight="1">
      <c r="B192" s="41"/>
      <c r="C192" s="195" t="s">
        <v>393</v>
      </c>
      <c r="D192" s="195" t="s">
        <v>239</v>
      </c>
      <c r="E192" s="196" t="s">
        <v>394</v>
      </c>
      <c r="F192" s="197" t="s">
        <v>395</v>
      </c>
      <c r="G192" s="198" t="s">
        <v>396</v>
      </c>
      <c r="H192" s="199">
        <v>20</v>
      </c>
      <c r="I192" s="200"/>
      <c r="J192" s="201">
        <f>ROUND(I192*H192,2)</f>
        <v>0</v>
      </c>
      <c r="K192" s="197" t="s">
        <v>22</v>
      </c>
      <c r="L192" s="61"/>
      <c r="M192" s="202" t="s">
        <v>22</v>
      </c>
      <c r="N192" s="203" t="s">
        <v>46</v>
      </c>
      <c r="O192" s="42"/>
      <c r="P192" s="204">
        <f>O192*H192</f>
        <v>0</v>
      </c>
      <c r="Q192" s="204">
        <v>3.5000000000000003E-2</v>
      </c>
      <c r="R192" s="204">
        <f>Q192*H192</f>
        <v>0.70000000000000007</v>
      </c>
      <c r="S192" s="204">
        <v>0</v>
      </c>
      <c r="T192" s="205">
        <f>S192*H192</f>
        <v>0</v>
      </c>
      <c r="AR192" s="24" t="s">
        <v>164</v>
      </c>
      <c r="AT192" s="24" t="s">
        <v>239</v>
      </c>
      <c r="AU192" s="24" t="s">
        <v>84</v>
      </c>
      <c r="AY192" s="24" t="s">
        <v>237</v>
      </c>
      <c r="BE192" s="206">
        <f>IF(N192="základní",J192,0)</f>
        <v>0</v>
      </c>
      <c r="BF192" s="206">
        <f>IF(N192="snížená",J192,0)</f>
        <v>0</v>
      </c>
      <c r="BG192" s="206">
        <f>IF(N192="zákl. přenesená",J192,0)</f>
        <v>0</v>
      </c>
      <c r="BH192" s="206">
        <f>IF(N192="sníž. přenesená",J192,0)</f>
        <v>0</v>
      </c>
      <c r="BI192" s="206">
        <f>IF(N192="nulová",J192,0)</f>
        <v>0</v>
      </c>
      <c r="BJ192" s="24" t="s">
        <v>24</v>
      </c>
      <c r="BK192" s="206">
        <f>ROUND(I192*H192,2)</f>
        <v>0</v>
      </c>
      <c r="BL192" s="24" t="s">
        <v>164</v>
      </c>
      <c r="BM192" s="24" t="s">
        <v>397</v>
      </c>
    </row>
    <row r="193" spans="2:65" s="1" customFormat="1" ht="121.5">
      <c r="B193" s="41"/>
      <c r="C193" s="63"/>
      <c r="D193" s="221" t="s">
        <v>330</v>
      </c>
      <c r="E193" s="63"/>
      <c r="F193" s="246" t="s">
        <v>398</v>
      </c>
      <c r="G193" s="63"/>
      <c r="H193" s="63"/>
      <c r="I193" s="165"/>
      <c r="J193" s="63"/>
      <c r="K193" s="63"/>
      <c r="L193" s="61"/>
      <c r="M193" s="242"/>
      <c r="N193" s="42"/>
      <c r="O193" s="42"/>
      <c r="P193" s="42"/>
      <c r="Q193" s="42"/>
      <c r="R193" s="42"/>
      <c r="S193" s="42"/>
      <c r="T193" s="78"/>
      <c r="AT193" s="24" t="s">
        <v>330</v>
      </c>
      <c r="AU193" s="24" t="s">
        <v>84</v>
      </c>
    </row>
    <row r="194" spans="2:65" s="1" customFormat="1" ht="22.5" customHeight="1">
      <c r="B194" s="41"/>
      <c r="C194" s="195" t="s">
        <v>399</v>
      </c>
      <c r="D194" s="195" t="s">
        <v>239</v>
      </c>
      <c r="E194" s="196" t="s">
        <v>400</v>
      </c>
      <c r="F194" s="197" t="s">
        <v>401</v>
      </c>
      <c r="G194" s="198" t="s">
        <v>396</v>
      </c>
      <c r="H194" s="199">
        <v>21</v>
      </c>
      <c r="I194" s="200"/>
      <c r="J194" s="201">
        <f>ROUND(I194*H194,2)</f>
        <v>0</v>
      </c>
      <c r="K194" s="197" t="s">
        <v>22</v>
      </c>
      <c r="L194" s="61"/>
      <c r="M194" s="202" t="s">
        <v>22</v>
      </c>
      <c r="N194" s="203" t="s">
        <v>46</v>
      </c>
      <c r="O194" s="42"/>
      <c r="P194" s="204">
        <f>O194*H194</f>
        <v>0</v>
      </c>
      <c r="Q194" s="204">
        <v>3.5000000000000003E-2</v>
      </c>
      <c r="R194" s="204">
        <f>Q194*H194</f>
        <v>0.7350000000000001</v>
      </c>
      <c r="S194" s="204">
        <v>0</v>
      </c>
      <c r="T194" s="205">
        <f>S194*H194</f>
        <v>0</v>
      </c>
      <c r="AR194" s="24" t="s">
        <v>164</v>
      </c>
      <c r="AT194" s="24" t="s">
        <v>239</v>
      </c>
      <c r="AU194" s="24" t="s">
        <v>84</v>
      </c>
      <c r="AY194" s="24" t="s">
        <v>237</v>
      </c>
      <c r="BE194" s="206">
        <f>IF(N194="základní",J194,0)</f>
        <v>0</v>
      </c>
      <c r="BF194" s="206">
        <f>IF(N194="snížená",J194,0)</f>
        <v>0</v>
      </c>
      <c r="BG194" s="206">
        <f>IF(N194="zákl. přenesená",J194,0)</f>
        <v>0</v>
      </c>
      <c r="BH194" s="206">
        <f>IF(N194="sníž. přenesená",J194,0)</f>
        <v>0</v>
      </c>
      <c r="BI194" s="206">
        <f>IF(N194="nulová",J194,0)</f>
        <v>0</v>
      </c>
      <c r="BJ194" s="24" t="s">
        <v>24</v>
      </c>
      <c r="BK194" s="206">
        <f>ROUND(I194*H194,2)</f>
        <v>0</v>
      </c>
      <c r="BL194" s="24" t="s">
        <v>164</v>
      </c>
      <c r="BM194" s="24" t="s">
        <v>402</v>
      </c>
    </row>
    <row r="195" spans="2:65" s="10" customFormat="1" ht="29.85" customHeight="1">
      <c r="B195" s="178"/>
      <c r="C195" s="179"/>
      <c r="D195" s="192" t="s">
        <v>74</v>
      </c>
      <c r="E195" s="193" t="s">
        <v>164</v>
      </c>
      <c r="F195" s="193" t="s">
        <v>403</v>
      </c>
      <c r="G195" s="179"/>
      <c r="H195" s="179"/>
      <c r="I195" s="182"/>
      <c r="J195" s="194">
        <f>BK195</f>
        <v>0</v>
      </c>
      <c r="K195" s="179"/>
      <c r="L195" s="184"/>
      <c r="M195" s="185"/>
      <c r="N195" s="186"/>
      <c r="O195" s="186"/>
      <c r="P195" s="187">
        <f>SUM(P196:P206)</f>
        <v>0</v>
      </c>
      <c r="Q195" s="186"/>
      <c r="R195" s="187">
        <f>SUM(R196:R206)</f>
        <v>16.798540000000003</v>
      </c>
      <c r="S195" s="186"/>
      <c r="T195" s="188">
        <f>SUM(T196:T206)</f>
        <v>0</v>
      </c>
      <c r="AR195" s="189" t="s">
        <v>24</v>
      </c>
      <c r="AT195" s="190" t="s">
        <v>74</v>
      </c>
      <c r="AU195" s="190" t="s">
        <v>24</v>
      </c>
      <c r="AY195" s="189" t="s">
        <v>237</v>
      </c>
      <c r="BK195" s="191">
        <f>SUM(BK196:BK206)</f>
        <v>0</v>
      </c>
    </row>
    <row r="196" spans="2:65" s="1" customFormat="1" ht="22.5" customHeight="1">
      <c r="B196" s="41"/>
      <c r="C196" s="195" t="s">
        <v>404</v>
      </c>
      <c r="D196" s="195" t="s">
        <v>239</v>
      </c>
      <c r="E196" s="196" t="s">
        <v>405</v>
      </c>
      <c r="F196" s="197" t="s">
        <v>406</v>
      </c>
      <c r="G196" s="198" t="s">
        <v>396</v>
      </c>
      <c r="H196" s="199">
        <v>27</v>
      </c>
      <c r="I196" s="200"/>
      <c r="J196" s="201">
        <f>ROUND(I196*H196,2)</f>
        <v>0</v>
      </c>
      <c r="K196" s="197" t="s">
        <v>242</v>
      </c>
      <c r="L196" s="61"/>
      <c r="M196" s="202" t="s">
        <v>22</v>
      </c>
      <c r="N196" s="203" t="s">
        <v>46</v>
      </c>
      <c r="O196" s="42"/>
      <c r="P196" s="204">
        <f>O196*H196</f>
        <v>0</v>
      </c>
      <c r="Q196" s="204">
        <v>7.0200000000000002E-3</v>
      </c>
      <c r="R196" s="204">
        <f>Q196*H196</f>
        <v>0.18954000000000001</v>
      </c>
      <c r="S196" s="204">
        <v>0</v>
      </c>
      <c r="T196" s="205">
        <f>S196*H196</f>
        <v>0</v>
      </c>
      <c r="AR196" s="24" t="s">
        <v>164</v>
      </c>
      <c r="AT196" s="24" t="s">
        <v>239</v>
      </c>
      <c r="AU196" s="24" t="s">
        <v>84</v>
      </c>
      <c r="AY196" s="24" t="s">
        <v>237</v>
      </c>
      <c r="BE196" s="206">
        <f>IF(N196="základní",J196,0)</f>
        <v>0</v>
      </c>
      <c r="BF196" s="206">
        <f>IF(N196="snížená",J196,0)</f>
        <v>0</v>
      </c>
      <c r="BG196" s="206">
        <f>IF(N196="zákl. přenesená",J196,0)</f>
        <v>0</v>
      </c>
      <c r="BH196" s="206">
        <f>IF(N196="sníž. přenesená",J196,0)</f>
        <v>0</v>
      </c>
      <c r="BI196" s="206">
        <f>IF(N196="nulová",J196,0)</f>
        <v>0</v>
      </c>
      <c r="BJ196" s="24" t="s">
        <v>24</v>
      </c>
      <c r="BK196" s="206">
        <f>ROUND(I196*H196,2)</f>
        <v>0</v>
      </c>
      <c r="BL196" s="24" t="s">
        <v>164</v>
      </c>
      <c r="BM196" s="24" t="s">
        <v>407</v>
      </c>
    </row>
    <row r="197" spans="2:65" s="1" customFormat="1" ht="22.5" customHeight="1">
      <c r="B197" s="41"/>
      <c r="C197" s="231" t="s">
        <v>408</v>
      </c>
      <c r="D197" s="231" t="s">
        <v>274</v>
      </c>
      <c r="E197" s="232" t="s">
        <v>409</v>
      </c>
      <c r="F197" s="233" t="s">
        <v>410</v>
      </c>
      <c r="G197" s="234" t="s">
        <v>396</v>
      </c>
      <c r="H197" s="235">
        <v>13</v>
      </c>
      <c r="I197" s="236"/>
      <c r="J197" s="237">
        <f>ROUND(I197*H197,2)</f>
        <v>0</v>
      </c>
      <c r="K197" s="233" t="s">
        <v>22</v>
      </c>
      <c r="L197" s="238"/>
      <c r="M197" s="239" t="s">
        <v>22</v>
      </c>
      <c r="N197" s="240" t="s">
        <v>46</v>
      </c>
      <c r="O197" s="42"/>
      <c r="P197" s="204">
        <f>O197*H197</f>
        <v>0</v>
      </c>
      <c r="Q197" s="204">
        <v>6.7000000000000004E-2</v>
      </c>
      <c r="R197" s="204">
        <f>Q197*H197</f>
        <v>0.871</v>
      </c>
      <c r="S197" s="204">
        <v>0</v>
      </c>
      <c r="T197" s="205">
        <f>S197*H197</f>
        <v>0</v>
      </c>
      <c r="AR197" s="24" t="s">
        <v>411</v>
      </c>
      <c r="AT197" s="24" t="s">
        <v>274</v>
      </c>
      <c r="AU197" s="24" t="s">
        <v>84</v>
      </c>
      <c r="AY197" s="24" t="s">
        <v>237</v>
      </c>
      <c r="BE197" s="206">
        <f>IF(N197="základní",J197,0)</f>
        <v>0</v>
      </c>
      <c r="BF197" s="206">
        <f>IF(N197="snížená",J197,0)</f>
        <v>0</v>
      </c>
      <c r="BG197" s="206">
        <f>IF(N197="zákl. přenesená",J197,0)</f>
        <v>0</v>
      </c>
      <c r="BH197" s="206">
        <f>IF(N197="sníž. přenesená",J197,0)</f>
        <v>0</v>
      </c>
      <c r="BI197" s="206">
        <f>IF(N197="nulová",J197,0)</f>
        <v>0</v>
      </c>
      <c r="BJ197" s="24" t="s">
        <v>24</v>
      </c>
      <c r="BK197" s="206">
        <f>ROUND(I197*H197,2)</f>
        <v>0</v>
      </c>
      <c r="BL197" s="24" t="s">
        <v>411</v>
      </c>
      <c r="BM197" s="24" t="s">
        <v>412</v>
      </c>
    </row>
    <row r="198" spans="2:65" s="1" customFormat="1" ht="22.5" customHeight="1">
      <c r="B198" s="41"/>
      <c r="C198" s="231" t="s">
        <v>413</v>
      </c>
      <c r="D198" s="231" t="s">
        <v>274</v>
      </c>
      <c r="E198" s="232" t="s">
        <v>414</v>
      </c>
      <c r="F198" s="233" t="s">
        <v>415</v>
      </c>
      <c r="G198" s="234" t="s">
        <v>396</v>
      </c>
      <c r="H198" s="235">
        <v>14</v>
      </c>
      <c r="I198" s="236"/>
      <c r="J198" s="237">
        <f>ROUND(I198*H198,2)</f>
        <v>0</v>
      </c>
      <c r="K198" s="233" t="s">
        <v>22</v>
      </c>
      <c r="L198" s="238"/>
      <c r="M198" s="239" t="s">
        <v>22</v>
      </c>
      <c r="N198" s="240" t="s">
        <v>46</v>
      </c>
      <c r="O198" s="42"/>
      <c r="P198" s="204">
        <f>O198*H198</f>
        <v>0</v>
      </c>
      <c r="Q198" s="204">
        <v>6.7000000000000004E-2</v>
      </c>
      <c r="R198" s="204">
        <f>Q198*H198</f>
        <v>0.93800000000000006</v>
      </c>
      <c r="S198" s="204">
        <v>0</v>
      </c>
      <c r="T198" s="205">
        <f>S198*H198</f>
        <v>0</v>
      </c>
      <c r="AR198" s="24" t="s">
        <v>411</v>
      </c>
      <c r="AT198" s="24" t="s">
        <v>274</v>
      </c>
      <c r="AU198" s="24" t="s">
        <v>84</v>
      </c>
      <c r="AY198" s="24" t="s">
        <v>237</v>
      </c>
      <c r="BE198" s="206">
        <f>IF(N198="základní",J198,0)</f>
        <v>0</v>
      </c>
      <c r="BF198" s="206">
        <f>IF(N198="snížená",J198,0)</f>
        <v>0</v>
      </c>
      <c r="BG198" s="206">
        <f>IF(N198="zákl. přenesená",J198,0)</f>
        <v>0</v>
      </c>
      <c r="BH198" s="206">
        <f>IF(N198="sníž. přenesená",J198,0)</f>
        <v>0</v>
      </c>
      <c r="BI198" s="206">
        <f>IF(N198="nulová",J198,0)</f>
        <v>0</v>
      </c>
      <c r="BJ198" s="24" t="s">
        <v>24</v>
      </c>
      <c r="BK198" s="206">
        <f>ROUND(I198*H198,2)</f>
        <v>0</v>
      </c>
      <c r="BL198" s="24" t="s">
        <v>411</v>
      </c>
      <c r="BM198" s="24" t="s">
        <v>416</v>
      </c>
    </row>
    <row r="199" spans="2:65" s="1" customFormat="1" ht="22.5" customHeight="1">
      <c r="B199" s="41"/>
      <c r="C199" s="195" t="s">
        <v>417</v>
      </c>
      <c r="D199" s="195" t="s">
        <v>239</v>
      </c>
      <c r="E199" s="196" t="s">
        <v>418</v>
      </c>
      <c r="F199" s="197" t="s">
        <v>419</v>
      </c>
      <c r="G199" s="198" t="s">
        <v>133</v>
      </c>
      <c r="H199" s="199">
        <v>13.16</v>
      </c>
      <c r="I199" s="200"/>
      <c r="J199" s="201">
        <f>ROUND(I199*H199,2)</f>
        <v>0</v>
      </c>
      <c r="K199" s="197" t="s">
        <v>242</v>
      </c>
      <c r="L199" s="61"/>
      <c r="M199" s="202" t="s">
        <v>22</v>
      </c>
      <c r="N199" s="203" t="s">
        <v>46</v>
      </c>
      <c r="O199" s="42"/>
      <c r="P199" s="204">
        <f>O199*H199</f>
        <v>0</v>
      </c>
      <c r="Q199" s="204">
        <v>0</v>
      </c>
      <c r="R199" s="204">
        <f>Q199*H199</f>
        <v>0</v>
      </c>
      <c r="S199" s="204">
        <v>0</v>
      </c>
      <c r="T199" s="205">
        <f>S199*H199</f>
        <v>0</v>
      </c>
      <c r="AR199" s="24" t="s">
        <v>164</v>
      </c>
      <c r="AT199" s="24" t="s">
        <v>239</v>
      </c>
      <c r="AU199" s="24" t="s">
        <v>84</v>
      </c>
      <c r="AY199" s="24" t="s">
        <v>237</v>
      </c>
      <c r="BE199" s="206">
        <f>IF(N199="základní",J199,0)</f>
        <v>0</v>
      </c>
      <c r="BF199" s="206">
        <f>IF(N199="snížená",J199,0)</f>
        <v>0</v>
      </c>
      <c r="BG199" s="206">
        <f>IF(N199="zákl. přenesená",J199,0)</f>
        <v>0</v>
      </c>
      <c r="BH199" s="206">
        <f>IF(N199="sníž. přenesená",J199,0)</f>
        <v>0</v>
      </c>
      <c r="BI199" s="206">
        <f>IF(N199="nulová",J199,0)</f>
        <v>0</v>
      </c>
      <c r="BJ199" s="24" t="s">
        <v>24</v>
      </c>
      <c r="BK199" s="206">
        <f>ROUND(I199*H199,2)</f>
        <v>0</v>
      </c>
      <c r="BL199" s="24" t="s">
        <v>164</v>
      </c>
      <c r="BM199" s="24" t="s">
        <v>420</v>
      </c>
    </row>
    <row r="200" spans="2:65" s="11" customFormat="1">
      <c r="B200" s="207"/>
      <c r="C200" s="208"/>
      <c r="D200" s="209" t="s">
        <v>244</v>
      </c>
      <c r="E200" s="210" t="s">
        <v>22</v>
      </c>
      <c r="F200" s="211" t="s">
        <v>421</v>
      </c>
      <c r="G200" s="208"/>
      <c r="H200" s="212">
        <v>13.16</v>
      </c>
      <c r="I200" s="213"/>
      <c r="J200" s="208"/>
      <c r="K200" s="208"/>
      <c r="L200" s="214"/>
      <c r="M200" s="215"/>
      <c r="N200" s="216"/>
      <c r="O200" s="216"/>
      <c r="P200" s="216"/>
      <c r="Q200" s="216"/>
      <c r="R200" s="216"/>
      <c r="S200" s="216"/>
      <c r="T200" s="217"/>
      <c r="AT200" s="218" t="s">
        <v>244</v>
      </c>
      <c r="AU200" s="218" t="s">
        <v>84</v>
      </c>
      <c r="AV200" s="11" t="s">
        <v>84</v>
      </c>
      <c r="AW200" s="11" t="s">
        <v>39</v>
      </c>
      <c r="AX200" s="11" t="s">
        <v>75</v>
      </c>
      <c r="AY200" s="218" t="s">
        <v>237</v>
      </c>
    </row>
    <row r="201" spans="2:65" s="12" customFormat="1">
      <c r="B201" s="219"/>
      <c r="C201" s="220"/>
      <c r="D201" s="221" t="s">
        <v>244</v>
      </c>
      <c r="E201" s="222" t="s">
        <v>22</v>
      </c>
      <c r="F201" s="223" t="s">
        <v>246</v>
      </c>
      <c r="G201" s="220"/>
      <c r="H201" s="224">
        <v>13.16</v>
      </c>
      <c r="I201" s="225"/>
      <c r="J201" s="220"/>
      <c r="K201" s="220"/>
      <c r="L201" s="226"/>
      <c r="M201" s="227"/>
      <c r="N201" s="228"/>
      <c r="O201" s="228"/>
      <c r="P201" s="228"/>
      <c r="Q201" s="228"/>
      <c r="R201" s="228"/>
      <c r="S201" s="228"/>
      <c r="T201" s="229"/>
      <c r="AT201" s="230" t="s">
        <v>244</v>
      </c>
      <c r="AU201" s="230" t="s">
        <v>84</v>
      </c>
      <c r="AV201" s="12" t="s">
        <v>164</v>
      </c>
      <c r="AW201" s="12" t="s">
        <v>39</v>
      </c>
      <c r="AX201" s="12" t="s">
        <v>24</v>
      </c>
      <c r="AY201" s="230" t="s">
        <v>237</v>
      </c>
    </row>
    <row r="202" spans="2:65" s="1" customFormat="1" ht="31.5" customHeight="1">
      <c r="B202" s="41"/>
      <c r="C202" s="195" t="s">
        <v>124</v>
      </c>
      <c r="D202" s="195" t="s">
        <v>239</v>
      </c>
      <c r="E202" s="196" t="s">
        <v>422</v>
      </c>
      <c r="F202" s="197" t="s">
        <v>423</v>
      </c>
      <c r="G202" s="198" t="s">
        <v>133</v>
      </c>
      <c r="H202" s="199">
        <v>109.6</v>
      </c>
      <c r="I202" s="200"/>
      <c r="J202" s="201">
        <f>ROUND(I202*H202,2)</f>
        <v>0</v>
      </c>
      <c r="K202" s="197" t="s">
        <v>242</v>
      </c>
      <c r="L202" s="61"/>
      <c r="M202" s="202" t="s">
        <v>22</v>
      </c>
      <c r="N202" s="203" t="s">
        <v>46</v>
      </c>
      <c r="O202" s="42"/>
      <c r="P202" s="204">
        <f>O202*H202</f>
        <v>0</v>
      </c>
      <c r="Q202" s="204">
        <v>0</v>
      </c>
      <c r="R202" s="204">
        <f>Q202*H202</f>
        <v>0</v>
      </c>
      <c r="S202" s="204">
        <v>0</v>
      </c>
      <c r="T202" s="205">
        <f>S202*H202</f>
        <v>0</v>
      </c>
      <c r="AR202" s="24" t="s">
        <v>164</v>
      </c>
      <c r="AT202" s="24" t="s">
        <v>239</v>
      </c>
      <c r="AU202" s="24" t="s">
        <v>84</v>
      </c>
      <c r="AY202" s="24" t="s">
        <v>237</v>
      </c>
      <c r="BE202" s="206">
        <f>IF(N202="základní",J202,0)</f>
        <v>0</v>
      </c>
      <c r="BF202" s="206">
        <f>IF(N202="snížená",J202,0)</f>
        <v>0</v>
      </c>
      <c r="BG202" s="206">
        <f>IF(N202="zákl. přenesená",J202,0)</f>
        <v>0</v>
      </c>
      <c r="BH202" s="206">
        <f>IF(N202="sníž. přenesená",J202,0)</f>
        <v>0</v>
      </c>
      <c r="BI202" s="206">
        <f>IF(N202="nulová",J202,0)</f>
        <v>0</v>
      </c>
      <c r="BJ202" s="24" t="s">
        <v>24</v>
      </c>
      <c r="BK202" s="206">
        <f>ROUND(I202*H202,2)</f>
        <v>0</v>
      </c>
      <c r="BL202" s="24" t="s">
        <v>164</v>
      </c>
      <c r="BM202" s="24" t="s">
        <v>424</v>
      </c>
    </row>
    <row r="203" spans="2:65" s="1" customFormat="1" ht="189">
      <c r="B203" s="41"/>
      <c r="C203" s="63"/>
      <c r="D203" s="209" t="s">
        <v>330</v>
      </c>
      <c r="E203" s="63"/>
      <c r="F203" s="241" t="s">
        <v>425</v>
      </c>
      <c r="G203" s="63"/>
      <c r="H203" s="63"/>
      <c r="I203" s="165"/>
      <c r="J203" s="63"/>
      <c r="K203" s="63"/>
      <c r="L203" s="61"/>
      <c r="M203" s="242"/>
      <c r="N203" s="42"/>
      <c r="O203" s="42"/>
      <c r="P203" s="42"/>
      <c r="Q203" s="42"/>
      <c r="R203" s="42"/>
      <c r="S203" s="42"/>
      <c r="T203" s="78"/>
      <c r="AT203" s="24" t="s">
        <v>330</v>
      </c>
      <c r="AU203" s="24" t="s">
        <v>84</v>
      </c>
    </row>
    <row r="204" spans="2:65" s="11" customFormat="1">
      <c r="B204" s="207"/>
      <c r="C204" s="208"/>
      <c r="D204" s="209" t="s">
        <v>244</v>
      </c>
      <c r="E204" s="210" t="s">
        <v>22</v>
      </c>
      <c r="F204" s="211" t="s">
        <v>426</v>
      </c>
      <c r="G204" s="208"/>
      <c r="H204" s="212">
        <v>109.6</v>
      </c>
      <c r="I204" s="213"/>
      <c r="J204" s="208"/>
      <c r="K204" s="208"/>
      <c r="L204" s="214"/>
      <c r="M204" s="215"/>
      <c r="N204" s="216"/>
      <c r="O204" s="216"/>
      <c r="P204" s="216"/>
      <c r="Q204" s="216"/>
      <c r="R204" s="216"/>
      <c r="S204" s="216"/>
      <c r="T204" s="217"/>
      <c r="AT204" s="218" t="s">
        <v>244</v>
      </c>
      <c r="AU204" s="218" t="s">
        <v>84</v>
      </c>
      <c r="AV204" s="11" t="s">
        <v>84</v>
      </c>
      <c r="AW204" s="11" t="s">
        <v>39</v>
      </c>
      <c r="AX204" s="11" t="s">
        <v>75</v>
      </c>
      <c r="AY204" s="218" t="s">
        <v>237</v>
      </c>
    </row>
    <row r="205" spans="2:65" s="12" customFormat="1">
      <c r="B205" s="219"/>
      <c r="C205" s="220"/>
      <c r="D205" s="221" t="s">
        <v>244</v>
      </c>
      <c r="E205" s="222" t="s">
        <v>22</v>
      </c>
      <c r="F205" s="223" t="s">
        <v>246</v>
      </c>
      <c r="G205" s="220"/>
      <c r="H205" s="224">
        <v>109.6</v>
      </c>
      <c r="I205" s="225"/>
      <c r="J205" s="220"/>
      <c r="K205" s="220"/>
      <c r="L205" s="226"/>
      <c r="M205" s="227"/>
      <c r="N205" s="228"/>
      <c r="O205" s="228"/>
      <c r="P205" s="228"/>
      <c r="Q205" s="228"/>
      <c r="R205" s="228"/>
      <c r="S205" s="228"/>
      <c r="T205" s="229"/>
      <c r="AT205" s="230" t="s">
        <v>244</v>
      </c>
      <c r="AU205" s="230" t="s">
        <v>84</v>
      </c>
      <c r="AV205" s="12" t="s">
        <v>164</v>
      </c>
      <c r="AW205" s="12" t="s">
        <v>39</v>
      </c>
      <c r="AX205" s="12" t="s">
        <v>24</v>
      </c>
      <c r="AY205" s="230" t="s">
        <v>237</v>
      </c>
    </row>
    <row r="206" spans="2:65" s="1" customFormat="1" ht="22.5" customHeight="1">
      <c r="B206" s="41"/>
      <c r="C206" s="231" t="s">
        <v>427</v>
      </c>
      <c r="D206" s="231" t="s">
        <v>274</v>
      </c>
      <c r="E206" s="232" t="s">
        <v>428</v>
      </c>
      <c r="F206" s="233" t="s">
        <v>429</v>
      </c>
      <c r="G206" s="234" t="s">
        <v>277</v>
      </c>
      <c r="H206" s="235">
        <v>14.8</v>
      </c>
      <c r="I206" s="236"/>
      <c r="J206" s="237">
        <f>ROUND(I206*H206,2)</f>
        <v>0</v>
      </c>
      <c r="K206" s="233" t="s">
        <v>242</v>
      </c>
      <c r="L206" s="238"/>
      <c r="M206" s="239" t="s">
        <v>22</v>
      </c>
      <c r="N206" s="240" t="s">
        <v>46</v>
      </c>
      <c r="O206" s="42"/>
      <c r="P206" s="204">
        <f>O206*H206</f>
        <v>0</v>
      </c>
      <c r="Q206" s="204">
        <v>1</v>
      </c>
      <c r="R206" s="204">
        <f>Q206*H206</f>
        <v>14.8</v>
      </c>
      <c r="S206" s="204">
        <v>0</v>
      </c>
      <c r="T206" s="205">
        <f>S206*H206</f>
        <v>0</v>
      </c>
      <c r="AR206" s="24" t="s">
        <v>273</v>
      </c>
      <c r="AT206" s="24" t="s">
        <v>274</v>
      </c>
      <c r="AU206" s="24" t="s">
        <v>84</v>
      </c>
      <c r="AY206" s="24" t="s">
        <v>237</v>
      </c>
      <c r="BE206" s="206">
        <f>IF(N206="základní",J206,0)</f>
        <v>0</v>
      </c>
      <c r="BF206" s="206">
        <f>IF(N206="snížená",J206,0)</f>
        <v>0</v>
      </c>
      <c r="BG206" s="206">
        <f>IF(N206="zákl. přenesená",J206,0)</f>
        <v>0</v>
      </c>
      <c r="BH206" s="206">
        <f>IF(N206="sníž. přenesená",J206,0)</f>
        <v>0</v>
      </c>
      <c r="BI206" s="206">
        <f>IF(N206="nulová",J206,0)</f>
        <v>0</v>
      </c>
      <c r="BJ206" s="24" t="s">
        <v>24</v>
      </c>
      <c r="BK206" s="206">
        <f>ROUND(I206*H206,2)</f>
        <v>0</v>
      </c>
      <c r="BL206" s="24" t="s">
        <v>164</v>
      </c>
      <c r="BM206" s="24" t="s">
        <v>430</v>
      </c>
    </row>
    <row r="207" spans="2:65" s="10" customFormat="1" ht="29.85" customHeight="1">
      <c r="B207" s="178"/>
      <c r="C207" s="179"/>
      <c r="D207" s="192" t="s">
        <v>74</v>
      </c>
      <c r="E207" s="193" t="s">
        <v>260</v>
      </c>
      <c r="F207" s="193" t="s">
        <v>431</v>
      </c>
      <c r="G207" s="179"/>
      <c r="H207" s="179"/>
      <c r="I207" s="182"/>
      <c r="J207" s="194">
        <f>BK207</f>
        <v>0</v>
      </c>
      <c r="K207" s="179"/>
      <c r="L207" s="184"/>
      <c r="M207" s="185"/>
      <c r="N207" s="186"/>
      <c r="O207" s="186"/>
      <c r="P207" s="187">
        <f>SUM(P208:P250)</f>
        <v>0</v>
      </c>
      <c r="Q207" s="186"/>
      <c r="R207" s="187">
        <f>SUM(R208:R250)</f>
        <v>75.380773000000005</v>
      </c>
      <c r="S207" s="186"/>
      <c r="T207" s="188">
        <f>SUM(T208:T250)</f>
        <v>0</v>
      </c>
      <c r="AR207" s="189" t="s">
        <v>24</v>
      </c>
      <c r="AT207" s="190" t="s">
        <v>74</v>
      </c>
      <c r="AU207" s="190" t="s">
        <v>24</v>
      </c>
      <c r="AY207" s="189" t="s">
        <v>237</v>
      </c>
      <c r="BK207" s="191">
        <f>SUM(BK208:BK250)</f>
        <v>0</v>
      </c>
    </row>
    <row r="208" spans="2:65" s="1" customFormat="1" ht="22.5" customHeight="1">
      <c r="B208" s="41"/>
      <c r="C208" s="195" t="s">
        <v>432</v>
      </c>
      <c r="D208" s="195" t="s">
        <v>239</v>
      </c>
      <c r="E208" s="196" t="s">
        <v>433</v>
      </c>
      <c r="F208" s="197" t="s">
        <v>434</v>
      </c>
      <c r="G208" s="198" t="s">
        <v>133</v>
      </c>
      <c r="H208" s="199">
        <v>27.6</v>
      </c>
      <c r="I208" s="200"/>
      <c r="J208" s="201">
        <f>ROUND(I208*H208,2)</f>
        <v>0</v>
      </c>
      <c r="K208" s="197" t="s">
        <v>242</v>
      </c>
      <c r="L208" s="61"/>
      <c r="M208" s="202" t="s">
        <v>22</v>
      </c>
      <c r="N208" s="203" t="s">
        <v>46</v>
      </c>
      <c r="O208" s="42"/>
      <c r="P208" s="204">
        <f>O208*H208</f>
        <v>0</v>
      </c>
      <c r="Q208" s="204">
        <v>0</v>
      </c>
      <c r="R208" s="204">
        <f>Q208*H208</f>
        <v>0</v>
      </c>
      <c r="S208" s="204">
        <v>0</v>
      </c>
      <c r="T208" s="205">
        <f>S208*H208</f>
        <v>0</v>
      </c>
      <c r="AR208" s="24" t="s">
        <v>164</v>
      </c>
      <c r="AT208" s="24" t="s">
        <v>239</v>
      </c>
      <c r="AU208" s="24" t="s">
        <v>84</v>
      </c>
      <c r="AY208" s="24" t="s">
        <v>237</v>
      </c>
      <c r="BE208" s="206">
        <f>IF(N208="základní",J208,0)</f>
        <v>0</v>
      </c>
      <c r="BF208" s="206">
        <f>IF(N208="snížená",J208,0)</f>
        <v>0</v>
      </c>
      <c r="BG208" s="206">
        <f>IF(N208="zákl. přenesená",J208,0)</f>
        <v>0</v>
      </c>
      <c r="BH208" s="206">
        <f>IF(N208="sníž. přenesená",J208,0)</f>
        <v>0</v>
      </c>
      <c r="BI208" s="206">
        <f>IF(N208="nulová",J208,0)</f>
        <v>0</v>
      </c>
      <c r="BJ208" s="24" t="s">
        <v>24</v>
      </c>
      <c r="BK208" s="206">
        <f>ROUND(I208*H208,2)</f>
        <v>0</v>
      </c>
      <c r="BL208" s="24" t="s">
        <v>164</v>
      </c>
      <c r="BM208" s="24" t="s">
        <v>435</v>
      </c>
    </row>
    <row r="209" spans="2:65" s="11" customFormat="1">
      <c r="B209" s="207"/>
      <c r="C209" s="208"/>
      <c r="D209" s="209" t="s">
        <v>244</v>
      </c>
      <c r="E209" s="210" t="s">
        <v>22</v>
      </c>
      <c r="F209" s="211" t="s">
        <v>155</v>
      </c>
      <c r="G209" s="208"/>
      <c r="H209" s="212">
        <v>27.6</v>
      </c>
      <c r="I209" s="213"/>
      <c r="J209" s="208"/>
      <c r="K209" s="208"/>
      <c r="L209" s="214"/>
      <c r="M209" s="215"/>
      <c r="N209" s="216"/>
      <c r="O209" s="216"/>
      <c r="P209" s="216"/>
      <c r="Q209" s="216"/>
      <c r="R209" s="216"/>
      <c r="S209" s="216"/>
      <c r="T209" s="217"/>
      <c r="AT209" s="218" t="s">
        <v>244</v>
      </c>
      <c r="AU209" s="218" t="s">
        <v>84</v>
      </c>
      <c r="AV209" s="11" t="s">
        <v>84</v>
      </c>
      <c r="AW209" s="11" t="s">
        <v>39</v>
      </c>
      <c r="AX209" s="11" t="s">
        <v>75</v>
      </c>
      <c r="AY209" s="218" t="s">
        <v>237</v>
      </c>
    </row>
    <row r="210" spans="2:65" s="12" customFormat="1">
      <c r="B210" s="219"/>
      <c r="C210" s="220"/>
      <c r="D210" s="221" t="s">
        <v>244</v>
      </c>
      <c r="E210" s="222" t="s">
        <v>22</v>
      </c>
      <c r="F210" s="223" t="s">
        <v>246</v>
      </c>
      <c r="G210" s="220"/>
      <c r="H210" s="224">
        <v>27.6</v>
      </c>
      <c r="I210" s="225"/>
      <c r="J210" s="220"/>
      <c r="K210" s="220"/>
      <c r="L210" s="226"/>
      <c r="M210" s="227"/>
      <c r="N210" s="228"/>
      <c r="O210" s="228"/>
      <c r="P210" s="228"/>
      <c r="Q210" s="228"/>
      <c r="R210" s="228"/>
      <c r="S210" s="228"/>
      <c r="T210" s="229"/>
      <c r="AT210" s="230" t="s">
        <v>244</v>
      </c>
      <c r="AU210" s="230" t="s">
        <v>84</v>
      </c>
      <c r="AV210" s="12" t="s">
        <v>164</v>
      </c>
      <c r="AW210" s="12" t="s">
        <v>39</v>
      </c>
      <c r="AX210" s="12" t="s">
        <v>24</v>
      </c>
      <c r="AY210" s="230" t="s">
        <v>237</v>
      </c>
    </row>
    <row r="211" spans="2:65" s="1" customFormat="1" ht="22.5" customHeight="1">
      <c r="B211" s="41"/>
      <c r="C211" s="195" t="s">
        <v>436</v>
      </c>
      <c r="D211" s="195" t="s">
        <v>239</v>
      </c>
      <c r="E211" s="196" t="s">
        <v>437</v>
      </c>
      <c r="F211" s="197" t="s">
        <v>438</v>
      </c>
      <c r="G211" s="198" t="s">
        <v>133</v>
      </c>
      <c r="H211" s="199">
        <v>230.65</v>
      </c>
      <c r="I211" s="200"/>
      <c r="J211" s="201">
        <f>ROUND(I211*H211,2)</f>
        <v>0</v>
      </c>
      <c r="K211" s="197" t="s">
        <v>242</v>
      </c>
      <c r="L211" s="61"/>
      <c r="M211" s="202" t="s">
        <v>22</v>
      </c>
      <c r="N211" s="203" t="s">
        <v>46</v>
      </c>
      <c r="O211" s="42"/>
      <c r="P211" s="204">
        <f>O211*H211</f>
        <v>0</v>
      </c>
      <c r="Q211" s="204">
        <v>0</v>
      </c>
      <c r="R211" s="204">
        <f>Q211*H211</f>
        <v>0</v>
      </c>
      <c r="S211" s="204">
        <v>0</v>
      </c>
      <c r="T211" s="205">
        <f>S211*H211</f>
        <v>0</v>
      </c>
      <c r="AR211" s="24" t="s">
        <v>164</v>
      </c>
      <c r="AT211" s="24" t="s">
        <v>239</v>
      </c>
      <c r="AU211" s="24" t="s">
        <v>84</v>
      </c>
      <c r="AY211" s="24" t="s">
        <v>237</v>
      </c>
      <c r="BE211" s="206">
        <f>IF(N211="základní",J211,0)</f>
        <v>0</v>
      </c>
      <c r="BF211" s="206">
        <f>IF(N211="snížená",J211,0)</f>
        <v>0</v>
      </c>
      <c r="BG211" s="206">
        <f>IF(N211="zákl. přenesená",J211,0)</f>
        <v>0</v>
      </c>
      <c r="BH211" s="206">
        <f>IF(N211="sníž. přenesená",J211,0)</f>
        <v>0</v>
      </c>
      <c r="BI211" s="206">
        <f>IF(N211="nulová",J211,0)</f>
        <v>0</v>
      </c>
      <c r="BJ211" s="24" t="s">
        <v>24</v>
      </c>
      <c r="BK211" s="206">
        <f>ROUND(I211*H211,2)</f>
        <v>0</v>
      </c>
      <c r="BL211" s="24" t="s">
        <v>164</v>
      </c>
      <c r="BM211" s="24" t="s">
        <v>439</v>
      </c>
    </row>
    <row r="212" spans="2:65" s="11" customFormat="1">
      <c r="B212" s="207"/>
      <c r="C212" s="208"/>
      <c r="D212" s="209" t="s">
        <v>244</v>
      </c>
      <c r="E212" s="210" t="s">
        <v>22</v>
      </c>
      <c r="F212" s="211" t="s">
        <v>245</v>
      </c>
      <c r="G212" s="208"/>
      <c r="H212" s="212">
        <v>230.65</v>
      </c>
      <c r="I212" s="213"/>
      <c r="J212" s="208"/>
      <c r="K212" s="208"/>
      <c r="L212" s="214"/>
      <c r="M212" s="215"/>
      <c r="N212" s="216"/>
      <c r="O212" s="216"/>
      <c r="P212" s="216"/>
      <c r="Q212" s="216"/>
      <c r="R212" s="216"/>
      <c r="S212" s="216"/>
      <c r="T212" s="217"/>
      <c r="AT212" s="218" t="s">
        <v>244</v>
      </c>
      <c r="AU212" s="218" t="s">
        <v>84</v>
      </c>
      <c r="AV212" s="11" t="s">
        <v>84</v>
      </c>
      <c r="AW212" s="11" t="s">
        <v>39</v>
      </c>
      <c r="AX212" s="11" t="s">
        <v>75</v>
      </c>
      <c r="AY212" s="218" t="s">
        <v>237</v>
      </c>
    </row>
    <row r="213" spans="2:65" s="12" customFormat="1">
      <c r="B213" s="219"/>
      <c r="C213" s="220"/>
      <c r="D213" s="221" t="s">
        <v>244</v>
      </c>
      <c r="E213" s="222" t="s">
        <v>108</v>
      </c>
      <c r="F213" s="223" t="s">
        <v>246</v>
      </c>
      <c r="G213" s="220"/>
      <c r="H213" s="224">
        <v>230.65</v>
      </c>
      <c r="I213" s="225"/>
      <c r="J213" s="220"/>
      <c r="K213" s="220"/>
      <c r="L213" s="226"/>
      <c r="M213" s="227"/>
      <c r="N213" s="228"/>
      <c r="O213" s="228"/>
      <c r="P213" s="228"/>
      <c r="Q213" s="228"/>
      <c r="R213" s="228"/>
      <c r="S213" s="228"/>
      <c r="T213" s="229"/>
      <c r="AT213" s="230" t="s">
        <v>244</v>
      </c>
      <c r="AU213" s="230" t="s">
        <v>84</v>
      </c>
      <c r="AV213" s="12" t="s">
        <v>164</v>
      </c>
      <c r="AW213" s="12" t="s">
        <v>39</v>
      </c>
      <c r="AX213" s="12" t="s">
        <v>24</v>
      </c>
      <c r="AY213" s="230" t="s">
        <v>237</v>
      </c>
    </row>
    <row r="214" spans="2:65" s="1" customFormat="1" ht="22.5" customHeight="1">
      <c r="B214" s="41"/>
      <c r="C214" s="195" t="s">
        <v>440</v>
      </c>
      <c r="D214" s="195" t="s">
        <v>239</v>
      </c>
      <c r="E214" s="196" t="s">
        <v>441</v>
      </c>
      <c r="F214" s="197" t="s">
        <v>442</v>
      </c>
      <c r="G214" s="198" t="s">
        <v>133</v>
      </c>
      <c r="H214" s="199">
        <v>27.6</v>
      </c>
      <c r="I214" s="200"/>
      <c r="J214" s="201">
        <f>ROUND(I214*H214,2)</f>
        <v>0</v>
      </c>
      <c r="K214" s="197" t="s">
        <v>242</v>
      </c>
      <c r="L214" s="61"/>
      <c r="M214" s="202" t="s">
        <v>22</v>
      </c>
      <c r="N214" s="203" t="s">
        <v>46</v>
      </c>
      <c r="O214" s="42"/>
      <c r="P214" s="204">
        <f>O214*H214</f>
        <v>0</v>
      </c>
      <c r="Q214" s="204">
        <v>0.47260000000000002</v>
      </c>
      <c r="R214" s="204">
        <f>Q214*H214</f>
        <v>13.043760000000001</v>
      </c>
      <c r="S214" s="204">
        <v>0</v>
      </c>
      <c r="T214" s="205">
        <f>S214*H214</f>
        <v>0</v>
      </c>
      <c r="AR214" s="24" t="s">
        <v>164</v>
      </c>
      <c r="AT214" s="24" t="s">
        <v>239</v>
      </c>
      <c r="AU214" s="24" t="s">
        <v>84</v>
      </c>
      <c r="AY214" s="24" t="s">
        <v>237</v>
      </c>
      <c r="BE214" s="206">
        <f>IF(N214="základní",J214,0)</f>
        <v>0</v>
      </c>
      <c r="BF214" s="206">
        <f>IF(N214="snížená",J214,0)</f>
        <v>0</v>
      </c>
      <c r="BG214" s="206">
        <f>IF(N214="zákl. přenesená",J214,0)</f>
        <v>0</v>
      </c>
      <c r="BH214" s="206">
        <f>IF(N214="sníž. přenesená",J214,0)</f>
        <v>0</v>
      </c>
      <c r="BI214" s="206">
        <f>IF(N214="nulová",J214,0)</f>
        <v>0</v>
      </c>
      <c r="BJ214" s="24" t="s">
        <v>24</v>
      </c>
      <c r="BK214" s="206">
        <f>ROUND(I214*H214,2)</f>
        <v>0</v>
      </c>
      <c r="BL214" s="24" t="s">
        <v>164</v>
      </c>
      <c r="BM214" s="24" t="s">
        <v>443</v>
      </c>
    </row>
    <row r="215" spans="2:65" s="11" customFormat="1">
      <c r="B215" s="207"/>
      <c r="C215" s="208"/>
      <c r="D215" s="209" t="s">
        <v>244</v>
      </c>
      <c r="E215" s="210" t="s">
        <v>22</v>
      </c>
      <c r="F215" s="211" t="s">
        <v>444</v>
      </c>
      <c r="G215" s="208"/>
      <c r="H215" s="212">
        <v>27.6</v>
      </c>
      <c r="I215" s="213"/>
      <c r="J215" s="208"/>
      <c r="K215" s="208"/>
      <c r="L215" s="214"/>
      <c r="M215" s="215"/>
      <c r="N215" s="216"/>
      <c r="O215" s="216"/>
      <c r="P215" s="216"/>
      <c r="Q215" s="216"/>
      <c r="R215" s="216"/>
      <c r="S215" s="216"/>
      <c r="T215" s="217"/>
      <c r="AT215" s="218" t="s">
        <v>244</v>
      </c>
      <c r="AU215" s="218" t="s">
        <v>84</v>
      </c>
      <c r="AV215" s="11" t="s">
        <v>84</v>
      </c>
      <c r="AW215" s="11" t="s">
        <v>39</v>
      </c>
      <c r="AX215" s="11" t="s">
        <v>75</v>
      </c>
      <c r="AY215" s="218" t="s">
        <v>237</v>
      </c>
    </row>
    <row r="216" spans="2:65" s="12" customFormat="1">
      <c r="B216" s="219"/>
      <c r="C216" s="220"/>
      <c r="D216" s="221" t="s">
        <v>244</v>
      </c>
      <c r="E216" s="222" t="s">
        <v>153</v>
      </c>
      <c r="F216" s="223" t="s">
        <v>246</v>
      </c>
      <c r="G216" s="220"/>
      <c r="H216" s="224">
        <v>27.6</v>
      </c>
      <c r="I216" s="225"/>
      <c r="J216" s="220"/>
      <c r="K216" s="220"/>
      <c r="L216" s="226"/>
      <c r="M216" s="227"/>
      <c r="N216" s="228"/>
      <c r="O216" s="228"/>
      <c r="P216" s="228"/>
      <c r="Q216" s="228"/>
      <c r="R216" s="228"/>
      <c r="S216" s="228"/>
      <c r="T216" s="229"/>
      <c r="AT216" s="230" t="s">
        <v>244</v>
      </c>
      <c r="AU216" s="230" t="s">
        <v>84</v>
      </c>
      <c r="AV216" s="12" t="s">
        <v>164</v>
      </c>
      <c r="AW216" s="12" t="s">
        <v>39</v>
      </c>
      <c r="AX216" s="12" t="s">
        <v>24</v>
      </c>
      <c r="AY216" s="230" t="s">
        <v>237</v>
      </c>
    </row>
    <row r="217" spans="2:65" s="1" customFormat="1" ht="22.5" customHeight="1">
      <c r="B217" s="41"/>
      <c r="C217" s="195" t="s">
        <v>445</v>
      </c>
      <c r="D217" s="195" t="s">
        <v>239</v>
      </c>
      <c r="E217" s="196" t="s">
        <v>446</v>
      </c>
      <c r="F217" s="197" t="s">
        <v>447</v>
      </c>
      <c r="G217" s="198" t="s">
        <v>133</v>
      </c>
      <c r="H217" s="199">
        <v>230.65</v>
      </c>
      <c r="I217" s="200"/>
      <c r="J217" s="201">
        <f>ROUND(I217*H217,2)</f>
        <v>0</v>
      </c>
      <c r="K217" s="197" t="s">
        <v>242</v>
      </c>
      <c r="L217" s="61"/>
      <c r="M217" s="202" t="s">
        <v>22</v>
      </c>
      <c r="N217" s="203" t="s">
        <v>46</v>
      </c>
      <c r="O217" s="42"/>
      <c r="P217" s="204">
        <f>O217*H217</f>
        <v>0</v>
      </c>
      <c r="Q217" s="204">
        <v>0</v>
      </c>
      <c r="R217" s="204">
        <f>Q217*H217</f>
        <v>0</v>
      </c>
      <c r="S217" s="204">
        <v>0</v>
      </c>
      <c r="T217" s="205">
        <f>S217*H217</f>
        <v>0</v>
      </c>
      <c r="AR217" s="24" t="s">
        <v>164</v>
      </c>
      <c r="AT217" s="24" t="s">
        <v>239</v>
      </c>
      <c r="AU217" s="24" t="s">
        <v>84</v>
      </c>
      <c r="AY217" s="24" t="s">
        <v>237</v>
      </c>
      <c r="BE217" s="206">
        <f>IF(N217="základní",J217,0)</f>
        <v>0</v>
      </c>
      <c r="BF217" s="206">
        <f>IF(N217="snížená",J217,0)</f>
        <v>0</v>
      </c>
      <c r="BG217" s="206">
        <f>IF(N217="zákl. přenesená",J217,0)</f>
        <v>0</v>
      </c>
      <c r="BH217" s="206">
        <f>IF(N217="sníž. přenesená",J217,0)</f>
        <v>0</v>
      </c>
      <c r="BI217" s="206">
        <f>IF(N217="nulová",J217,0)</f>
        <v>0</v>
      </c>
      <c r="BJ217" s="24" t="s">
        <v>24</v>
      </c>
      <c r="BK217" s="206">
        <f>ROUND(I217*H217,2)</f>
        <v>0</v>
      </c>
      <c r="BL217" s="24" t="s">
        <v>164</v>
      </c>
      <c r="BM217" s="24" t="s">
        <v>448</v>
      </c>
    </row>
    <row r="218" spans="2:65" s="11" customFormat="1">
      <c r="B218" s="207"/>
      <c r="C218" s="208"/>
      <c r="D218" s="209" t="s">
        <v>244</v>
      </c>
      <c r="E218" s="210" t="s">
        <v>22</v>
      </c>
      <c r="F218" s="211" t="s">
        <v>108</v>
      </c>
      <c r="G218" s="208"/>
      <c r="H218" s="212">
        <v>230.65</v>
      </c>
      <c r="I218" s="213"/>
      <c r="J218" s="208"/>
      <c r="K218" s="208"/>
      <c r="L218" s="214"/>
      <c r="M218" s="215"/>
      <c r="N218" s="216"/>
      <c r="O218" s="216"/>
      <c r="P218" s="216"/>
      <c r="Q218" s="216"/>
      <c r="R218" s="216"/>
      <c r="S218" s="216"/>
      <c r="T218" s="217"/>
      <c r="AT218" s="218" t="s">
        <v>244</v>
      </c>
      <c r="AU218" s="218" t="s">
        <v>84</v>
      </c>
      <c r="AV218" s="11" t="s">
        <v>84</v>
      </c>
      <c r="AW218" s="11" t="s">
        <v>39</v>
      </c>
      <c r="AX218" s="11" t="s">
        <v>75</v>
      </c>
      <c r="AY218" s="218" t="s">
        <v>237</v>
      </c>
    </row>
    <row r="219" spans="2:65" s="12" customFormat="1">
      <c r="B219" s="219"/>
      <c r="C219" s="220"/>
      <c r="D219" s="221" t="s">
        <v>244</v>
      </c>
      <c r="E219" s="222" t="s">
        <v>22</v>
      </c>
      <c r="F219" s="223" t="s">
        <v>246</v>
      </c>
      <c r="G219" s="220"/>
      <c r="H219" s="224">
        <v>230.65</v>
      </c>
      <c r="I219" s="225"/>
      <c r="J219" s="220"/>
      <c r="K219" s="220"/>
      <c r="L219" s="226"/>
      <c r="M219" s="227"/>
      <c r="N219" s="228"/>
      <c r="O219" s="228"/>
      <c r="P219" s="228"/>
      <c r="Q219" s="228"/>
      <c r="R219" s="228"/>
      <c r="S219" s="228"/>
      <c r="T219" s="229"/>
      <c r="AT219" s="230" t="s">
        <v>244</v>
      </c>
      <c r="AU219" s="230" t="s">
        <v>84</v>
      </c>
      <c r="AV219" s="12" t="s">
        <v>164</v>
      </c>
      <c r="AW219" s="12" t="s">
        <v>39</v>
      </c>
      <c r="AX219" s="12" t="s">
        <v>24</v>
      </c>
      <c r="AY219" s="230" t="s">
        <v>237</v>
      </c>
    </row>
    <row r="220" spans="2:65" s="1" customFormat="1" ht="22.5" customHeight="1">
      <c r="B220" s="41"/>
      <c r="C220" s="195" t="s">
        <v>449</v>
      </c>
      <c r="D220" s="195" t="s">
        <v>239</v>
      </c>
      <c r="E220" s="196" t="s">
        <v>450</v>
      </c>
      <c r="F220" s="197" t="s">
        <v>451</v>
      </c>
      <c r="G220" s="198" t="s">
        <v>133</v>
      </c>
      <c r="H220" s="199">
        <v>230.65</v>
      </c>
      <c r="I220" s="200"/>
      <c r="J220" s="201">
        <f>ROUND(I220*H220,2)</f>
        <v>0</v>
      </c>
      <c r="K220" s="197" t="s">
        <v>242</v>
      </c>
      <c r="L220" s="61"/>
      <c r="M220" s="202" t="s">
        <v>22</v>
      </c>
      <c r="N220" s="203" t="s">
        <v>46</v>
      </c>
      <c r="O220" s="42"/>
      <c r="P220" s="204">
        <f>O220*H220</f>
        <v>0</v>
      </c>
      <c r="Q220" s="204">
        <v>0</v>
      </c>
      <c r="R220" s="204">
        <f>Q220*H220</f>
        <v>0</v>
      </c>
      <c r="S220" s="204">
        <v>0</v>
      </c>
      <c r="T220" s="205">
        <f>S220*H220</f>
        <v>0</v>
      </c>
      <c r="AR220" s="24" t="s">
        <v>164</v>
      </c>
      <c r="AT220" s="24" t="s">
        <v>239</v>
      </c>
      <c r="AU220" s="24" t="s">
        <v>84</v>
      </c>
      <c r="AY220" s="24" t="s">
        <v>237</v>
      </c>
      <c r="BE220" s="206">
        <f>IF(N220="základní",J220,0)</f>
        <v>0</v>
      </c>
      <c r="BF220" s="206">
        <f>IF(N220="snížená",J220,0)</f>
        <v>0</v>
      </c>
      <c r="BG220" s="206">
        <f>IF(N220="zákl. přenesená",J220,0)</f>
        <v>0</v>
      </c>
      <c r="BH220" s="206">
        <f>IF(N220="sníž. přenesená",J220,0)</f>
        <v>0</v>
      </c>
      <c r="BI220" s="206">
        <f>IF(N220="nulová",J220,0)</f>
        <v>0</v>
      </c>
      <c r="BJ220" s="24" t="s">
        <v>24</v>
      </c>
      <c r="BK220" s="206">
        <f>ROUND(I220*H220,2)</f>
        <v>0</v>
      </c>
      <c r="BL220" s="24" t="s">
        <v>164</v>
      </c>
      <c r="BM220" s="24" t="s">
        <v>452</v>
      </c>
    </row>
    <row r="221" spans="2:65" s="11" customFormat="1">
      <c r="B221" s="207"/>
      <c r="C221" s="208"/>
      <c r="D221" s="209" t="s">
        <v>244</v>
      </c>
      <c r="E221" s="210" t="s">
        <v>22</v>
      </c>
      <c r="F221" s="211" t="s">
        <v>108</v>
      </c>
      <c r="G221" s="208"/>
      <c r="H221" s="212">
        <v>230.65</v>
      </c>
      <c r="I221" s="213"/>
      <c r="J221" s="208"/>
      <c r="K221" s="208"/>
      <c r="L221" s="214"/>
      <c r="M221" s="215"/>
      <c r="N221" s="216"/>
      <c r="O221" s="216"/>
      <c r="P221" s="216"/>
      <c r="Q221" s="216"/>
      <c r="R221" s="216"/>
      <c r="S221" s="216"/>
      <c r="T221" s="217"/>
      <c r="AT221" s="218" t="s">
        <v>244</v>
      </c>
      <c r="AU221" s="218" t="s">
        <v>84</v>
      </c>
      <c r="AV221" s="11" t="s">
        <v>84</v>
      </c>
      <c r="AW221" s="11" t="s">
        <v>39</v>
      </c>
      <c r="AX221" s="11" t="s">
        <v>75</v>
      </c>
      <c r="AY221" s="218" t="s">
        <v>237</v>
      </c>
    </row>
    <row r="222" spans="2:65" s="12" customFormat="1">
      <c r="B222" s="219"/>
      <c r="C222" s="220"/>
      <c r="D222" s="221" t="s">
        <v>244</v>
      </c>
      <c r="E222" s="222" t="s">
        <v>22</v>
      </c>
      <c r="F222" s="223" t="s">
        <v>246</v>
      </c>
      <c r="G222" s="220"/>
      <c r="H222" s="224">
        <v>230.65</v>
      </c>
      <c r="I222" s="225"/>
      <c r="J222" s="220"/>
      <c r="K222" s="220"/>
      <c r="L222" s="226"/>
      <c r="M222" s="227"/>
      <c r="N222" s="228"/>
      <c r="O222" s="228"/>
      <c r="P222" s="228"/>
      <c r="Q222" s="228"/>
      <c r="R222" s="228"/>
      <c r="S222" s="228"/>
      <c r="T222" s="229"/>
      <c r="AT222" s="230" t="s">
        <v>244</v>
      </c>
      <c r="AU222" s="230" t="s">
        <v>84</v>
      </c>
      <c r="AV222" s="12" t="s">
        <v>164</v>
      </c>
      <c r="AW222" s="12" t="s">
        <v>39</v>
      </c>
      <c r="AX222" s="12" t="s">
        <v>24</v>
      </c>
      <c r="AY222" s="230" t="s">
        <v>237</v>
      </c>
    </row>
    <row r="223" spans="2:65" s="1" customFormat="1" ht="31.5" customHeight="1">
      <c r="B223" s="41"/>
      <c r="C223" s="195" t="s">
        <v>453</v>
      </c>
      <c r="D223" s="195" t="s">
        <v>239</v>
      </c>
      <c r="E223" s="196" t="s">
        <v>454</v>
      </c>
      <c r="F223" s="197" t="s">
        <v>455</v>
      </c>
      <c r="G223" s="198" t="s">
        <v>133</v>
      </c>
      <c r="H223" s="199">
        <v>230.65</v>
      </c>
      <c r="I223" s="200"/>
      <c r="J223" s="201">
        <f>ROUND(I223*H223,2)</f>
        <v>0</v>
      </c>
      <c r="K223" s="197" t="s">
        <v>242</v>
      </c>
      <c r="L223" s="61"/>
      <c r="M223" s="202" t="s">
        <v>22</v>
      </c>
      <c r="N223" s="203" t="s">
        <v>46</v>
      </c>
      <c r="O223" s="42"/>
      <c r="P223" s="204">
        <f>O223*H223</f>
        <v>0</v>
      </c>
      <c r="Q223" s="204">
        <v>7.0200000000000002E-3</v>
      </c>
      <c r="R223" s="204">
        <f>Q223*H223</f>
        <v>1.6191630000000001</v>
      </c>
      <c r="S223" s="204">
        <v>0</v>
      </c>
      <c r="T223" s="205">
        <f>S223*H223</f>
        <v>0</v>
      </c>
      <c r="AR223" s="24" t="s">
        <v>164</v>
      </c>
      <c r="AT223" s="24" t="s">
        <v>239</v>
      </c>
      <c r="AU223" s="24" t="s">
        <v>84</v>
      </c>
      <c r="AY223" s="24" t="s">
        <v>237</v>
      </c>
      <c r="BE223" s="206">
        <f>IF(N223="základní",J223,0)</f>
        <v>0</v>
      </c>
      <c r="BF223" s="206">
        <f>IF(N223="snížená",J223,0)</f>
        <v>0</v>
      </c>
      <c r="BG223" s="206">
        <f>IF(N223="zákl. přenesená",J223,0)</f>
        <v>0</v>
      </c>
      <c r="BH223" s="206">
        <f>IF(N223="sníž. přenesená",J223,0)</f>
        <v>0</v>
      </c>
      <c r="BI223" s="206">
        <f>IF(N223="nulová",J223,0)</f>
        <v>0</v>
      </c>
      <c r="BJ223" s="24" t="s">
        <v>24</v>
      </c>
      <c r="BK223" s="206">
        <f>ROUND(I223*H223,2)</f>
        <v>0</v>
      </c>
      <c r="BL223" s="24" t="s">
        <v>164</v>
      </c>
      <c r="BM223" s="24" t="s">
        <v>456</v>
      </c>
    </row>
    <row r="224" spans="2:65" s="13" customFormat="1">
      <c r="B224" s="250"/>
      <c r="C224" s="251"/>
      <c r="D224" s="209" t="s">
        <v>244</v>
      </c>
      <c r="E224" s="252" t="s">
        <v>22</v>
      </c>
      <c r="F224" s="253" t="s">
        <v>457</v>
      </c>
      <c r="G224" s="251"/>
      <c r="H224" s="254" t="s">
        <v>22</v>
      </c>
      <c r="I224" s="255"/>
      <c r="J224" s="251"/>
      <c r="K224" s="251"/>
      <c r="L224" s="256"/>
      <c r="M224" s="257"/>
      <c r="N224" s="258"/>
      <c r="O224" s="258"/>
      <c r="P224" s="258"/>
      <c r="Q224" s="258"/>
      <c r="R224" s="258"/>
      <c r="S224" s="258"/>
      <c r="T224" s="259"/>
      <c r="AT224" s="260" t="s">
        <v>244</v>
      </c>
      <c r="AU224" s="260" t="s">
        <v>84</v>
      </c>
      <c r="AV224" s="13" t="s">
        <v>24</v>
      </c>
      <c r="AW224" s="13" t="s">
        <v>39</v>
      </c>
      <c r="AX224" s="13" t="s">
        <v>75</v>
      </c>
      <c r="AY224" s="260" t="s">
        <v>237</v>
      </c>
    </row>
    <row r="225" spans="2:65" s="11" customFormat="1">
      <c r="B225" s="207"/>
      <c r="C225" s="208"/>
      <c r="D225" s="209" t="s">
        <v>244</v>
      </c>
      <c r="E225" s="210" t="s">
        <v>22</v>
      </c>
      <c r="F225" s="211" t="s">
        <v>108</v>
      </c>
      <c r="G225" s="208"/>
      <c r="H225" s="212">
        <v>230.65</v>
      </c>
      <c r="I225" s="213"/>
      <c r="J225" s="208"/>
      <c r="K225" s="208"/>
      <c r="L225" s="214"/>
      <c r="M225" s="215"/>
      <c r="N225" s="216"/>
      <c r="O225" s="216"/>
      <c r="P225" s="216"/>
      <c r="Q225" s="216"/>
      <c r="R225" s="216"/>
      <c r="S225" s="216"/>
      <c r="T225" s="217"/>
      <c r="AT225" s="218" t="s">
        <v>244</v>
      </c>
      <c r="AU225" s="218" t="s">
        <v>84</v>
      </c>
      <c r="AV225" s="11" t="s">
        <v>84</v>
      </c>
      <c r="AW225" s="11" t="s">
        <v>39</v>
      </c>
      <c r="AX225" s="11" t="s">
        <v>75</v>
      </c>
      <c r="AY225" s="218" t="s">
        <v>237</v>
      </c>
    </row>
    <row r="226" spans="2:65" s="12" customFormat="1">
      <c r="B226" s="219"/>
      <c r="C226" s="220"/>
      <c r="D226" s="221" t="s">
        <v>244</v>
      </c>
      <c r="E226" s="222" t="s">
        <v>22</v>
      </c>
      <c r="F226" s="223" t="s">
        <v>246</v>
      </c>
      <c r="G226" s="220"/>
      <c r="H226" s="224">
        <v>230.65</v>
      </c>
      <c r="I226" s="225"/>
      <c r="J226" s="220"/>
      <c r="K226" s="220"/>
      <c r="L226" s="226"/>
      <c r="M226" s="227"/>
      <c r="N226" s="228"/>
      <c r="O226" s="228"/>
      <c r="P226" s="228"/>
      <c r="Q226" s="228"/>
      <c r="R226" s="228"/>
      <c r="S226" s="228"/>
      <c r="T226" s="229"/>
      <c r="AT226" s="230" t="s">
        <v>244</v>
      </c>
      <c r="AU226" s="230" t="s">
        <v>84</v>
      </c>
      <c r="AV226" s="12" t="s">
        <v>164</v>
      </c>
      <c r="AW226" s="12" t="s">
        <v>39</v>
      </c>
      <c r="AX226" s="12" t="s">
        <v>24</v>
      </c>
      <c r="AY226" s="230" t="s">
        <v>237</v>
      </c>
    </row>
    <row r="227" spans="2:65" s="1" customFormat="1" ht="22.5" customHeight="1">
      <c r="B227" s="41"/>
      <c r="C227" s="195" t="s">
        <v>458</v>
      </c>
      <c r="D227" s="195" t="s">
        <v>239</v>
      </c>
      <c r="E227" s="196" t="s">
        <v>459</v>
      </c>
      <c r="F227" s="197" t="s">
        <v>460</v>
      </c>
      <c r="G227" s="198" t="s">
        <v>133</v>
      </c>
      <c r="H227" s="199">
        <v>230.65</v>
      </c>
      <c r="I227" s="200"/>
      <c r="J227" s="201">
        <f>ROUND(I227*H227,2)</f>
        <v>0</v>
      </c>
      <c r="K227" s="197" t="s">
        <v>242</v>
      </c>
      <c r="L227" s="61"/>
      <c r="M227" s="202" t="s">
        <v>22</v>
      </c>
      <c r="N227" s="203" t="s">
        <v>46</v>
      </c>
      <c r="O227" s="42"/>
      <c r="P227" s="204">
        <f>O227*H227</f>
        <v>0</v>
      </c>
      <c r="Q227" s="204">
        <v>0</v>
      </c>
      <c r="R227" s="204">
        <f>Q227*H227</f>
        <v>0</v>
      </c>
      <c r="S227" s="204">
        <v>0</v>
      </c>
      <c r="T227" s="205">
        <f>S227*H227</f>
        <v>0</v>
      </c>
      <c r="AR227" s="24" t="s">
        <v>164</v>
      </c>
      <c r="AT227" s="24" t="s">
        <v>239</v>
      </c>
      <c r="AU227" s="24" t="s">
        <v>84</v>
      </c>
      <c r="AY227" s="24" t="s">
        <v>237</v>
      </c>
      <c r="BE227" s="206">
        <f>IF(N227="základní",J227,0)</f>
        <v>0</v>
      </c>
      <c r="BF227" s="206">
        <f>IF(N227="snížená",J227,0)</f>
        <v>0</v>
      </c>
      <c r="BG227" s="206">
        <f>IF(N227="zákl. přenesená",J227,0)</f>
        <v>0</v>
      </c>
      <c r="BH227" s="206">
        <f>IF(N227="sníž. přenesená",J227,0)</f>
        <v>0</v>
      </c>
      <c r="BI227" s="206">
        <f>IF(N227="nulová",J227,0)</f>
        <v>0</v>
      </c>
      <c r="BJ227" s="24" t="s">
        <v>24</v>
      </c>
      <c r="BK227" s="206">
        <f>ROUND(I227*H227,2)</f>
        <v>0</v>
      </c>
      <c r="BL227" s="24" t="s">
        <v>164</v>
      </c>
      <c r="BM227" s="24" t="s">
        <v>461</v>
      </c>
    </row>
    <row r="228" spans="2:65" s="13" customFormat="1">
      <c r="B228" s="250"/>
      <c r="C228" s="251"/>
      <c r="D228" s="209" t="s">
        <v>244</v>
      </c>
      <c r="E228" s="252" t="s">
        <v>22</v>
      </c>
      <c r="F228" s="253" t="s">
        <v>462</v>
      </c>
      <c r="G228" s="251"/>
      <c r="H228" s="254" t="s">
        <v>22</v>
      </c>
      <c r="I228" s="255"/>
      <c r="J228" s="251"/>
      <c r="K228" s="251"/>
      <c r="L228" s="256"/>
      <c r="M228" s="257"/>
      <c r="N228" s="258"/>
      <c r="O228" s="258"/>
      <c r="P228" s="258"/>
      <c r="Q228" s="258"/>
      <c r="R228" s="258"/>
      <c r="S228" s="258"/>
      <c r="T228" s="259"/>
      <c r="AT228" s="260" t="s">
        <v>244</v>
      </c>
      <c r="AU228" s="260" t="s">
        <v>84</v>
      </c>
      <c r="AV228" s="13" t="s">
        <v>24</v>
      </c>
      <c r="AW228" s="13" t="s">
        <v>39</v>
      </c>
      <c r="AX228" s="13" t="s">
        <v>75</v>
      </c>
      <c r="AY228" s="260" t="s">
        <v>237</v>
      </c>
    </row>
    <row r="229" spans="2:65" s="11" customFormat="1">
      <c r="B229" s="207"/>
      <c r="C229" s="208"/>
      <c r="D229" s="209" t="s">
        <v>244</v>
      </c>
      <c r="E229" s="210" t="s">
        <v>22</v>
      </c>
      <c r="F229" s="211" t="s">
        <v>108</v>
      </c>
      <c r="G229" s="208"/>
      <c r="H229" s="212">
        <v>230.65</v>
      </c>
      <c r="I229" s="213"/>
      <c r="J229" s="208"/>
      <c r="K229" s="208"/>
      <c r="L229" s="214"/>
      <c r="M229" s="215"/>
      <c r="N229" s="216"/>
      <c r="O229" s="216"/>
      <c r="P229" s="216"/>
      <c r="Q229" s="216"/>
      <c r="R229" s="216"/>
      <c r="S229" s="216"/>
      <c r="T229" s="217"/>
      <c r="AT229" s="218" t="s">
        <v>244</v>
      </c>
      <c r="AU229" s="218" t="s">
        <v>84</v>
      </c>
      <c r="AV229" s="11" t="s">
        <v>84</v>
      </c>
      <c r="AW229" s="11" t="s">
        <v>39</v>
      </c>
      <c r="AX229" s="11" t="s">
        <v>75</v>
      </c>
      <c r="AY229" s="218" t="s">
        <v>237</v>
      </c>
    </row>
    <row r="230" spans="2:65" s="12" customFormat="1">
      <c r="B230" s="219"/>
      <c r="C230" s="220"/>
      <c r="D230" s="221" t="s">
        <v>244</v>
      </c>
      <c r="E230" s="222" t="s">
        <v>22</v>
      </c>
      <c r="F230" s="223" t="s">
        <v>246</v>
      </c>
      <c r="G230" s="220"/>
      <c r="H230" s="224">
        <v>230.65</v>
      </c>
      <c r="I230" s="225"/>
      <c r="J230" s="220"/>
      <c r="K230" s="220"/>
      <c r="L230" s="226"/>
      <c r="M230" s="227"/>
      <c r="N230" s="228"/>
      <c r="O230" s="228"/>
      <c r="P230" s="228"/>
      <c r="Q230" s="228"/>
      <c r="R230" s="228"/>
      <c r="S230" s="228"/>
      <c r="T230" s="229"/>
      <c r="AT230" s="230" t="s">
        <v>244</v>
      </c>
      <c r="AU230" s="230" t="s">
        <v>84</v>
      </c>
      <c r="AV230" s="12" t="s">
        <v>164</v>
      </c>
      <c r="AW230" s="12" t="s">
        <v>39</v>
      </c>
      <c r="AX230" s="12" t="s">
        <v>24</v>
      </c>
      <c r="AY230" s="230" t="s">
        <v>237</v>
      </c>
    </row>
    <row r="231" spans="2:65" s="1" customFormat="1" ht="22.5" customHeight="1">
      <c r="B231" s="41"/>
      <c r="C231" s="195" t="s">
        <v>463</v>
      </c>
      <c r="D231" s="195" t="s">
        <v>239</v>
      </c>
      <c r="E231" s="196" t="s">
        <v>464</v>
      </c>
      <c r="F231" s="197" t="s">
        <v>465</v>
      </c>
      <c r="G231" s="198" t="s">
        <v>133</v>
      </c>
      <c r="H231" s="199">
        <v>230.65</v>
      </c>
      <c r="I231" s="200"/>
      <c r="J231" s="201">
        <f>ROUND(I231*H231,2)</f>
        <v>0</v>
      </c>
      <c r="K231" s="197" t="s">
        <v>242</v>
      </c>
      <c r="L231" s="61"/>
      <c r="M231" s="202" t="s">
        <v>22</v>
      </c>
      <c r="N231" s="203" t="s">
        <v>46</v>
      </c>
      <c r="O231" s="42"/>
      <c r="P231" s="204">
        <f>O231*H231</f>
        <v>0</v>
      </c>
      <c r="Q231" s="204">
        <v>0</v>
      </c>
      <c r="R231" s="204">
        <f>Q231*H231</f>
        <v>0</v>
      </c>
      <c r="S231" s="204">
        <v>0</v>
      </c>
      <c r="T231" s="205">
        <f>S231*H231</f>
        <v>0</v>
      </c>
      <c r="AR231" s="24" t="s">
        <v>164</v>
      </c>
      <c r="AT231" s="24" t="s">
        <v>239</v>
      </c>
      <c r="AU231" s="24" t="s">
        <v>84</v>
      </c>
      <c r="AY231" s="24" t="s">
        <v>237</v>
      </c>
      <c r="BE231" s="206">
        <f>IF(N231="základní",J231,0)</f>
        <v>0</v>
      </c>
      <c r="BF231" s="206">
        <f>IF(N231="snížená",J231,0)</f>
        <v>0</v>
      </c>
      <c r="BG231" s="206">
        <f>IF(N231="zákl. přenesená",J231,0)</f>
        <v>0</v>
      </c>
      <c r="BH231" s="206">
        <f>IF(N231="sníž. přenesená",J231,0)</f>
        <v>0</v>
      </c>
      <c r="BI231" s="206">
        <f>IF(N231="nulová",J231,0)</f>
        <v>0</v>
      </c>
      <c r="BJ231" s="24" t="s">
        <v>24</v>
      </c>
      <c r="BK231" s="206">
        <f>ROUND(I231*H231,2)</f>
        <v>0</v>
      </c>
      <c r="BL231" s="24" t="s">
        <v>164</v>
      </c>
      <c r="BM231" s="24" t="s">
        <v>466</v>
      </c>
    </row>
    <row r="232" spans="2:65" s="11" customFormat="1">
      <c r="B232" s="207"/>
      <c r="C232" s="208"/>
      <c r="D232" s="209" t="s">
        <v>244</v>
      </c>
      <c r="E232" s="210" t="s">
        <v>22</v>
      </c>
      <c r="F232" s="211" t="s">
        <v>108</v>
      </c>
      <c r="G232" s="208"/>
      <c r="H232" s="212">
        <v>230.65</v>
      </c>
      <c r="I232" s="213"/>
      <c r="J232" s="208"/>
      <c r="K232" s="208"/>
      <c r="L232" s="214"/>
      <c r="M232" s="215"/>
      <c r="N232" s="216"/>
      <c r="O232" s="216"/>
      <c r="P232" s="216"/>
      <c r="Q232" s="216"/>
      <c r="R232" s="216"/>
      <c r="S232" s="216"/>
      <c r="T232" s="217"/>
      <c r="AT232" s="218" t="s">
        <v>244</v>
      </c>
      <c r="AU232" s="218" t="s">
        <v>84</v>
      </c>
      <c r="AV232" s="11" t="s">
        <v>84</v>
      </c>
      <c r="AW232" s="11" t="s">
        <v>39</v>
      </c>
      <c r="AX232" s="11" t="s">
        <v>75</v>
      </c>
      <c r="AY232" s="218" t="s">
        <v>237</v>
      </c>
    </row>
    <row r="233" spans="2:65" s="12" customFormat="1">
      <c r="B233" s="219"/>
      <c r="C233" s="220"/>
      <c r="D233" s="221" t="s">
        <v>244</v>
      </c>
      <c r="E233" s="222" t="s">
        <v>22</v>
      </c>
      <c r="F233" s="223" t="s">
        <v>246</v>
      </c>
      <c r="G233" s="220"/>
      <c r="H233" s="224">
        <v>230.65</v>
      </c>
      <c r="I233" s="225"/>
      <c r="J233" s="220"/>
      <c r="K233" s="220"/>
      <c r="L233" s="226"/>
      <c r="M233" s="227"/>
      <c r="N233" s="228"/>
      <c r="O233" s="228"/>
      <c r="P233" s="228"/>
      <c r="Q233" s="228"/>
      <c r="R233" s="228"/>
      <c r="S233" s="228"/>
      <c r="T233" s="229"/>
      <c r="AT233" s="230" t="s">
        <v>244</v>
      </c>
      <c r="AU233" s="230" t="s">
        <v>84</v>
      </c>
      <c r="AV233" s="12" t="s">
        <v>164</v>
      </c>
      <c r="AW233" s="12" t="s">
        <v>39</v>
      </c>
      <c r="AX233" s="12" t="s">
        <v>24</v>
      </c>
      <c r="AY233" s="230" t="s">
        <v>237</v>
      </c>
    </row>
    <row r="234" spans="2:65" s="1" customFormat="1" ht="22.5" customHeight="1">
      <c r="B234" s="41"/>
      <c r="C234" s="195" t="s">
        <v>467</v>
      </c>
      <c r="D234" s="195" t="s">
        <v>239</v>
      </c>
      <c r="E234" s="196" t="s">
        <v>468</v>
      </c>
      <c r="F234" s="197" t="s">
        <v>469</v>
      </c>
      <c r="G234" s="198" t="s">
        <v>133</v>
      </c>
      <c r="H234" s="199">
        <v>27.6</v>
      </c>
      <c r="I234" s="200"/>
      <c r="J234" s="201">
        <f>ROUND(I234*H234,2)</f>
        <v>0</v>
      </c>
      <c r="K234" s="197" t="s">
        <v>242</v>
      </c>
      <c r="L234" s="61"/>
      <c r="M234" s="202" t="s">
        <v>22</v>
      </c>
      <c r="N234" s="203" t="s">
        <v>46</v>
      </c>
      <c r="O234" s="42"/>
      <c r="P234" s="204">
        <f>O234*H234</f>
        <v>0</v>
      </c>
      <c r="Q234" s="204">
        <v>8.4250000000000005E-2</v>
      </c>
      <c r="R234" s="204">
        <f>Q234*H234</f>
        <v>2.3253000000000004</v>
      </c>
      <c r="S234" s="204">
        <v>0</v>
      </c>
      <c r="T234" s="205">
        <f>S234*H234</f>
        <v>0</v>
      </c>
      <c r="AR234" s="24" t="s">
        <v>164</v>
      </c>
      <c r="AT234" s="24" t="s">
        <v>239</v>
      </c>
      <c r="AU234" s="24" t="s">
        <v>84</v>
      </c>
      <c r="AY234" s="24" t="s">
        <v>237</v>
      </c>
      <c r="BE234" s="206">
        <f>IF(N234="základní",J234,0)</f>
        <v>0</v>
      </c>
      <c r="BF234" s="206">
        <f>IF(N234="snížená",J234,0)</f>
        <v>0</v>
      </c>
      <c r="BG234" s="206">
        <f>IF(N234="zákl. přenesená",J234,0)</f>
        <v>0</v>
      </c>
      <c r="BH234" s="206">
        <f>IF(N234="sníž. přenesená",J234,0)</f>
        <v>0</v>
      </c>
      <c r="BI234" s="206">
        <f>IF(N234="nulová",J234,0)</f>
        <v>0</v>
      </c>
      <c r="BJ234" s="24" t="s">
        <v>24</v>
      </c>
      <c r="BK234" s="206">
        <f>ROUND(I234*H234,2)</f>
        <v>0</v>
      </c>
      <c r="BL234" s="24" t="s">
        <v>164</v>
      </c>
      <c r="BM234" s="24" t="s">
        <v>470</v>
      </c>
    </row>
    <row r="235" spans="2:65" s="11" customFormat="1">
      <c r="B235" s="207"/>
      <c r="C235" s="208"/>
      <c r="D235" s="209" t="s">
        <v>244</v>
      </c>
      <c r="E235" s="210" t="s">
        <v>22</v>
      </c>
      <c r="F235" s="211" t="s">
        <v>153</v>
      </c>
      <c r="G235" s="208"/>
      <c r="H235" s="212">
        <v>27.6</v>
      </c>
      <c r="I235" s="213"/>
      <c r="J235" s="208"/>
      <c r="K235" s="208"/>
      <c r="L235" s="214"/>
      <c r="M235" s="215"/>
      <c r="N235" s="216"/>
      <c r="O235" s="216"/>
      <c r="P235" s="216"/>
      <c r="Q235" s="216"/>
      <c r="R235" s="216"/>
      <c r="S235" s="216"/>
      <c r="T235" s="217"/>
      <c r="AT235" s="218" t="s">
        <v>244</v>
      </c>
      <c r="AU235" s="218" t="s">
        <v>84</v>
      </c>
      <c r="AV235" s="11" t="s">
        <v>84</v>
      </c>
      <c r="AW235" s="11" t="s">
        <v>39</v>
      </c>
      <c r="AX235" s="11" t="s">
        <v>75</v>
      </c>
      <c r="AY235" s="218" t="s">
        <v>237</v>
      </c>
    </row>
    <row r="236" spans="2:65" s="12" customFormat="1">
      <c r="B236" s="219"/>
      <c r="C236" s="220"/>
      <c r="D236" s="221" t="s">
        <v>244</v>
      </c>
      <c r="E236" s="222" t="s">
        <v>22</v>
      </c>
      <c r="F236" s="223" t="s">
        <v>246</v>
      </c>
      <c r="G236" s="220"/>
      <c r="H236" s="224">
        <v>27.6</v>
      </c>
      <c r="I236" s="225"/>
      <c r="J236" s="220"/>
      <c r="K236" s="220"/>
      <c r="L236" s="226"/>
      <c r="M236" s="227"/>
      <c r="N236" s="228"/>
      <c r="O236" s="228"/>
      <c r="P236" s="228"/>
      <c r="Q236" s="228"/>
      <c r="R236" s="228"/>
      <c r="S236" s="228"/>
      <c r="T236" s="229"/>
      <c r="AT236" s="230" t="s">
        <v>244</v>
      </c>
      <c r="AU236" s="230" t="s">
        <v>84</v>
      </c>
      <c r="AV236" s="12" t="s">
        <v>164</v>
      </c>
      <c r="AW236" s="12" t="s">
        <v>39</v>
      </c>
      <c r="AX236" s="12" t="s">
        <v>24</v>
      </c>
      <c r="AY236" s="230" t="s">
        <v>237</v>
      </c>
    </row>
    <row r="237" spans="2:65" s="1" customFormat="1" ht="22.5" customHeight="1">
      <c r="B237" s="41"/>
      <c r="C237" s="231" t="s">
        <v>471</v>
      </c>
      <c r="D237" s="231" t="s">
        <v>274</v>
      </c>
      <c r="E237" s="232" t="s">
        <v>472</v>
      </c>
      <c r="F237" s="233" t="s">
        <v>473</v>
      </c>
      <c r="G237" s="234" t="s">
        <v>133</v>
      </c>
      <c r="H237" s="235">
        <v>30.36</v>
      </c>
      <c r="I237" s="236"/>
      <c r="J237" s="237">
        <f>ROUND(I237*H237,2)</f>
        <v>0</v>
      </c>
      <c r="K237" s="233" t="s">
        <v>242</v>
      </c>
      <c r="L237" s="238"/>
      <c r="M237" s="239" t="s">
        <v>22</v>
      </c>
      <c r="N237" s="240" t="s">
        <v>46</v>
      </c>
      <c r="O237" s="42"/>
      <c r="P237" s="204">
        <f>O237*H237</f>
        <v>0</v>
      </c>
      <c r="Q237" s="204">
        <v>0.13100000000000001</v>
      </c>
      <c r="R237" s="204">
        <f>Q237*H237</f>
        <v>3.97716</v>
      </c>
      <c r="S237" s="204">
        <v>0</v>
      </c>
      <c r="T237" s="205">
        <f>S237*H237</f>
        <v>0</v>
      </c>
      <c r="AR237" s="24" t="s">
        <v>273</v>
      </c>
      <c r="AT237" s="24" t="s">
        <v>274</v>
      </c>
      <c r="AU237" s="24" t="s">
        <v>84</v>
      </c>
      <c r="AY237" s="24" t="s">
        <v>237</v>
      </c>
      <c r="BE237" s="206">
        <f>IF(N237="základní",J237,0)</f>
        <v>0</v>
      </c>
      <c r="BF237" s="206">
        <f>IF(N237="snížená",J237,0)</f>
        <v>0</v>
      </c>
      <c r="BG237" s="206">
        <f>IF(N237="zákl. přenesená",J237,0)</f>
        <v>0</v>
      </c>
      <c r="BH237" s="206">
        <f>IF(N237="sníž. přenesená",J237,0)</f>
        <v>0</v>
      </c>
      <c r="BI237" s="206">
        <f>IF(N237="nulová",J237,0)</f>
        <v>0</v>
      </c>
      <c r="BJ237" s="24" t="s">
        <v>24</v>
      </c>
      <c r="BK237" s="206">
        <f>ROUND(I237*H237,2)</f>
        <v>0</v>
      </c>
      <c r="BL237" s="24" t="s">
        <v>164</v>
      </c>
      <c r="BM237" s="24" t="s">
        <v>474</v>
      </c>
    </row>
    <row r="238" spans="2:65" s="11" customFormat="1">
      <c r="B238" s="207"/>
      <c r="C238" s="208"/>
      <c r="D238" s="221" t="s">
        <v>244</v>
      </c>
      <c r="E238" s="208"/>
      <c r="F238" s="248" t="s">
        <v>475</v>
      </c>
      <c r="G238" s="208"/>
      <c r="H238" s="249">
        <v>30.36</v>
      </c>
      <c r="I238" s="213"/>
      <c r="J238" s="208"/>
      <c r="K238" s="208"/>
      <c r="L238" s="214"/>
      <c r="M238" s="215"/>
      <c r="N238" s="216"/>
      <c r="O238" s="216"/>
      <c r="P238" s="216"/>
      <c r="Q238" s="216"/>
      <c r="R238" s="216"/>
      <c r="S238" s="216"/>
      <c r="T238" s="217"/>
      <c r="AT238" s="218" t="s">
        <v>244</v>
      </c>
      <c r="AU238" s="218" t="s">
        <v>84</v>
      </c>
      <c r="AV238" s="11" t="s">
        <v>84</v>
      </c>
      <c r="AW238" s="11" t="s">
        <v>6</v>
      </c>
      <c r="AX238" s="11" t="s">
        <v>24</v>
      </c>
      <c r="AY238" s="218" t="s">
        <v>237</v>
      </c>
    </row>
    <row r="239" spans="2:65" s="1" customFormat="1" ht="57" customHeight="1">
      <c r="B239" s="41"/>
      <c r="C239" s="195" t="s">
        <v>476</v>
      </c>
      <c r="D239" s="195" t="s">
        <v>239</v>
      </c>
      <c r="E239" s="196" t="s">
        <v>477</v>
      </c>
      <c r="F239" s="197" t="s">
        <v>478</v>
      </c>
      <c r="G239" s="198" t="s">
        <v>133</v>
      </c>
      <c r="H239" s="199">
        <v>82</v>
      </c>
      <c r="I239" s="200"/>
      <c r="J239" s="201">
        <f>ROUND(I239*H239,2)</f>
        <v>0</v>
      </c>
      <c r="K239" s="197" t="s">
        <v>242</v>
      </c>
      <c r="L239" s="61"/>
      <c r="M239" s="202" t="s">
        <v>22</v>
      </c>
      <c r="N239" s="203" t="s">
        <v>46</v>
      </c>
      <c r="O239" s="42"/>
      <c r="P239" s="204">
        <f>O239*H239</f>
        <v>0</v>
      </c>
      <c r="Q239" s="204">
        <v>0.10362</v>
      </c>
      <c r="R239" s="204">
        <f>Q239*H239</f>
        <v>8.4968400000000006</v>
      </c>
      <c r="S239" s="204">
        <v>0</v>
      </c>
      <c r="T239" s="205">
        <f>S239*H239</f>
        <v>0</v>
      </c>
      <c r="AR239" s="24" t="s">
        <v>164</v>
      </c>
      <c r="AT239" s="24" t="s">
        <v>239</v>
      </c>
      <c r="AU239" s="24" t="s">
        <v>84</v>
      </c>
      <c r="AY239" s="24" t="s">
        <v>237</v>
      </c>
      <c r="BE239" s="206">
        <f>IF(N239="základní",J239,0)</f>
        <v>0</v>
      </c>
      <c r="BF239" s="206">
        <f>IF(N239="snížená",J239,0)</f>
        <v>0</v>
      </c>
      <c r="BG239" s="206">
        <f>IF(N239="zákl. přenesená",J239,0)</f>
        <v>0</v>
      </c>
      <c r="BH239" s="206">
        <f>IF(N239="sníž. přenesená",J239,0)</f>
        <v>0</v>
      </c>
      <c r="BI239" s="206">
        <f>IF(N239="nulová",J239,0)</f>
        <v>0</v>
      </c>
      <c r="BJ239" s="24" t="s">
        <v>24</v>
      </c>
      <c r="BK239" s="206">
        <f>ROUND(I239*H239,2)</f>
        <v>0</v>
      </c>
      <c r="BL239" s="24" t="s">
        <v>164</v>
      </c>
      <c r="BM239" s="24" t="s">
        <v>479</v>
      </c>
    </row>
    <row r="240" spans="2:65" s="1" customFormat="1" ht="121.5">
      <c r="B240" s="41"/>
      <c r="C240" s="63"/>
      <c r="D240" s="209" t="s">
        <v>330</v>
      </c>
      <c r="E240" s="63"/>
      <c r="F240" s="241" t="s">
        <v>480</v>
      </c>
      <c r="G240" s="63"/>
      <c r="H240" s="63"/>
      <c r="I240" s="165"/>
      <c r="J240" s="63"/>
      <c r="K240" s="63"/>
      <c r="L240" s="61"/>
      <c r="M240" s="242"/>
      <c r="N240" s="42"/>
      <c r="O240" s="42"/>
      <c r="P240" s="42"/>
      <c r="Q240" s="42"/>
      <c r="R240" s="42"/>
      <c r="S240" s="42"/>
      <c r="T240" s="78"/>
      <c r="AT240" s="24" t="s">
        <v>330</v>
      </c>
      <c r="AU240" s="24" t="s">
        <v>84</v>
      </c>
    </row>
    <row r="241" spans="2:65" s="11" customFormat="1">
      <c r="B241" s="207"/>
      <c r="C241" s="208"/>
      <c r="D241" s="209" t="s">
        <v>244</v>
      </c>
      <c r="E241" s="210" t="s">
        <v>22</v>
      </c>
      <c r="F241" s="211" t="s">
        <v>481</v>
      </c>
      <c r="G241" s="208"/>
      <c r="H241" s="212">
        <v>82</v>
      </c>
      <c r="I241" s="213"/>
      <c r="J241" s="208"/>
      <c r="K241" s="208"/>
      <c r="L241" s="214"/>
      <c r="M241" s="215"/>
      <c r="N241" s="216"/>
      <c r="O241" s="216"/>
      <c r="P241" s="216"/>
      <c r="Q241" s="216"/>
      <c r="R241" s="216"/>
      <c r="S241" s="216"/>
      <c r="T241" s="217"/>
      <c r="AT241" s="218" t="s">
        <v>244</v>
      </c>
      <c r="AU241" s="218" t="s">
        <v>84</v>
      </c>
      <c r="AV241" s="11" t="s">
        <v>84</v>
      </c>
      <c r="AW241" s="11" t="s">
        <v>39</v>
      </c>
      <c r="AX241" s="11" t="s">
        <v>75</v>
      </c>
      <c r="AY241" s="218" t="s">
        <v>237</v>
      </c>
    </row>
    <row r="242" spans="2:65" s="12" customFormat="1">
      <c r="B242" s="219"/>
      <c r="C242" s="220"/>
      <c r="D242" s="221" t="s">
        <v>244</v>
      </c>
      <c r="E242" s="222" t="s">
        <v>22</v>
      </c>
      <c r="F242" s="223" t="s">
        <v>246</v>
      </c>
      <c r="G242" s="220"/>
      <c r="H242" s="224">
        <v>82</v>
      </c>
      <c r="I242" s="225"/>
      <c r="J242" s="220"/>
      <c r="K242" s="220"/>
      <c r="L242" s="226"/>
      <c r="M242" s="227"/>
      <c r="N242" s="228"/>
      <c r="O242" s="228"/>
      <c r="P242" s="228"/>
      <c r="Q242" s="228"/>
      <c r="R242" s="228"/>
      <c r="S242" s="228"/>
      <c r="T242" s="229"/>
      <c r="AT242" s="230" t="s">
        <v>244</v>
      </c>
      <c r="AU242" s="230" t="s">
        <v>84</v>
      </c>
      <c r="AV242" s="12" t="s">
        <v>164</v>
      </c>
      <c r="AW242" s="12" t="s">
        <v>39</v>
      </c>
      <c r="AX242" s="12" t="s">
        <v>24</v>
      </c>
      <c r="AY242" s="230" t="s">
        <v>237</v>
      </c>
    </row>
    <row r="243" spans="2:65" s="1" customFormat="1" ht="22.5" customHeight="1">
      <c r="B243" s="41"/>
      <c r="C243" s="231" t="s">
        <v>482</v>
      </c>
      <c r="D243" s="231" t="s">
        <v>274</v>
      </c>
      <c r="E243" s="232" t="s">
        <v>483</v>
      </c>
      <c r="F243" s="233" t="s">
        <v>484</v>
      </c>
      <c r="G243" s="234" t="s">
        <v>133</v>
      </c>
      <c r="H243" s="235">
        <v>90.2</v>
      </c>
      <c r="I243" s="236"/>
      <c r="J243" s="237">
        <f>ROUND(I243*H243,2)</f>
        <v>0</v>
      </c>
      <c r="K243" s="233" t="s">
        <v>242</v>
      </c>
      <c r="L243" s="238"/>
      <c r="M243" s="239" t="s">
        <v>22</v>
      </c>
      <c r="N243" s="240" t="s">
        <v>46</v>
      </c>
      <c r="O243" s="42"/>
      <c r="P243" s="204">
        <f>O243*H243</f>
        <v>0</v>
      </c>
      <c r="Q243" s="204">
        <v>0.17599999999999999</v>
      </c>
      <c r="R243" s="204">
        <f>Q243*H243</f>
        <v>15.8752</v>
      </c>
      <c r="S243" s="204">
        <v>0</v>
      </c>
      <c r="T243" s="205">
        <f>S243*H243</f>
        <v>0</v>
      </c>
      <c r="AR243" s="24" t="s">
        <v>273</v>
      </c>
      <c r="AT243" s="24" t="s">
        <v>274</v>
      </c>
      <c r="AU243" s="24" t="s">
        <v>84</v>
      </c>
      <c r="AY243" s="24" t="s">
        <v>237</v>
      </c>
      <c r="BE243" s="206">
        <f>IF(N243="základní",J243,0)</f>
        <v>0</v>
      </c>
      <c r="BF243" s="206">
        <f>IF(N243="snížená",J243,0)</f>
        <v>0</v>
      </c>
      <c r="BG243" s="206">
        <f>IF(N243="zákl. přenesená",J243,0)</f>
        <v>0</v>
      </c>
      <c r="BH243" s="206">
        <f>IF(N243="sníž. přenesená",J243,0)</f>
        <v>0</v>
      </c>
      <c r="BI243" s="206">
        <f>IF(N243="nulová",J243,0)</f>
        <v>0</v>
      </c>
      <c r="BJ243" s="24" t="s">
        <v>24</v>
      </c>
      <c r="BK243" s="206">
        <f>ROUND(I243*H243,2)</f>
        <v>0</v>
      </c>
      <c r="BL243" s="24" t="s">
        <v>164</v>
      </c>
      <c r="BM243" s="24" t="s">
        <v>485</v>
      </c>
    </row>
    <row r="244" spans="2:65" s="11" customFormat="1">
      <c r="B244" s="207"/>
      <c r="C244" s="208"/>
      <c r="D244" s="221" t="s">
        <v>244</v>
      </c>
      <c r="E244" s="208"/>
      <c r="F244" s="248" t="s">
        <v>486</v>
      </c>
      <c r="G244" s="208"/>
      <c r="H244" s="249">
        <v>90.2</v>
      </c>
      <c r="I244" s="213"/>
      <c r="J244" s="208"/>
      <c r="K244" s="208"/>
      <c r="L244" s="214"/>
      <c r="M244" s="215"/>
      <c r="N244" s="216"/>
      <c r="O244" s="216"/>
      <c r="P244" s="216"/>
      <c r="Q244" s="216"/>
      <c r="R244" s="216"/>
      <c r="S244" s="216"/>
      <c r="T244" s="217"/>
      <c r="AT244" s="218" t="s">
        <v>244</v>
      </c>
      <c r="AU244" s="218" t="s">
        <v>84</v>
      </c>
      <c r="AV244" s="11" t="s">
        <v>84</v>
      </c>
      <c r="AW244" s="11" t="s">
        <v>6</v>
      </c>
      <c r="AX244" s="11" t="s">
        <v>24</v>
      </c>
      <c r="AY244" s="218" t="s">
        <v>237</v>
      </c>
    </row>
    <row r="245" spans="2:65" s="1" customFormat="1" ht="22.5" customHeight="1">
      <c r="B245" s="41"/>
      <c r="C245" s="195" t="s">
        <v>487</v>
      </c>
      <c r="D245" s="195" t="s">
        <v>239</v>
      </c>
      <c r="E245" s="196" t="s">
        <v>488</v>
      </c>
      <c r="F245" s="197" t="s">
        <v>489</v>
      </c>
      <c r="G245" s="198" t="s">
        <v>133</v>
      </c>
      <c r="H245" s="199">
        <v>47.75</v>
      </c>
      <c r="I245" s="200"/>
      <c r="J245" s="201">
        <f>ROUND(I245*H245,2)</f>
        <v>0</v>
      </c>
      <c r="K245" s="197" t="s">
        <v>242</v>
      </c>
      <c r="L245" s="61"/>
      <c r="M245" s="202" t="s">
        <v>22</v>
      </c>
      <c r="N245" s="203" t="s">
        <v>46</v>
      </c>
      <c r="O245" s="42"/>
      <c r="P245" s="204">
        <f>O245*H245</f>
        <v>0</v>
      </c>
      <c r="Q245" s="204">
        <v>0.3674</v>
      </c>
      <c r="R245" s="204">
        <f>Q245*H245</f>
        <v>17.54335</v>
      </c>
      <c r="S245" s="204">
        <v>0</v>
      </c>
      <c r="T245" s="205">
        <f>S245*H245</f>
        <v>0</v>
      </c>
      <c r="AR245" s="24" t="s">
        <v>164</v>
      </c>
      <c r="AT245" s="24" t="s">
        <v>239</v>
      </c>
      <c r="AU245" s="24" t="s">
        <v>84</v>
      </c>
      <c r="AY245" s="24" t="s">
        <v>237</v>
      </c>
      <c r="BE245" s="206">
        <f>IF(N245="základní",J245,0)</f>
        <v>0</v>
      </c>
      <c r="BF245" s="206">
        <f>IF(N245="snížená",J245,0)</f>
        <v>0</v>
      </c>
      <c r="BG245" s="206">
        <f>IF(N245="zákl. přenesená",J245,0)</f>
        <v>0</v>
      </c>
      <c r="BH245" s="206">
        <f>IF(N245="sníž. přenesená",J245,0)</f>
        <v>0</v>
      </c>
      <c r="BI245" s="206">
        <f>IF(N245="nulová",J245,0)</f>
        <v>0</v>
      </c>
      <c r="BJ245" s="24" t="s">
        <v>24</v>
      </c>
      <c r="BK245" s="206">
        <f>ROUND(I245*H245,2)</f>
        <v>0</v>
      </c>
      <c r="BL245" s="24" t="s">
        <v>164</v>
      </c>
      <c r="BM245" s="24" t="s">
        <v>490</v>
      </c>
    </row>
    <row r="246" spans="2:65" s="11" customFormat="1">
      <c r="B246" s="207"/>
      <c r="C246" s="208"/>
      <c r="D246" s="209" t="s">
        <v>244</v>
      </c>
      <c r="E246" s="210" t="s">
        <v>22</v>
      </c>
      <c r="F246" s="211" t="s">
        <v>491</v>
      </c>
      <c r="G246" s="208"/>
      <c r="H246" s="212">
        <v>47.75</v>
      </c>
      <c r="I246" s="213"/>
      <c r="J246" s="208"/>
      <c r="K246" s="208"/>
      <c r="L246" s="214"/>
      <c r="M246" s="215"/>
      <c r="N246" s="216"/>
      <c r="O246" s="216"/>
      <c r="P246" s="216"/>
      <c r="Q246" s="216"/>
      <c r="R246" s="216"/>
      <c r="S246" s="216"/>
      <c r="T246" s="217"/>
      <c r="AT246" s="218" t="s">
        <v>244</v>
      </c>
      <c r="AU246" s="218" t="s">
        <v>84</v>
      </c>
      <c r="AV246" s="11" t="s">
        <v>84</v>
      </c>
      <c r="AW246" s="11" t="s">
        <v>39</v>
      </c>
      <c r="AX246" s="11" t="s">
        <v>75</v>
      </c>
      <c r="AY246" s="218" t="s">
        <v>237</v>
      </c>
    </row>
    <row r="247" spans="2:65" s="12" customFormat="1">
      <c r="B247" s="219"/>
      <c r="C247" s="220"/>
      <c r="D247" s="221" t="s">
        <v>244</v>
      </c>
      <c r="E247" s="222" t="s">
        <v>22</v>
      </c>
      <c r="F247" s="223" t="s">
        <v>246</v>
      </c>
      <c r="G247" s="220"/>
      <c r="H247" s="224">
        <v>47.75</v>
      </c>
      <c r="I247" s="225"/>
      <c r="J247" s="220"/>
      <c r="K247" s="220"/>
      <c r="L247" s="226"/>
      <c r="M247" s="227"/>
      <c r="N247" s="228"/>
      <c r="O247" s="228"/>
      <c r="P247" s="228"/>
      <c r="Q247" s="228"/>
      <c r="R247" s="228"/>
      <c r="S247" s="228"/>
      <c r="T247" s="229"/>
      <c r="AT247" s="230" t="s">
        <v>244</v>
      </c>
      <c r="AU247" s="230" t="s">
        <v>84</v>
      </c>
      <c r="AV247" s="12" t="s">
        <v>164</v>
      </c>
      <c r="AW247" s="12" t="s">
        <v>39</v>
      </c>
      <c r="AX247" s="12" t="s">
        <v>24</v>
      </c>
      <c r="AY247" s="230" t="s">
        <v>237</v>
      </c>
    </row>
    <row r="248" spans="2:65" s="1" customFormat="1" ht="22.5" customHeight="1">
      <c r="B248" s="41"/>
      <c r="C248" s="231" t="s">
        <v>492</v>
      </c>
      <c r="D248" s="231" t="s">
        <v>274</v>
      </c>
      <c r="E248" s="232" t="s">
        <v>493</v>
      </c>
      <c r="F248" s="233" t="s">
        <v>494</v>
      </c>
      <c r="G248" s="234" t="s">
        <v>277</v>
      </c>
      <c r="H248" s="235">
        <v>12.5</v>
      </c>
      <c r="I248" s="236"/>
      <c r="J248" s="237">
        <f>ROUND(I248*H248,2)</f>
        <v>0</v>
      </c>
      <c r="K248" s="233" t="s">
        <v>242</v>
      </c>
      <c r="L248" s="238"/>
      <c r="M248" s="239" t="s">
        <v>22</v>
      </c>
      <c r="N248" s="240" t="s">
        <v>46</v>
      </c>
      <c r="O248" s="42"/>
      <c r="P248" s="204">
        <f>O248*H248</f>
        <v>0</v>
      </c>
      <c r="Q248" s="204">
        <v>1</v>
      </c>
      <c r="R248" s="204">
        <f>Q248*H248</f>
        <v>12.5</v>
      </c>
      <c r="S248" s="204">
        <v>0</v>
      </c>
      <c r="T248" s="205">
        <f>S248*H248</f>
        <v>0</v>
      </c>
      <c r="AR248" s="24" t="s">
        <v>273</v>
      </c>
      <c r="AT248" s="24" t="s">
        <v>274</v>
      </c>
      <c r="AU248" s="24" t="s">
        <v>84</v>
      </c>
      <c r="AY248" s="24" t="s">
        <v>237</v>
      </c>
      <c r="BE248" s="206">
        <f>IF(N248="základní",J248,0)</f>
        <v>0</v>
      </c>
      <c r="BF248" s="206">
        <f>IF(N248="snížená",J248,0)</f>
        <v>0</v>
      </c>
      <c r="BG248" s="206">
        <f>IF(N248="zákl. přenesená",J248,0)</f>
        <v>0</v>
      </c>
      <c r="BH248" s="206">
        <f>IF(N248="sníž. přenesená",J248,0)</f>
        <v>0</v>
      </c>
      <c r="BI248" s="206">
        <f>IF(N248="nulová",J248,0)</f>
        <v>0</v>
      </c>
      <c r="BJ248" s="24" t="s">
        <v>24</v>
      </c>
      <c r="BK248" s="206">
        <f>ROUND(I248*H248,2)</f>
        <v>0</v>
      </c>
      <c r="BL248" s="24" t="s">
        <v>164</v>
      </c>
      <c r="BM248" s="24" t="s">
        <v>495</v>
      </c>
    </row>
    <row r="249" spans="2:65" s="11" customFormat="1">
      <c r="B249" s="207"/>
      <c r="C249" s="208"/>
      <c r="D249" s="209" t="s">
        <v>244</v>
      </c>
      <c r="E249" s="210" t="s">
        <v>22</v>
      </c>
      <c r="F249" s="211" t="s">
        <v>496</v>
      </c>
      <c r="G249" s="208"/>
      <c r="H249" s="212">
        <v>12.5</v>
      </c>
      <c r="I249" s="213"/>
      <c r="J249" s="208"/>
      <c r="K249" s="208"/>
      <c r="L249" s="214"/>
      <c r="M249" s="215"/>
      <c r="N249" s="216"/>
      <c r="O249" s="216"/>
      <c r="P249" s="216"/>
      <c r="Q249" s="216"/>
      <c r="R249" s="216"/>
      <c r="S249" s="216"/>
      <c r="T249" s="217"/>
      <c r="AT249" s="218" t="s">
        <v>244</v>
      </c>
      <c r="AU249" s="218" t="s">
        <v>84</v>
      </c>
      <c r="AV249" s="11" t="s">
        <v>84</v>
      </c>
      <c r="AW249" s="11" t="s">
        <v>39</v>
      </c>
      <c r="AX249" s="11" t="s">
        <v>75</v>
      </c>
      <c r="AY249" s="218" t="s">
        <v>237</v>
      </c>
    </row>
    <row r="250" spans="2:65" s="12" customFormat="1">
      <c r="B250" s="219"/>
      <c r="C250" s="220"/>
      <c r="D250" s="209" t="s">
        <v>244</v>
      </c>
      <c r="E250" s="243" t="s">
        <v>22</v>
      </c>
      <c r="F250" s="244" t="s">
        <v>246</v>
      </c>
      <c r="G250" s="220"/>
      <c r="H250" s="245">
        <v>12.5</v>
      </c>
      <c r="I250" s="225"/>
      <c r="J250" s="220"/>
      <c r="K250" s="220"/>
      <c r="L250" s="226"/>
      <c r="M250" s="227"/>
      <c r="N250" s="228"/>
      <c r="O250" s="228"/>
      <c r="P250" s="228"/>
      <c r="Q250" s="228"/>
      <c r="R250" s="228"/>
      <c r="S250" s="228"/>
      <c r="T250" s="229"/>
      <c r="AT250" s="230" t="s">
        <v>244</v>
      </c>
      <c r="AU250" s="230" t="s">
        <v>84</v>
      </c>
      <c r="AV250" s="12" t="s">
        <v>164</v>
      </c>
      <c r="AW250" s="12" t="s">
        <v>39</v>
      </c>
      <c r="AX250" s="12" t="s">
        <v>24</v>
      </c>
      <c r="AY250" s="230" t="s">
        <v>237</v>
      </c>
    </row>
    <row r="251" spans="2:65" s="10" customFormat="1" ht="29.85" customHeight="1">
      <c r="B251" s="178"/>
      <c r="C251" s="179"/>
      <c r="D251" s="192" t="s">
        <v>74</v>
      </c>
      <c r="E251" s="193" t="s">
        <v>264</v>
      </c>
      <c r="F251" s="193" t="s">
        <v>497</v>
      </c>
      <c r="G251" s="179"/>
      <c r="H251" s="179"/>
      <c r="I251" s="182"/>
      <c r="J251" s="194">
        <f>BK251</f>
        <v>0</v>
      </c>
      <c r="K251" s="179"/>
      <c r="L251" s="184"/>
      <c r="M251" s="185"/>
      <c r="N251" s="186"/>
      <c r="O251" s="186"/>
      <c r="P251" s="187">
        <f>SUM(P252:P491)</f>
        <v>0</v>
      </c>
      <c r="Q251" s="186"/>
      <c r="R251" s="187">
        <f>SUM(R252:R491)</f>
        <v>180.18629226320002</v>
      </c>
      <c r="S251" s="186"/>
      <c r="T251" s="188">
        <f>SUM(T252:T491)</f>
        <v>0</v>
      </c>
      <c r="AR251" s="189" t="s">
        <v>24</v>
      </c>
      <c r="AT251" s="190" t="s">
        <v>74</v>
      </c>
      <c r="AU251" s="190" t="s">
        <v>24</v>
      </c>
      <c r="AY251" s="189" t="s">
        <v>237</v>
      </c>
      <c r="BK251" s="191">
        <f>SUM(BK252:BK491)</f>
        <v>0</v>
      </c>
    </row>
    <row r="252" spans="2:65" s="1" customFormat="1" ht="31.5" customHeight="1">
      <c r="B252" s="41"/>
      <c r="C252" s="195" t="s">
        <v>498</v>
      </c>
      <c r="D252" s="195" t="s">
        <v>239</v>
      </c>
      <c r="E252" s="196" t="s">
        <v>499</v>
      </c>
      <c r="F252" s="197" t="s">
        <v>500</v>
      </c>
      <c r="G252" s="198" t="s">
        <v>133</v>
      </c>
      <c r="H252" s="199">
        <v>806.95799999999997</v>
      </c>
      <c r="I252" s="200"/>
      <c r="J252" s="201">
        <f>ROUND(I252*H252,2)</f>
        <v>0</v>
      </c>
      <c r="K252" s="197" t="s">
        <v>242</v>
      </c>
      <c r="L252" s="61"/>
      <c r="M252" s="202" t="s">
        <v>22</v>
      </c>
      <c r="N252" s="203" t="s">
        <v>46</v>
      </c>
      <c r="O252" s="42"/>
      <c r="P252" s="204">
        <f>O252*H252</f>
        <v>0</v>
      </c>
      <c r="Q252" s="204">
        <v>4.8900000000000002E-3</v>
      </c>
      <c r="R252" s="204">
        <f>Q252*H252</f>
        <v>3.9460246200000002</v>
      </c>
      <c r="S252" s="204">
        <v>0</v>
      </c>
      <c r="T252" s="205">
        <f>S252*H252</f>
        <v>0</v>
      </c>
      <c r="AR252" s="24" t="s">
        <v>164</v>
      </c>
      <c r="AT252" s="24" t="s">
        <v>239</v>
      </c>
      <c r="AU252" s="24" t="s">
        <v>84</v>
      </c>
      <c r="AY252" s="24" t="s">
        <v>237</v>
      </c>
      <c r="BE252" s="206">
        <f>IF(N252="základní",J252,0)</f>
        <v>0</v>
      </c>
      <c r="BF252" s="206">
        <f>IF(N252="snížená",J252,0)</f>
        <v>0</v>
      </c>
      <c r="BG252" s="206">
        <f>IF(N252="zákl. přenesená",J252,0)</f>
        <v>0</v>
      </c>
      <c r="BH252" s="206">
        <f>IF(N252="sníž. přenesená",J252,0)</f>
        <v>0</v>
      </c>
      <c r="BI252" s="206">
        <f>IF(N252="nulová",J252,0)</f>
        <v>0</v>
      </c>
      <c r="BJ252" s="24" t="s">
        <v>24</v>
      </c>
      <c r="BK252" s="206">
        <f>ROUND(I252*H252,2)</f>
        <v>0</v>
      </c>
      <c r="BL252" s="24" t="s">
        <v>164</v>
      </c>
      <c r="BM252" s="24" t="s">
        <v>501</v>
      </c>
    </row>
    <row r="253" spans="2:65" s="1" customFormat="1" ht="27">
      <c r="B253" s="41"/>
      <c r="C253" s="63"/>
      <c r="D253" s="209" t="s">
        <v>330</v>
      </c>
      <c r="E253" s="63"/>
      <c r="F253" s="241" t="s">
        <v>502</v>
      </c>
      <c r="G253" s="63"/>
      <c r="H253" s="63"/>
      <c r="I253" s="165"/>
      <c r="J253" s="63"/>
      <c r="K253" s="63"/>
      <c r="L253" s="61"/>
      <c r="M253" s="242"/>
      <c r="N253" s="42"/>
      <c r="O253" s="42"/>
      <c r="P253" s="42"/>
      <c r="Q253" s="42"/>
      <c r="R253" s="42"/>
      <c r="S253" s="42"/>
      <c r="T253" s="78"/>
      <c r="AT253" s="24" t="s">
        <v>330</v>
      </c>
      <c r="AU253" s="24" t="s">
        <v>84</v>
      </c>
    </row>
    <row r="254" spans="2:65" s="11" customFormat="1">
      <c r="B254" s="207"/>
      <c r="C254" s="208"/>
      <c r="D254" s="209" t="s">
        <v>244</v>
      </c>
      <c r="E254" s="210" t="s">
        <v>22</v>
      </c>
      <c r="F254" s="211" t="s">
        <v>156</v>
      </c>
      <c r="G254" s="208"/>
      <c r="H254" s="212">
        <v>806.95799999999997</v>
      </c>
      <c r="I254" s="213"/>
      <c r="J254" s="208"/>
      <c r="K254" s="208"/>
      <c r="L254" s="214"/>
      <c r="M254" s="215"/>
      <c r="N254" s="216"/>
      <c r="O254" s="216"/>
      <c r="P254" s="216"/>
      <c r="Q254" s="216"/>
      <c r="R254" s="216"/>
      <c r="S254" s="216"/>
      <c r="T254" s="217"/>
      <c r="AT254" s="218" t="s">
        <v>244</v>
      </c>
      <c r="AU254" s="218" t="s">
        <v>84</v>
      </c>
      <c r="AV254" s="11" t="s">
        <v>84</v>
      </c>
      <c r="AW254" s="11" t="s">
        <v>39</v>
      </c>
      <c r="AX254" s="11" t="s">
        <v>75</v>
      </c>
      <c r="AY254" s="218" t="s">
        <v>237</v>
      </c>
    </row>
    <row r="255" spans="2:65" s="12" customFormat="1">
      <c r="B255" s="219"/>
      <c r="C255" s="220"/>
      <c r="D255" s="221" t="s">
        <v>244</v>
      </c>
      <c r="E255" s="222" t="s">
        <v>22</v>
      </c>
      <c r="F255" s="223" t="s">
        <v>246</v>
      </c>
      <c r="G255" s="220"/>
      <c r="H255" s="224">
        <v>806.95799999999997</v>
      </c>
      <c r="I255" s="225"/>
      <c r="J255" s="220"/>
      <c r="K255" s="220"/>
      <c r="L255" s="226"/>
      <c r="M255" s="227"/>
      <c r="N255" s="228"/>
      <c r="O255" s="228"/>
      <c r="P255" s="228"/>
      <c r="Q255" s="228"/>
      <c r="R255" s="228"/>
      <c r="S255" s="228"/>
      <c r="T255" s="229"/>
      <c r="AT255" s="230" t="s">
        <v>244</v>
      </c>
      <c r="AU255" s="230" t="s">
        <v>84</v>
      </c>
      <c r="AV255" s="12" t="s">
        <v>164</v>
      </c>
      <c r="AW255" s="12" t="s">
        <v>39</v>
      </c>
      <c r="AX255" s="12" t="s">
        <v>24</v>
      </c>
      <c r="AY255" s="230" t="s">
        <v>237</v>
      </c>
    </row>
    <row r="256" spans="2:65" s="1" customFormat="1" ht="22.5" customHeight="1">
      <c r="B256" s="41"/>
      <c r="C256" s="195" t="s">
        <v>503</v>
      </c>
      <c r="D256" s="195" t="s">
        <v>239</v>
      </c>
      <c r="E256" s="196" t="s">
        <v>504</v>
      </c>
      <c r="F256" s="197" t="s">
        <v>505</v>
      </c>
      <c r="G256" s="198" t="s">
        <v>133</v>
      </c>
      <c r="H256" s="199">
        <v>806.95799999999997</v>
      </c>
      <c r="I256" s="200"/>
      <c r="J256" s="201">
        <f>ROUND(I256*H256,2)</f>
        <v>0</v>
      </c>
      <c r="K256" s="197" t="s">
        <v>242</v>
      </c>
      <c r="L256" s="61"/>
      <c r="M256" s="202" t="s">
        <v>22</v>
      </c>
      <c r="N256" s="203" t="s">
        <v>46</v>
      </c>
      <c r="O256" s="42"/>
      <c r="P256" s="204">
        <f>O256*H256</f>
        <v>0</v>
      </c>
      <c r="Q256" s="204">
        <v>1.7330000000000002E-2</v>
      </c>
      <c r="R256" s="204">
        <f>Q256*H256</f>
        <v>13.984582140000001</v>
      </c>
      <c r="S256" s="204">
        <v>0</v>
      </c>
      <c r="T256" s="205">
        <f>S256*H256</f>
        <v>0</v>
      </c>
      <c r="AR256" s="24" t="s">
        <v>164</v>
      </c>
      <c r="AT256" s="24" t="s">
        <v>239</v>
      </c>
      <c r="AU256" s="24" t="s">
        <v>84</v>
      </c>
      <c r="AY256" s="24" t="s">
        <v>237</v>
      </c>
      <c r="BE256" s="206">
        <f>IF(N256="základní",J256,0)</f>
        <v>0</v>
      </c>
      <c r="BF256" s="206">
        <f>IF(N256="snížená",J256,0)</f>
        <v>0</v>
      </c>
      <c r="BG256" s="206">
        <f>IF(N256="zákl. přenesená",J256,0)</f>
        <v>0</v>
      </c>
      <c r="BH256" s="206">
        <f>IF(N256="sníž. přenesená",J256,0)</f>
        <v>0</v>
      </c>
      <c r="BI256" s="206">
        <f>IF(N256="nulová",J256,0)</f>
        <v>0</v>
      </c>
      <c r="BJ256" s="24" t="s">
        <v>24</v>
      </c>
      <c r="BK256" s="206">
        <f>ROUND(I256*H256,2)</f>
        <v>0</v>
      </c>
      <c r="BL256" s="24" t="s">
        <v>164</v>
      </c>
      <c r="BM256" s="24" t="s">
        <v>506</v>
      </c>
    </row>
    <row r="257" spans="2:65" s="13" customFormat="1">
      <c r="B257" s="250"/>
      <c r="C257" s="251"/>
      <c r="D257" s="209" t="s">
        <v>244</v>
      </c>
      <c r="E257" s="252" t="s">
        <v>22</v>
      </c>
      <c r="F257" s="253" t="s">
        <v>507</v>
      </c>
      <c r="G257" s="251"/>
      <c r="H257" s="254" t="s">
        <v>22</v>
      </c>
      <c r="I257" s="255"/>
      <c r="J257" s="251"/>
      <c r="K257" s="251"/>
      <c r="L257" s="256"/>
      <c r="M257" s="257"/>
      <c r="N257" s="258"/>
      <c r="O257" s="258"/>
      <c r="P257" s="258"/>
      <c r="Q257" s="258"/>
      <c r="R257" s="258"/>
      <c r="S257" s="258"/>
      <c r="T257" s="259"/>
      <c r="AT257" s="260" t="s">
        <v>244</v>
      </c>
      <c r="AU257" s="260" t="s">
        <v>84</v>
      </c>
      <c r="AV257" s="13" t="s">
        <v>24</v>
      </c>
      <c r="AW257" s="13" t="s">
        <v>39</v>
      </c>
      <c r="AX257" s="13" t="s">
        <v>75</v>
      </c>
      <c r="AY257" s="260" t="s">
        <v>237</v>
      </c>
    </row>
    <row r="258" spans="2:65" s="11" customFormat="1">
      <c r="B258" s="207"/>
      <c r="C258" s="208"/>
      <c r="D258" s="209" t="s">
        <v>244</v>
      </c>
      <c r="E258" s="210" t="s">
        <v>22</v>
      </c>
      <c r="F258" s="211" t="s">
        <v>508</v>
      </c>
      <c r="G258" s="208"/>
      <c r="H258" s="212">
        <v>761.1</v>
      </c>
      <c r="I258" s="213"/>
      <c r="J258" s="208"/>
      <c r="K258" s="208"/>
      <c r="L258" s="214"/>
      <c r="M258" s="215"/>
      <c r="N258" s="216"/>
      <c r="O258" s="216"/>
      <c r="P258" s="216"/>
      <c r="Q258" s="216"/>
      <c r="R258" s="216"/>
      <c r="S258" s="216"/>
      <c r="T258" s="217"/>
      <c r="AT258" s="218" t="s">
        <v>244</v>
      </c>
      <c r="AU258" s="218" t="s">
        <v>84</v>
      </c>
      <c r="AV258" s="11" t="s">
        <v>84</v>
      </c>
      <c r="AW258" s="11" t="s">
        <v>39</v>
      </c>
      <c r="AX258" s="11" t="s">
        <v>75</v>
      </c>
      <c r="AY258" s="218" t="s">
        <v>237</v>
      </c>
    </row>
    <row r="259" spans="2:65" s="11" customFormat="1">
      <c r="B259" s="207"/>
      <c r="C259" s="208"/>
      <c r="D259" s="209" t="s">
        <v>244</v>
      </c>
      <c r="E259" s="210" t="s">
        <v>22</v>
      </c>
      <c r="F259" s="211" t="s">
        <v>509</v>
      </c>
      <c r="G259" s="208"/>
      <c r="H259" s="212">
        <v>45.857999999999997</v>
      </c>
      <c r="I259" s="213"/>
      <c r="J259" s="208"/>
      <c r="K259" s="208"/>
      <c r="L259" s="214"/>
      <c r="M259" s="215"/>
      <c r="N259" s="216"/>
      <c r="O259" s="216"/>
      <c r="P259" s="216"/>
      <c r="Q259" s="216"/>
      <c r="R259" s="216"/>
      <c r="S259" s="216"/>
      <c r="T259" s="217"/>
      <c r="AT259" s="218" t="s">
        <v>244</v>
      </c>
      <c r="AU259" s="218" t="s">
        <v>84</v>
      </c>
      <c r="AV259" s="11" t="s">
        <v>84</v>
      </c>
      <c r="AW259" s="11" t="s">
        <v>39</v>
      </c>
      <c r="AX259" s="11" t="s">
        <v>75</v>
      </c>
      <c r="AY259" s="218" t="s">
        <v>237</v>
      </c>
    </row>
    <row r="260" spans="2:65" s="12" customFormat="1">
      <c r="B260" s="219"/>
      <c r="C260" s="220"/>
      <c r="D260" s="221" t="s">
        <v>244</v>
      </c>
      <c r="E260" s="222" t="s">
        <v>156</v>
      </c>
      <c r="F260" s="223" t="s">
        <v>246</v>
      </c>
      <c r="G260" s="220"/>
      <c r="H260" s="224">
        <v>806.95799999999997</v>
      </c>
      <c r="I260" s="225"/>
      <c r="J260" s="220"/>
      <c r="K260" s="220"/>
      <c r="L260" s="226"/>
      <c r="M260" s="227"/>
      <c r="N260" s="228"/>
      <c r="O260" s="228"/>
      <c r="P260" s="228"/>
      <c r="Q260" s="228"/>
      <c r="R260" s="228"/>
      <c r="S260" s="228"/>
      <c r="T260" s="229"/>
      <c r="AT260" s="230" t="s">
        <v>244</v>
      </c>
      <c r="AU260" s="230" t="s">
        <v>84</v>
      </c>
      <c r="AV260" s="12" t="s">
        <v>164</v>
      </c>
      <c r="AW260" s="12" t="s">
        <v>39</v>
      </c>
      <c r="AX260" s="12" t="s">
        <v>24</v>
      </c>
      <c r="AY260" s="230" t="s">
        <v>237</v>
      </c>
    </row>
    <row r="261" spans="2:65" s="1" customFormat="1" ht="22.5" customHeight="1">
      <c r="B261" s="41"/>
      <c r="C261" s="195" t="s">
        <v>510</v>
      </c>
      <c r="D261" s="195" t="s">
        <v>239</v>
      </c>
      <c r="E261" s="196" t="s">
        <v>511</v>
      </c>
      <c r="F261" s="197" t="s">
        <v>512</v>
      </c>
      <c r="G261" s="198" t="s">
        <v>133</v>
      </c>
      <c r="H261" s="199">
        <v>239</v>
      </c>
      <c r="I261" s="200"/>
      <c r="J261" s="201">
        <f>ROUND(I261*H261,2)</f>
        <v>0</v>
      </c>
      <c r="K261" s="197" t="s">
        <v>242</v>
      </c>
      <c r="L261" s="61"/>
      <c r="M261" s="202" t="s">
        <v>22</v>
      </c>
      <c r="N261" s="203" t="s">
        <v>46</v>
      </c>
      <c r="O261" s="42"/>
      <c r="P261" s="204">
        <f>O261*H261</f>
        <v>0</v>
      </c>
      <c r="Q261" s="204">
        <v>4.8900000000000002E-3</v>
      </c>
      <c r="R261" s="204">
        <f>Q261*H261</f>
        <v>1.1687100000000001</v>
      </c>
      <c r="S261" s="204">
        <v>0</v>
      </c>
      <c r="T261" s="205">
        <f>S261*H261</f>
        <v>0</v>
      </c>
      <c r="AR261" s="24" t="s">
        <v>164</v>
      </c>
      <c r="AT261" s="24" t="s">
        <v>239</v>
      </c>
      <c r="AU261" s="24" t="s">
        <v>84</v>
      </c>
      <c r="AY261" s="24" t="s">
        <v>237</v>
      </c>
      <c r="BE261" s="206">
        <f>IF(N261="základní",J261,0)</f>
        <v>0</v>
      </c>
      <c r="BF261" s="206">
        <f>IF(N261="snížená",J261,0)</f>
        <v>0</v>
      </c>
      <c r="BG261" s="206">
        <f>IF(N261="zákl. přenesená",J261,0)</f>
        <v>0</v>
      </c>
      <c r="BH261" s="206">
        <f>IF(N261="sníž. přenesená",J261,0)</f>
        <v>0</v>
      </c>
      <c r="BI261" s="206">
        <f>IF(N261="nulová",J261,0)</f>
        <v>0</v>
      </c>
      <c r="BJ261" s="24" t="s">
        <v>24</v>
      </c>
      <c r="BK261" s="206">
        <f>ROUND(I261*H261,2)</f>
        <v>0</v>
      </c>
      <c r="BL261" s="24" t="s">
        <v>164</v>
      </c>
      <c r="BM261" s="24" t="s">
        <v>513</v>
      </c>
    </row>
    <row r="262" spans="2:65" s="11" customFormat="1">
      <c r="B262" s="207"/>
      <c r="C262" s="208"/>
      <c r="D262" s="209" t="s">
        <v>244</v>
      </c>
      <c r="E262" s="210" t="s">
        <v>22</v>
      </c>
      <c r="F262" s="211" t="s">
        <v>514</v>
      </c>
      <c r="G262" s="208"/>
      <c r="H262" s="212">
        <v>239</v>
      </c>
      <c r="I262" s="213"/>
      <c r="J262" s="208"/>
      <c r="K262" s="208"/>
      <c r="L262" s="214"/>
      <c r="M262" s="215"/>
      <c r="N262" s="216"/>
      <c r="O262" s="216"/>
      <c r="P262" s="216"/>
      <c r="Q262" s="216"/>
      <c r="R262" s="216"/>
      <c r="S262" s="216"/>
      <c r="T262" s="217"/>
      <c r="AT262" s="218" t="s">
        <v>244</v>
      </c>
      <c r="AU262" s="218" t="s">
        <v>84</v>
      </c>
      <c r="AV262" s="11" t="s">
        <v>84</v>
      </c>
      <c r="AW262" s="11" t="s">
        <v>39</v>
      </c>
      <c r="AX262" s="11" t="s">
        <v>75</v>
      </c>
      <c r="AY262" s="218" t="s">
        <v>237</v>
      </c>
    </row>
    <row r="263" spans="2:65" s="12" customFormat="1">
      <c r="B263" s="219"/>
      <c r="C263" s="220"/>
      <c r="D263" s="221" t="s">
        <v>244</v>
      </c>
      <c r="E263" s="222" t="s">
        <v>22</v>
      </c>
      <c r="F263" s="223" t="s">
        <v>246</v>
      </c>
      <c r="G263" s="220"/>
      <c r="H263" s="224">
        <v>239</v>
      </c>
      <c r="I263" s="225"/>
      <c r="J263" s="220"/>
      <c r="K263" s="220"/>
      <c r="L263" s="226"/>
      <c r="M263" s="227"/>
      <c r="N263" s="228"/>
      <c r="O263" s="228"/>
      <c r="P263" s="228"/>
      <c r="Q263" s="228"/>
      <c r="R263" s="228"/>
      <c r="S263" s="228"/>
      <c r="T263" s="229"/>
      <c r="AT263" s="230" t="s">
        <v>244</v>
      </c>
      <c r="AU263" s="230" t="s">
        <v>84</v>
      </c>
      <c r="AV263" s="12" t="s">
        <v>164</v>
      </c>
      <c r="AW263" s="12" t="s">
        <v>39</v>
      </c>
      <c r="AX263" s="12" t="s">
        <v>24</v>
      </c>
      <c r="AY263" s="230" t="s">
        <v>237</v>
      </c>
    </row>
    <row r="264" spans="2:65" s="1" customFormat="1" ht="31.5" customHeight="1">
      <c r="B264" s="41"/>
      <c r="C264" s="195" t="s">
        <v>515</v>
      </c>
      <c r="D264" s="195" t="s">
        <v>239</v>
      </c>
      <c r="E264" s="196" t="s">
        <v>516</v>
      </c>
      <c r="F264" s="197" t="s">
        <v>517</v>
      </c>
      <c r="G264" s="198" t="s">
        <v>133</v>
      </c>
      <c r="H264" s="199">
        <v>806.95799999999997</v>
      </c>
      <c r="I264" s="200"/>
      <c r="J264" s="201">
        <f>ROUND(I264*H264,2)</f>
        <v>0</v>
      </c>
      <c r="K264" s="197" t="s">
        <v>22</v>
      </c>
      <c r="L264" s="61"/>
      <c r="M264" s="202" t="s">
        <v>22</v>
      </c>
      <c r="N264" s="203" t="s">
        <v>46</v>
      </c>
      <c r="O264" s="42"/>
      <c r="P264" s="204">
        <f>O264*H264</f>
        <v>0</v>
      </c>
      <c r="Q264" s="204">
        <v>9.4699999999999993E-3</v>
      </c>
      <c r="R264" s="204">
        <f>Q264*H264</f>
        <v>7.6418922599999988</v>
      </c>
      <c r="S264" s="204">
        <v>0</v>
      </c>
      <c r="T264" s="205">
        <f>S264*H264</f>
        <v>0</v>
      </c>
      <c r="AR264" s="24" t="s">
        <v>164</v>
      </c>
      <c r="AT264" s="24" t="s">
        <v>239</v>
      </c>
      <c r="AU264" s="24" t="s">
        <v>84</v>
      </c>
      <c r="AY264" s="24" t="s">
        <v>237</v>
      </c>
      <c r="BE264" s="206">
        <f>IF(N264="základní",J264,0)</f>
        <v>0</v>
      </c>
      <c r="BF264" s="206">
        <f>IF(N264="snížená",J264,0)</f>
        <v>0</v>
      </c>
      <c r="BG264" s="206">
        <f>IF(N264="zákl. přenesená",J264,0)</f>
        <v>0</v>
      </c>
      <c r="BH264" s="206">
        <f>IF(N264="sníž. přenesená",J264,0)</f>
        <v>0</v>
      </c>
      <c r="BI264" s="206">
        <f>IF(N264="nulová",J264,0)</f>
        <v>0</v>
      </c>
      <c r="BJ264" s="24" t="s">
        <v>24</v>
      </c>
      <c r="BK264" s="206">
        <f>ROUND(I264*H264,2)</f>
        <v>0</v>
      </c>
      <c r="BL264" s="24" t="s">
        <v>164</v>
      </c>
      <c r="BM264" s="24" t="s">
        <v>518</v>
      </c>
    </row>
    <row r="265" spans="2:65" s="11" customFormat="1">
      <c r="B265" s="207"/>
      <c r="C265" s="208"/>
      <c r="D265" s="209" t="s">
        <v>244</v>
      </c>
      <c r="E265" s="210" t="s">
        <v>22</v>
      </c>
      <c r="F265" s="211" t="s">
        <v>156</v>
      </c>
      <c r="G265" s="208"/>
      <c r="H265" s="212">
        <v>806.95799999999997</v>
      </c>
      <c r="I265" s="213"/>
      <c r="J265" s="208"/>
      <c r="K265" s="208"/>
      <c r="L265" s="214"/>
      <c r="M265" s="215"/>
      <c r="N265" s="216"/>
      <c r="O265" s="216"/>
      <c r="P265" s="216"/>
      <c r="Q265" s="216"/>
      <c r="R265" s="216"/>
      <c r="S265" s="216"/>
      <c r="T265" s="217"/>
      <c r="AT265" s="218" t="s">
        <v>244</v>
      </c>
      <c r="AU265" s="218" t="s">
        <v>84</v>
      </c>
      <c r="AV265" s="11" t="s">
        <v>84</v>
      </c>
      <c r="AW265" s="11" t="s">
        <v>39</v>
      </c>
      <c r="AX265" s="11" t="s">
        <v>75</v>
      </c>
      <c r="AY265" s="218" t="s">
        <v>237</v>
      </c>
    </row>
    <row r="266" spans="2:65" s="12" customFormat="1">
      <c r="B266" s="219"/>
      <c r="C266" s="220"/>
      <c r="D266" s="221" t="s">
        <v>244</v>
      </c>
      <c r="E266" s="222" t="s">
        <v>22</v>
      </c>
      <c r="F266" s="223" t="s">
        <v>246</v>
      </c>
      <c r="G266" s="220"/>
      <c r="H266" s="224">
        <v>806.95799999999997</v>
      </c>
      <c r="I266" s="225"/>
      <c r="J266" s="220"/>
      <c r="K266" s="220"/>
      <c r="L266" s="226"/>
      <c r="M266" s="227"/>
      <c r="N266" s="228"/>
      <c r="O266" s="228"/>
      <c r="P266" s="228"/>
      <c r="Q266" s="228"/>
      <c r="R266" s="228"/>
      <c r="S266" s="228"/>
      <c r="T266" s="229"/>
      <c r="AT266" s="230" t="s">
        <v>244</v>
      </c>
      <c r="AU266" s="230" t="s">
        <v>84</v>
      </c>
      <c r="AV266" s="12" t="s">
        <v>164</v>
      </c>
      <c r="AW266" s="12" t="s">
        <v>39</v>
      </c>
      <c r="AX266" s="12" t="s">
        <v>24</v>
      </c>
      <c r="AY266" s="230" t="s">
        <v>237</v>
      </c>
    </row>
    <row r="267" spans="2:65" s="1" customFormat="1" ht="22.5" customHeight="1">
      <c r="B267" s="41"/>
      <c r="C267" s="231" t="s">
        <v>519</v>
      </c>
      <c r="D267" s="231" t="s">
        <v>274</v>
      </c>
      <c r="E267" s="232" t="s">
        <v>520</v>
      </c>
      <c r="F267" s="233" t="s">
        <v>521</v>
      </c>
      <c r="G267" s="234" t="s">
        <v>133</v>
      </c>
      <c r="H267" s="235">
        <v>887.654</v>
      </c>
      <c r="I267" s="236"/>
      <c r="J267" s="237">
        <f>ROUND(I267*H267,2)</f>
        <v>0</v>
      </c>
      <c r="K267" s="233" t="s">
        <v>242</v>
      </c>
      <c r="L267" s="238"/>
      <c r="M267" s="239" t="s">
        <v>22</v>
      </c>
      <c r="N267" s="240" t="s">
        <v>46</v>
      </c>
      <c r="O267" s="42"/>
      <c r="P267" s="204">
        <f>O267*H267</f>
        <v>0</v>
      </c>
      <c r="Q267" s="204">
        <v>1.75E-3</v>
      </c>
      <c r="R267" s="204">
        <f>Q267*H267</f>
        <v>1.5533945</v>
      </c>
      <c r="S267" s="204">
        <v>0</v>
      </c>
      <c r="T267" s="205">
        <f>S267*H267</f>
        <v>0</v>
      </c>
      <c r="AR267" s="24" t="s">
        <v>273</v>
      </c>
      <c r="AT267" s="24" t="s">
        <v>274</v>
      </c>
      <c r="AU267" s="24" t="s">
        <v>84</v>
      </c>
      <c r="AY267" s="24" t="s">
        <v>237</v>
      </c>
      <c r="BE267" s="206">
        <f>IF(N267="základní",J267,0)</f>
        <v>0</v>
      </c>
      <c r="BF267" s="206">
        <f>IF(N267="snížená",J267,0)</f>
        <v>0</v>
      </c>
      <c r="BG267" s="206">
        <f>IF(N267="zákl. přenesená",J267,0)</f>
        <v>0</v>
      </c>
      <c r="BH267" s="206">
        <f>IF(N267="sníž. přenesená",J267,0)</f>
        <v>0</v>
      </c>
      <c r="BI267" s="206">
        <f>IF(N267="nulová",J267,0)</f>
        <v>0</v>
      </c>
      <c r="BJ267" s="24" t="s">
        <v>24</v>
      </c>
      <c r="BK267" s="206">
        <f>ROUND(I267*H267,2)</f>
        <v>0</v>
      </c>
      <c r="BL267" s="24" t="s">
        <v>164</v>
      </c>
      <c r="BM267" s="24" t="s">
        <v>522</v>
      </c>
    </row>
    <row r="268" spans="2:65" s="11" customFormat="1">
      <c r="B268" s="207"/>
      <c r="C268" s="208"/>
      <c r="D268" s="221" t="s">
        <v>244</v>
      </c>
      <c r="E268" s="208"/>
      <c r="F268" s="248" t="s">
        <v>523</v>
      </c>
      <c r="G268" s="208"/>
      <c r="H268" s="249">
        <v>887.654</v>
      </c>
      <c r="I268" s="213"/>
      <c r="J268" s="208"/>
      <c r="K268" s="208"/>
      <c r="L268" s="214"/>
      <c r="M268" s="215"/>
      <c r="N268" s="216"/>
      <c r="O268" s="216"/>
      <c r="P268" s="216"/>
      <c r="Q268" s="216"/>
      <c r="R268" s="216"/>
      <c r="S268" s="216"/>
      <c r="T268" s="217"/>
      <c r="AT268" s="218" t="s">
        <v>244</v>
      </c>
      <c r="AU268" s="218" t="s">
        <v>84</v>
      </c>
      <c r="AV268" s="11" t="s">
        <v>84</v>
      </c>
      <c r="AW268" s="11" t="s">
        <v>6</v>
      </c>
      <c r="AX268" s="11" t="s">
        <v>24</v>
      </c>
      <c r="AY268" s="218" t="s">
        <v>237</v>
      </c>
    </row>
    <row r="269" spans="2:65" s="1" customFormat="1" ht="31.5" customHeight="1">
      <c r="B269" s="41"/>
      <c r="C269" s="195" t="s">
        <v>524</v>
      </c>
      <c r="D269" s="195" t="s">
        <v>239</v>
      </c>
      <c r="E269" s="196" t="s">
        <v>525</v>
      </c>
      <c r="F269" s="197" t="s">
        <v>526</v>
      </c>
      <c r="G269" s="198" t="s">
        <v>133</v>
      </c>
      <c r="H269" s="199">
        <v>4.25</v>
      </c>
      <c r="I269" s="200"/>
      <c r="J269" s="201">
        <f>ROUND(I269*H269,2)</f>
        <v>0</v>
      </c>
      <c r="K269" s="197" t="s">
        <v>242</v>
      </c>
      <c r="L269" s="61"/>
      <c r="M269" s="202" t="s">
        <v>22</v>
      </c>
      <c r="N269" s="203" t="s">
        <v>46</v>
      </c>
      <c r="O269" s="42"/>
      <c r="P269" s="204">
        <f>O269*H269</f>
        <v>0</v>
      </c>
      <c r="Q269" s="204">
        <v>9.3699999999999999E-3</v>
      </c>
      <c r="R269" s="204">
        <f>Q269*H269</f>
        <v>3.9822499999999997E-2</v>
      </c>
      <c r="S269" s="204">
        <v>0</v>
      </c>
      <c r="T269" s="205">
        <f>S269*H269</f>
        <v>0</v>
      </c>
      <c r="AR269" s="24" t="s">
        <v>164</v>
      </c>
      <c r="AT269" s="24" t="s">
        <v>239</v>
      </c>
      <c r="AU269" s="24" t="s">
        <v>84</v>
      </c>
      <c r="AY269" s="24" t="s">
        <v>237</v>
      </c>
      <c r="BE269" s="206">
        <f>IF(N269="základní",J269,0)</f>
        <v>0</v>
      </c>
      <c r="BF269" s="206">
        <f>IF(N269="snížená",J269,0)</f>
        <v>0</v>
      </c>
      <c r="BG269" s="206">
        <f>IF(N269="zákl. přenesená",J269,0)</f>
        <v>0</v>
      </c>
      <c r="BH269" s="206">
        <f>IF(N269="sníž. přenesená",J269,0)</f>
        <v>0</v>
      </c>
      <c r="BI269" s="206">
        <f>IF(N269="nulová",J269,0)</f>
        <v>0</v>
      </c>
      <c r="BJ269" s="24" t="s">
        <v>24</v>
      </c>
      <c r="BK269" s="206">
        <f>ROUND(I269*H269,2)</f>
        <v>0</v>
      </c>
      <c r="BL269" s="24" t="s">
        <v>164</v>
      </c>
      <c r="BM269" s="24" t="s">
        <v>527</v>
      </c>
    </row>
    <row r="270" spans="2:65" s="1" customFormat="1" ht="162">
      <c r="B270" s="41"/>
      <c r="C270" s="63"/>
      <c r="D270" s="209" t="s">
        <v>330</v>
      </c>
      <c r="E270" s="63"/>
      <c r="F270" s="241" t="s">
        <v>528</v>
      </c>
      <c r="G270" s="63"/>
      <c r="H270" s="63"/>
      <c r="I270" s="165"/>
      <c r="J270" s="63"/>
      <c r="K270" s="63"/>
      <c r="L270" s="61"/>
      <c r="M270" s="242"/>
      <c r="N270" s="42"/>
      <c r="O270" s="42"/>
      <c r="P270" s="42"/>
      <c r="Q270" s="42"/>
      <c r="R270" s="42"/>
      <c r="S270" s="42"/>
      <c r="T270" s="78"/>
      <c r="AT270" s="24" t="s">
        <v>330</v>
      </c>
      <c r="AU270" s="24" t="s">
        <v>84</v>
      </c>
    </row>
    <row r="271" spans="2:65" s="11" customFormat="1">
      <c r="B271" s="207"/>
      <c r="C271" s="208"/>
      <c r="D271" s="209" t="s">
        <v>244</v>
      </c>
      <c r="E271" s="210" t="s">
        <v>22</v>
      </c>
      <c r="F271" s="211" t="s">
        <v>529</v>
      </c>
      <c r="G271" s="208"/>
      <c r="H271" s="212">
        <v>4.25</v>
      </c>
      <c r="I271" s="213"/>
      <c r="J271" s="208"/>
      <c r="K271" s="208"/>
      <c r="L271" s="214"/>
      <c r="M271" s="215"/>
      <c r="N271" s="216"/>
      <c r="O271" s="216"/>
      <c r="P271" s="216"/>
      <c r="Q271" s="216"/>
      <c r="R271" s="216"/>
      <c r="S271" s="216"/>
      <c r="T271" s="217"/>
      <c r="AT271" s="218" t="s">
        <v>244</v>
      </c>
      <c r="AU271" s="218" t="s">
        <v>84</v>
      </c>
      <c r="AV271" s="11" t="s">
        <v>84</v>
      </c>
      <c r="AW271" s="11" t="s">
        <v>39</v>
      </c>
      <c r="AX271" s="11" t="s">
        <v>75</v>
      </c>
      <c r="AY271" s="218" t="s">
        <v>237</v>
      </c>
    </row>
    <row r="272" spans="2:65" s="12" customFormat="1">
      <c r="B272" s="219"/>
      <c r="C272" s="220"/>
      <c r="D272" s="221" t="s">
        <v>244</v>
      </c>
      <c r="E272" s="222" t="s">
        <v>22</v>
      </c>
      <c r="F272" s="223" t="s">
        <v>246</v>
      </c>
      <c r="G272" s="220"/>
      <c r="H272" s="224">
        <v>4.25</v>
      </c>
      <c r="I272" s="225"/>
      <c r="J272" s="220"/>
      <c r="K272" s="220"/>
      <c r="L272" s="226"/>
      <c r="M272" s="227"/>
      <c r="N272" s="228"/>
      <c r="O272" s="228"/>
      <c r="P272" s="228"/>
      <c r="Q272" s="228"/>
      <c r="R272" s="228"/>
      <c r="S272" s="228"/>
      <c r="T272" s="229"/>
      <c r="AT272" s="230" t="s">
        <v>244</v>
      </c>
      <c r="AU272" s="230" t="s">
        <v>84</v>
      </c>
      <c r="AV272" s="12" t="s">
        <v>164</v>
      </c>
      <c r="AW272" s="12" t="s">
        <v>39</v>
      </c>
      <c r="AX272" s="12" t="s">
        <v>24</v>
      </c>
      <c r="AY272" s="230" t="s">
        <v>237</v>
      </c>
    </row>
    <row r="273" spans="2:65" s="1" customFormat="1" ht="22.5" customHeight="1">
      <c r="B273" s="41"/>
      <c r="C273" s="231" t="s">
        <v>530</v>
      </c>
      <c r="D273" s="231" t="s">
        <v>274</v>
      </c>
      <c r="E273" s="232" t="s">
        <v>531</v>
      </c>
      <c r="F273" s="233" t="s">
        <v>532</v>
      </c>
      <c r="G273" s="234" t="s">
        <v>133</v>
      </c>
      <c r="H273" s="235">
        <v>4.4630000000000001</v>
      </c>
      <c r="I273" s="236"/>
      <c r="J273" s="237">
        <f>ROUND(I273*H273,2)</f>
        <v>0</v>
      </c>
      <c r="K273" s="233" t="s">
        <v>242</v>
      </c>
      <c r="L273" s="238"/>
      <c r="M273" s="239" t="s">
        <v>22</v>
      </c>
      <c r="N273" s="240" t="s">
        <v>46</v>
      </c>
      <c r="O273" s="42"/>
      <c r="P273" s="204">
        <f>O273*H273</f>
        <v>0</v>
      </c>
      <c r="Q273" s="204">
        <v>1.4E-3</v>
      </c>
      <c r="R273" s="204">
        <f>Q273*H273</f>
        <v>6.2481999999999998E-3</v>
      </c>
      <c r="S273" s="204">
        <v>0</v>
      </c>
      <c r="T273" s="205">
        <f>S273*H273</f>
        <v>0</v>
      </c>
      <c r="AR273" s="24" t="s">
        <v>273</v>
      </c>
      <c r="AT273" s="24" t="s">
        <v>274</v>
      </c>
      <c r="AU273" s="24" t="s">
        <v>84</v>
      </c>
      <c r="AY273" s="24" t="s">
        <v>237</v>
      </c>
      <c r="BE273" s="206">
        <f>IF(N273="základní",J273,0)</f>
        <v>0</v>
      </c>
      <c r="BF273" s="206">
        <f>IF(N273="snížená",J273,0)</f>
        <v>0</v>
      </c>
      <c r="BG273" s="206">
        <f>IF(N273="zákl. přenesená",J273,0)</f>
        <v>0</v>
      </c>
      <c r="BH273" s="206">
        <f>IF(N273="sníž. přenesená",J273,0)</f>
        <v>0</v>
      </c>
      <c r="BI273" s="206">
        <f>IF(N273="nulová",J273,0)</f>
        <v>0</v>
      </c>
      <c r="BJ273" s="24" t="s">
        <v>24</v>
      </c>
      <c r="BK273" s="206">
        <f>ROUND(I273*H273,2)</f>
        <v>0</v>
      </c>
      <c r="BL273" s="24" t="s">
        <v>164</v>
      </c>
      <c r="BM273" s="24" t="s">
        <v>533</v>
      </c>
    </row>
    <row r="274" spans="2:65" s="11" customFormat="1">
      <c r="B274" s="207"/>
      <c r="C274" s="208"/>
      <c r="D274" s="221" t="s">
        <v>244</v>
      </c>
      <c r="E274" s="208"/>
      <c r="F274" s="248" t="s">
        <v>534</v>
      </c>
      <c r="G274" s="208"/>
      <c r="H274" s="249">
        <v>4.4630000000000001</v>
      </c>
      <c r="I274" s="213"/>
      <c r="J274" s="208"/>
      <c r="K274" s="208"/>
      <c r="L274" s="214"/>
      <c r="M274" s="215"/>
      <c r="N274" s="216"/>
      <c r="O274" s="216"/>
      <c r="P274" s="216"/>
      <c r="Q274" s="216"/>
      <c r="R274" s="216"/>
      <c r="S274" s="216"/>
      <c r="T274" s="217"/>
      <c r="AT274" s="218" t="s">
        <v>244</v>
      </c>
      <c r="AU274" s="218" t="s">
        <v>84</v>
      </c>
      <c r="AV274" s="11" t="s">
        <v>84</v>
      </c>
      <c r="AW274" s="11" t="s">
        <v>6</v>
      </c>
      <c r="AX274" s="11" t="s">
        <v>24</v>
      </c>
      <c r="AY274" s="218" t="s">
        <v>237</v>
      </c>
    </row>
    <row r="275" spans="2:65" s="1" customFormat="1" ht="31.5" customHeight="1">
      <c r="B275" s="41"/>
      <c r="C275" s="195" t="s">
        <v>535</v>
      </c>
      <c r="D275" s="195" t="s">
        <v>239</v>
      </c>
      <c r="E275" s="196" t="s">
        <v>536</v>
      </c>
      <c r="F275" s="197" t="s">
        <v>537</v>
      </c>
      <c r="G275" s="198" t="s">
        <v>133</v>
      </c>
      <c r="H275" s="199">
        <v>239</v>
      </c>
      <c r="I275" s="200"/>
      <c r="J275" s="201">
        <f>ROUND(I275*H275,2)</f>
        <v>0</v>
      </c>
      <c r="K275" s="197" t="s">
        <v>242</v>
      </c>
      <c r="L275" s="61"/>
      <c r="M275" s="202" t="s">
        <v>22</v>
      </c>
      <c r="N275" s="203" t="s">
        <v>46</v>
      </c>
      <c r="O275" s="42"/>
      <c r="P275" s="204">
        <f>O275*H275</f>
        <v>0</v>
      </c>
      <c r="Q275" s="204">
        <v>9.4699999999999993E-3</v>
      </c>
      <c r="R275" s="204">
        <f>Q275*H275</f>
        <v>2.2633299999999998</v>
      </c>
      <c r="S275" s="204">
        <v>0</v>
      </c>
      <c r="T275" s="205">
        <f>S275*H275</f>
        <v>0</v>
      </c>
      <c r="AR275" s="24" t="s">
        <v>164</v>
      </c>
      <c r="AT275" s="24" t="s">
        <v>239</v>
      </c>
      <c r="AU275" s="24" t="s">
        <v>84</v>
      </c>
      <c r="AY275" s="24" t="s">
        <v>237</v>
      </c>
      <c r="BE275" s="206">
        <f>IF(N275="základní",J275,0)</f>
        <v>0</v>
      </c>
      <c r="BF275" s="206">
        <f>IF(N275="snížená",J275,0)</f>
        <v>0</v>
      </c>
      <c r="BG275" s="206">
        <f>IF(N275="zákl. přenesená",J275,0)</f>
        <v>0</v>
      </c>
      <c r="BH275" s="206">
        <f>IF(N275="sníž. přenesená",J275,0)</f>
        <v>0</v>
      </c>
      <c r="BI275" s="206">
        <f>IF(N275="nulová",J275,0)</f>
        <v>0</v>
      </c>
      <c r="BJ275" s="24" t="s">
        <v>24</v>
      </c>
      <c r="BK275" s="206">
        <f>ROUND(I275*H275,2)</f>
        <v>0</v>
      </c>
      <c r="BL275" s="24" t="s">
        <v>164</v>
      </c>
      <c r="BM275" s="24" t="s">
        <v>538</v>
      </c>
    </row>
    <row r="276" spans="2:65" s="1" customFormat="1" ht="162">
      <c r="B276" s="41"/>
      <c r="C276" s="63"/>
      <c r="D276" s="209" t="s">
        <v>330</v>
      </c>
      <c r="E276" s="63"/>
      <c r="F276" s="241" t="s">
        <v>528</v>
      </c>
      <c r="G276" s="63"/>
      <c r="H276" s="63"/>
      <c r="I276" s="165"/>
      <c r="J276" s="63"/>
      <c r="K276" s="63"/>
      <c r="L276" s="61"/>
      <c r="M276" s="242"/>
      <c r="N276" s="42"/>
      <c r="O276" s="42"/>
      <c r="P276" s="42"/>
      <c r="Q276" s="42"/>
      <c r="R276" s="42"/>
      <c r="S276" s="42"/>
      <c r="T276" s="78"/>
      <c r="AT276" s="24" t="s">
        <v>330</v>
      </c>
      <c r="AU276" s="24" t="s">
        <v>84</v>
      </c>
    </row>
    <row r="277" spans="2:65" s="11" customFormat="1">
      <c r="B277" s="207"/>
      <c r="C277" s="208"/>
      <c r="D277" s="209" t="s">
        <v>244</v>
      </c>
      <c r="E277" s="210" t="s">
        <v>22</v>
      </c>
      <c r="F277" s="211" t="s">
        <v>514</v>
      </c>
      <c r="G277" s="208"/>
      <c r="H277" s="212">
        <v>239</v>
      </c>
      <c r="I277" s="213"/>
      <c r="J277" s="208"/>
      <c r="K277" s="208"/>
      <c r="L277" s="214"/>
      <c r="M277" s="215"/>
      <c r="N277" s="216"/>
      <c r="O277" s="216"/>
      <c r="P277" s="216"/>
      <c r="Q277" s="216"/>
      <c r="R277" s="216"/>
      <c r="S277" s="216"/>
      <c r="T277" s="217"/>
      <c r="AT277" s="218" t="s">
        <v>244</v>
      </c>
      <c r="AU277" s="218" t="s">
        <v>84</v>
      </c>
      <c r="AV277" s="11" t="s">
        <v>84</v>
      </c>
      <c r="AW277" s="11" t="s">
        <v>39</v>
      </c>
      <c r="AX277" s="11" t="s">
        <v>75</v>
      </c>
      <c r="AY277" s="218" t="s">
        <v>237</v>
      </c>
    </row>
    <row r="278" spans="2:65" s="12" customFormat="1">
      <c r="B278" s="219"/>
      <c r="C278" s="220"/>
      <c r="D278" s="221" t="s">
        <v>244</v>
      </c>
      <c r="E278" s="222" t="s">
        <v>182</v>
      </c>
      <c r="F278" s="223" t="s">
        <v>246</v>
      </c>
      <c r="G278" s="220"/>
      <c r="H278" s="224">
        <v>239</v>
      </c>
      <c r="I278" s="225"/>
      <c r="J278" s="220"/>
      <c r="K278" s="220"/>
      <c r="L278" s="226"/>
      <c r="M278" s="227"/>
      <c r="N278" s="228"/>
      <c r="O278" s="228"/>
      <c r="P278" s="228"/>
      <c r="Q278" s="228"/>
      <c r="R278" s="228"/>
      <c r="S278" s="228"/>
      <c r="T278" s="229"/>
      <c r="AT278" s="230" t="s">
        <v>244</v>
      </c>
      <c r="AU278" s="230" t="s">
        <v>84</v>
      </c>
      <c r="AV278" s="12" t="s">
        <v>164</v>
      </c>
      <c r="AW278" s="12" t="s">
        <v>39</v>
      </c>
      <c r="AX278" s="12" t="s">
        <v>24</v>
      </c>
      <c r="AY278" s="230" t="s">
        <v>237</v>
      </c>
    </row>
    <row r="279" spans="2:65" s="1" customFormat="1" ht="22.5" customHeight="1">
      <c r="B279" s="41"/>
      <c r="C279" s="231" t="s">
        <v>539</v>
      </c>
      <c r="D279" s="231" t="s">
        <v>274</v>
      </c>
      <c r="E279" s="232" t="s">
        <v>540</v>
      </c>
      <c r="F279" s="233" t="s">
        <v>521</v>
      </c>
      <c r="G279" s="234" t="s">
        <v>133</v>
      </c>
      <c r="H279" s="235">
        <v>262.92200000000003</v>
      </c>
      <c r="I279" s="236"/>
      <c r="J279" s="237">
        <f>ROUND(I279*H279,2)</f>
        <v>0</v>
      </c>
      <c r="K279" s="233" t="s">
        <v>22</v>
      </c>
      <c r="L279" s="238"/>
      <c r="M279" s="239" t="s">
        <v>22</v>
      </c>
      <c r="N279" s="240" t="s">
        <v>46</v>
      </c>
      <c r="O279" s="42"/>
      <c r="P279" s="204">
        <f>O279*H279</f>
        <v>0</v>
      </c>
      <c r="Q279" s="204">
        <v>1.75E-3</v>
      </c>
      <c r="R279" s="204">
        <f>Q279*H279</f>
        <v>0.46011350000000006</v>
      </c>
      <c r="S279" s="204">
        <v>0</v>
      </c>
      <c r="T279" s="205">
        <f>S279*H279</f>
        <v>0</v>
      </c>
      <c r="AR279" s="24" t="s">
        <v>273</v>
      </c>
      <c r="AT279" s="24" t="s">
        <v>274</v>
      </c>
      <c r="AU279" s="24" t="s">
        <v>84</v>
      </c>
      <c r="AY279" s="24" t="s">
        <v>237</v>
      </c>
      <c r="BE279" s="206">
        <f>IF(N279="základní",J279,0)</f>
        <v>0</v>
      </c>
      <c r="BF279" s="206">
        <f>IF(N279="snížená",J279,0)</f>
        <v>0</v>
      </c>
      <c r="BG279" s="206">
        <f>IF(N279="zákl. přenesená",J279,0)</f>
        <v>0</v>
      </c>
      <c r="BH279" s="206">
        <f>IF(N279="sníž. přenesená",J279,0)</f>
        <v>0</v>
      </c>
      <c r="BI279" s="206">
        <f>IF(N279="nulová",J279,0)</f>
        <v>0</v>
      </c>
      <c r="BJ279" s="24" t="s">
        <v>24</v>
      </c>
      <c r="BK279" s="206">
        <f>ROUND(I279*H279,2)</f>
        <v>0</v>
      </c>
      <c r="BL279" s="24" t="s">
        <v>164</v>
      </c>
      <c r="BM279" s="24" t="s">
        <v>541</v>
      </c>
    </row>
    <row r="280" spans="2:65" s="11" customFormat="1">
      <c r="B280" s="207"/>
      <c r="C280" s="208"/>
      <c r="D280" s="221" t="s">
        <v>244</v>
      </c>
      <c r="E280" s="208"/>
      <c r="F280" s="248" t="s">
        <v>542</v>
      </c>
      <c r="G280" s="208"/>
      <c r="H280" s="249">
        <v>262.92200000000003</v>
      </c>
      <c r="I280" s="213"/>
      <c r="J280" s="208"/>
      <c r="K280" s="208"/>
      <c r="L280" s="214"/>
      <c r="M280" s="215"/>
      <c r="N280" s="216"/>
      <c r="O280" s="216"/>
      <c r="P280" s="216"/>
      <c r="Q280" s="216"/>
      <c r="R280" s="216"/>
      <c r="S280" s="216"/>
      <c r="T280" s="217"/>
      <c r="AT280" s="218" t="s">
        <v>244</v>
      </c>
      <c r="AU280" s="218" t="s">
        <v>84</v>
      </c>
      <c r="AV280" s="11" t="s">
        <v>84</v>
      </c>
      <c r="AW280" s="11" t="s">
        <v>6</v>
      </c>
      <c r="AX280" s="11" t="s">
        <v>24</v>
      </c>
      <c r="AY280" s="218" t="s">
        <v>237</v>
      </c>
    </row>
    <row r="281" spans="2:65" s="1" customFormat="1" ht="22.5" customHeight="1">
      <c r="B281" s="41"/>
      <c r="C281" s="195" t="s">
        <v>543</v>
      </c>
      <c r="D281" s="195" t="s">
        <v>239</v>
      </c>
      <c r="E281" s="196" t="s">
        <v>544</v>
      </c>
      <c r="F281" s="197" t="s">
        <v>545</v>
      </c>
      <c r="G281" s="198" t="s">
        <v>133</v>
      </c>
      <c r="H281" s="199">
        <v>1628.2629999999999</v>
      </c>
      <c r="I281" s="200"/>
      <c r="J281" s="201">
        <f>ROUND(I281*H281,2)</f>
        <v>0</v>
      </c>
      <c r="K281" s="197" t="s">
        <v>242</v>
      </c>
      <c r="L281" s="61"/>
      <c r="M281" s="202" t="s">
        <v>22</v>
      </c>
      <c r="N281" s="203" t="s">
        <v>46</v>
      </c>
      <c r="O281" s="42"/>
      <c r="P281" s="204">
        <f>O281*H281</f>
        <v>0</v>
      </c>
      <c r="Q281" s="204">
        <v>2.0999999999999999E-3</v>
      </c>
      <c r="R281" s="204">
        <f>Q281*H281</f>
        <v>3.4193522999999995</v>
      </c>
      <c r="S281" s="204">
        <v>0</v>
      </c>
      <c r="T281" s="205">
        <f>S281*H281</f>
        <v>0</v>
      </c>
      <c r="AR281" s="24" t="s">
        <v>164</v>
      </c>
      <c r="AT281" s="24" t="s">
        <v>239</v>
      </c>
      <c r="AU281" s="24" t="s">
        <v>84</v>
      </c>
      <c r="AY281" s="24" t="s">
        <v>237</v>
      </c>
      <c r="BE281" s="206">
        <f>IF(N281="základní",J281,0)</f>
        <v>0</v>
      </c>
      <c r="BF281" s="206">
        <f>IF(N281="snížená",J281,0)</f>
        <v>0</v>
      </c>
      <c r="BG281" s="206">
        <f>IF(N281="zákl. přenesená",J281,0)</f>
        <v>0</v>
      </c>
      <c r="BH281" s="206">
        <f>IF(N281="sníž. přenesená",J281,0)</f>
        <v>0</v>
      </c>
      <c r="BI281" s="206">
        <f>IF(N281="nulová",J281,0)</f>
        <v>0</v>
      </c>
      <c r="BJ281" s="24" t="s">
        <v>24</v>
      </c>
      <c r="BK281" s="206">
        <f>ROUND(I281*H281,2)</f>
        <v>0</v>
      </c>
      <c r="BL281" s="24" t="s">
        <v>164</v>
      </c>
      <c r="BM281" s="24" t="s">
        <v>546</v>
      </c>
    </row>
    <row r="282" spans="2:65" s="11" customFormat="1">
      <c r="B282" s="207"/>
      <c r="C282" s="208"/>
      <c r="D282" s="209" t="s">
        <v>244</v>
      </c>
      <c r="E282" s="210" t="s">
        <v>22</v>
      </c>
      <c r="F282" s="211" t="s">
        <v>547</v>
      </c>
      <c r="G282" s="208"/>
      <c r="H282" s="212">
        <v>1628.2629999999999</v>
      </c>
      <c r="I282" s="213"/>
      <c r="J282" s="208"/>
      <c r="K282" s="208"/>
      <c r="L282" s="214"/>
      <c r="M282" s="215"/>
      <c r="N282" s="216"/>
      <c r="O282" s="216"/>
      <c r="P282" s="216"/>
      <c r="Q282" s="216"/>
      <c r="R282" s="216"/>
      <c r="S282" s="216"/>
      <c r="T282" s="217"/>
      <c r="AT282" s="218" t="s">
        <v>244</v>
      </c>
      <c r="AU282" s="218" t="s">
        <v>84</v>
      </c>
      <c r="AV282" s="11" t="s">
        <v>84</v>
      </c>
      <c r="AW282" s="11" t="s">
        <v>39</v>
      </c>
      <c r="AX282" s="11" t="s">
        <v>75</v>
      </c>
      <c r="AY282" s="218" t="s">
        <v>237</v>
      </c>
    </row>
    <row r="283" spans="2:65" s="12" customFormat="1">
      <c r="B283" s="219"/>
      <c r="C283" s="220"/>
      <c r="D283" s="221" t="s">
        <v>244</v>
      </c>
      <c r="E283" s="222" t="s">
        <v>174</v>
      </c>
      <c r="F283" s="223" t="s">
        <v>246</v>
      </c>
      <c r="G283" s="220"/>
      <c r="H283" s="224">
        <v>1628.2629999999999</v>
      </c>
      <c r="I283" s="225"/>
      <c r="J283" s="220"/>
      <c r="K283" s="220"/>
      <c r="L283" s="226"/>
      <c r="M283" s="227"/>
      <c r="N283" s="228"/>
      <c r="O283" s="228"/>
      <c r="P283" s="228"/>
      <c r="Q283" s="228"/>
      <c r="R283" s="228"/>
      <c r="S283" s="228"/>
      <c r="T283" s="229"/>
      <c r="AT283" s="230" t="s">
        <v>244</v>
      </c>
      <c r="AU283" s="230" t="s">
        <v>84</v>
      </c>
      <c r="AV283" s="12" t="s">
        <v>164</v>
      </c>
      <c r="AW283" s="12" t="s">
        <v>39</v>
      </c>
      <c r="AX283" s="12" t="s">
        <v>24</v>
      </c>
      <c r="AY283" s="230" t="s">
        <v>237</v>
      </c>
    </row>
    <row r="284" spans="2:65" s="1" customFormat="1" ht="22.5" customHeight="1">
      <c r="B284" s="41"/>
      <c r="C284" s="195" t="s">
        <v>548</v>
      </c>
      <c r="D284" s="195" t="s">
        <v>239</v>
      </c>
      <c r="E284" s="196" t="s">
        <v>549</v>
      </c>
      <c r="F284" s="197" t="s">
        <v>550</v>
      </c>
      <c r="G284" s="198" t="s">
        <v>133</v>
      </c>
      <c r="H284" s="199">
        <v>2142.8629999999998</v>
      </c>
      <c r="I284" s="200"/>
      <c r="J284" s="201">
        <f>ROUND(I284*H284,2)</f>
        <v>0</v>
      </c>
      <c r="K284" s="197" t="s">
        <v>242</v>
      </c>
      <c r="L284" s="61"/>
      <c r="M284" s="202" t="s">
        <v>22</v>
      </c>
      <c r="N284" s="203" t="s">
        <v>46</v>
      </c>
      <c r="O284" s="42"/>
      <c r="P284" s="204">
        <f>O284*H284</f>
        <v>0</v>
      </c>
      <c r="Q284" s="204">
        <v>2.7300000000000001E-2</v>
      </c>
      <c r="R284" s="204">
        <f>Q284*H284</f>
        <v>58.5001599</v>
      </c>
      <c r="S284" s="204">
        <v>0</v>
      </c>
      <c r="T284" s="205">
        <f>S284*H284</f>
        <v>0</v>
      </c>
      <c r="AR284" s="24" t="s">
        <v>164</v>
      </c>
      <c r="AT284" s="24" t="s">
        <v>239</v>
      </c>
      <c r="AU284" s="24" t="s">
        <v>84</v>
      </c>
      <c r="AY284" s="24" t="s">
        <v>237</v>
      </c>
      <c r="BE284" s="206">
        <f>IF(N284="základní",J284,0)</f>
        <v>0</v>
      </c>
      <c r="BF284" s="206">
        <f>IF(N284="snížená",J284,0)</f>
        <v>0</v>
      </c>
      <c r="BG284" s="206">
        <f>IF(N284="zákl. přenesená",J284,0)</f>
        <v>0</v>
      </c>
      <c r="BH284" s="206">
        <f>IF(N284="sníž. přenesená",J284,0)</f>
        <v>0</v>
      </c>
      <c r="BI284" s="206">
        <f>IF(N284="nulová",J284,0)</f>
        <v>0</v>
      </c>
      <c r="BJ284" s="24" t="s">
        <v>24</v>
      </c>
      <c r="BK284" s="206">
        <f>ROUND(I284*H284,2)</f>
        <v>0</v>
      </c>
      <c r="BL284" s="24" t="s">
        <v>164</v>
      </c>
      <c r="BM284" s="24" t="s">
        <v>551</v>
      </c>
    </row>
    <row r="285" spans="2:65" s="11" customFormat="1">
      <c r="B285" s="207"/>
      <c r="C285" s="208"/>
      <c r="D285" s="209" t="s">
        <v>244</v>
      </c>
      <c r="E285" s="210" t="s">
        <v>22</v>
      </c>
      <c r="F285" s="211" t="s">
        <v>552</v>
      </c>
      <c r="G285" s="208"/>
      <c r="H285" s="212">
        <v>2142.8629999999998</v>
      </c>
      <c r="I285" s="213"/>
      <c r="J285" s="208"/>
      <c r="K285" s="208"/>
      <c r="L285" s="214"/>
      <c r="M285" s="215"/>
      <c r="N285" s="216"/>
      <c r="O285" s="216"/>
      <c r="P285" s="216"/>
      <c r="Q285" s="216"/>
      <c r="R285" s="216"/>
      <c r="S285" s="216"/>
      <c r="T285" s="217"/>
      <c r="AT285" s="218" t="s">
        <v>244</v>
      </c>
      <c r="AU285" s="218" t="s">
        <v>84</v>
      </c>
      <c r="AV285" s="11" t="s">
        <v>84</v>
      </c>
      <c r="AW285" s="11" t="s">
        <v>39</v>
      </c>
      <c r="AX285" s="11" t="s">
        <v>75</v>
      </c>
      <c r="AY285" s="218" t="s">
        <v>237</v>
      </c>
    </row>
    <row r="286" spans="2:65" s="12" customFormat="1">
      <c r="B286" s="219"/>
      <c r="C286" s="220"/>
      <c r="D286" s="221" t="s">
        <v>244</v>
      </c>
      <c r="E286" s="222" t="s">
        <v>553</v>
      </c>
      <c r="F286" s="223" t="s">
        <v>246</v>
      </c>
      <c r="G286" s="220"/>
      <c r="H286" s="224">
        <v>2142.8629999999998</v>
      </c>
      <c r="I286" s="225"/>
      <c r="J286" s="220"/>
      <c r="K286" s="220"/>
      <c r="L286" s="226"/>
      <c r="M286" s="227"/>
      <c r="N286" s="228"/>
      <c r="O286" s="228"/>
      <c r="P286" s="228"/>
      <c r="Q286" s="228"/>
      <c r="R286" s="228"/>
      <c r="S286" s="228"/>
      <c r="T286" s="229"/>
      <c r="AT286" s="230" t="s">
        <v>244</v>
      </c>
      <c r="AU286" s="230" t="s">
        <v>84</v>
      </c>
      <c r="AV286" s="12" t="s">
        <v>164</v>
      </c>
      <c r="AW286" s="12" t="s">
        <v>39</v>
      </c>
      <c r="AX286" s="12" t="s">
        <v>24</v>
      </c>
      <c r="AY286" s="230" t="s">
        <v>237</v>
      </c>
    </row>
    <row r="287" spans="2:65" s="1" customFormat="1" ht="44.25" customHeight="1">
      <c r="B287" s="41"/>
      <c r="C287" s="195" t="s">
        <v>554</v>
      </c>
      <c r="D287" s="195" t="s">
        <v>239</v>
      </c>
      <c r="E287" s="196" t="s">
        <v>555</v>
      </c>
      <c r="F287" s="197" t="s">
        <v>556</v>
      </c>
      <c r="G287" s="198" t="s">
        <v>257</v>
      </c>
      <c r="H287" s="199">
        <v>3.585</v>
      </c>
      <c r="I287" s="200"/>
      <c r="J287" s="201">
        <f>ROUND(I287*H287,2)</f>
        <v>0</v>
      </c>
      <c r="K287" s="197" t="s">
        <v>242</v>
      </c>
      <c r="L287" s="61"/>
      <c r="M287" s="202" t="s">
        <v>22</v>
      </c>
      <c r="N287" s="203" t="s">
        <v>46</v>
      </c>
      <c r="O287" s="42"/>
      <c r="P287" s="204">
        <f>O287*H287</f>
        <v>0</v>
      </c>
      <c r="Q287" s="204">
        <v>2.234</v>
      </c>
      <c r="R287" s="204">
        <f>Q287*H287</f>
        <v>8.0088899999999992</v>
      </c>
      <c r="S287" s="204">
        <v>0</v>
      </c>
      <c r="T287" s="205">
        <f>S287*H287</f>
        <v>0</v>
      </c>
      <c r="AR287" s="24" t="s">
        <v>164</v>
      </c>
      <c r="AT287" s="24" t="s">
        <v>239</v>
      </c>
      <c r="AU287" s="24" t="s">
        <v>84</v>
      </c>
      <c r="AY287" s="24" t="s">
        <v>237</v>
      </c>
      <c r="BE287" s="206">
        <f>IF(N287="základní",J287,0)</f>
        <v>0</v>
      </c>
      <c r="BF287" s="206">
        <f>IF(N287="snížená",J287,0)</f>
        <v>0</v>
      </c>
      <c r="BG287" s="206">
        <f>IF(N287="zákl. přenesená",J287,0)</f>
        <v>0</v>
      </c>
      <c r="BH287" s="206">
        <f>IF(N287="sníž. přenesená",J287,0)</f>
        <v>0</v>
      </c>
      <c r="BI287" s="206">
        <f>IF(N287="nulová",J287,0)</f>
        <v>0</v>
      </c>
      <c r="BJ287" s="24" t="s">
        <v>24</v>
      </c>
      <c r="BK287" s="206">
        <f>ROUND(I287*H287,2)</f>
        <v>0</v>
      </c>
      <c r="BL287" s="24" t="s">
        <v>164</v>
      </c>
      <c r="BM287" s="24" t="s">
        <v>557</v>
      </c>
    </row>
    <row r="288" spans="2:65" s="11" customFormat="1">
      <c r="B288" s="207"/>
      <c r="C288" s="208"/>
      <c r="D288" s="209" t="s">
        <v>244</v>
      </c>
      <c r="E288" s="210" t="s">
        <v>22</v>
      </c>
      <c r="F288" s="211" t="s">
        <v>558</v>
      </c>
      <c r="G288" s="208"/>
      <c r="H288" s="212">
        <v>3.585</v>
      </c>
      <c r="I288" s="213"/>
      <c r="J288" s="208"/>
      <c r="K288" s="208"/>
      <c r="L288" s="214"/>
      <c r="M288" s="215"/>
      <c r="N288" s="216"/>
      <c r="O288" s="216"/>
      <c r="P288" s="216"/>
      <c r="Q288" s="216"/>
      <c r="R288" s="216"/>
      <c r="S288" s="216"/>
      <c r="T288" s="217"/>
      <c r="AT288" s="218" t="s">
        <v>244</v>
      </c>
      <c r="AU288" s="218" t="s">
        <v>84</v>
      </c>
      <c r="AV288" s="11" t="s">
        <v>84</v>
      </c>
      <c r="AW288" s="11" t="s">
        <v>39</v>
      </c>
      <c r="AX288" s="11" t="s">
        <v>75</v>
      </c>
      <c r="AY288" s="218" t="s">
        <v>237</v>
      </c>
    </row>
    <row r="289" spans="2:65" s="12" customFormat="1">
      <c r="B289" s="219"/>
      <c r="C289" s="220"/>
      <c r="D289" s="221" t="s">
        <v>244</v>
      </c>
      <c r="E289" s="222" t="s">
        <v>22</v>
      </c>
      <c r="F289" s="223" t="s">
        <v>246</v>
      </c>
      <c r="G289" s="220"/>
      <c r="H289" s="224">
        <v>3.585</v>
      </c>
      <c r="I289" s="225"/>
      <c r="J289" s="220"/>
      <c r="K289" s="220"/>
      <c r="L289" s="226"/>
      <c r="M289" s="227"/>
      <c r="N289" s="228"/>
      <c r="O289" s="228"/>
      <c r="P289" s="228"/>
      <c r="Q289" s="228"/>
      <c r="R289" s="228"/>
      <c r="S289" s="228"/>
      <c r="T289" s="229"/>
      <c r="AT289" s="230" t="s">
        <v>244</v>
      </c>
      <c r="AU289" s="230" t="s">
        <v>84</v>
      </c>
      <c r="AV289" s="12" t="s">
        <v>164</v>
      </c>
      <c r="AW289" s="12" t="s">
        <v>39</v>
      </c>
      <c r="AX289" s="12" t="s">
        <v>24</v>
      </c>
      <c r="AY289" s="230" t="s">
        <v>237</v>
      </c>
    </row>
    <row r="290" spans="2:65" s="1" customFormat="1" ht="22.5" customHeight="1">
      <c r="B290" s="41"/>
      <c r="C290" s="195" t="s">
        <v>559</v>
      </c>
      <c r="D290" s="195" t="s">
        <v>239</v>
      </c>
      <c r="E290" s="196" t="s">
        <v>560</v>
      </c>
      <c r="F290" s="197" t="s">
        <v>561</v>
      </c>
      <c r="G290" s="198" t="s">
        <v>133</v>
      </c>
      <c r="H290" s="199">
        <v>573.41</v>
      </c>
      <c r="I290" s="200"/>
      <c r="J290" s="201">
        <f>ROUND(I290*H290,2)</f>
        <v>0</v>
      </c>
      <c r="K290" s="197" t="s">
        <v>242</v>
      </c>
      <c r="L290" s="61"/>
      <c r="M290" s="202" t="s">
        <v>22</v>
      </c>
      <c r="N290" s="203" t="s">
        <v>46</v>
      </c>
      <c r="O290" s="42"/>
      <c r="P290" s="204">
        <f>O290*H290</f>
        <v>0</v>
      </c>
      <c r="Q290" s="204">
        <v>3.48E-3</v>
      </c>
      <c r="R290" s="204">
        <f>Q290*H290</f>
        <v>1.9954668</v>
      </c>
      <c r="S290" s="204">
        <v>0</v>
      </c>
      <c r="T290" s="205">
        <f>S290*H290</f>
        <v>0</v>
      </c>
      <c r="AR290" s="24" t="s">
        <v>164</v>
      </c>
      <c r="AT290" s="24" t="s">
        <v>239</v>
      </c>
      <c r="AU290" s="24" t="s">
        <v>84</v>
      </c>
      <c r="AY290" s="24" t="s">
        <v>237</v>
      </c>
      <c r="BE290" s="206">
        <f>IF(N290="základní",J290,0)</f>
        <v>0</v>
      </c>
      <c r="BF290" s="206">
        <f>IF(N290="snížená",J290,0)</f>
        <v>0</v>
      </c>
      <c r="BG290" s="206">
        <f>IF(N290="zákl. přenesená",J290,0)</f>
        <v>0</v>
      </c>
      <c r="BH290" s="206">
        <f>IF(N290="sníž. přenesená",J290,0)</f>
        <v>0</v>
      </c>
      <c r="BI290" s="206">
        <f>IF(N290="nulová",J290,0)</f>
        <v>0</v>
      </c>
      <c r="BJ290" s="24" t="s">
        <v>24</v>
      </c>
      <c r="BK290" s="206">
        <f>ROUND(I290*H290,2)</f>
        <v>0</v>
      </c>
      <c r="BL290" s="24" t="s">
        <v>164</v>
      </c>
      <c r="BM290" s="24" t="s">
        <v>562</v>
      </c>
    </row>
    <row r="291" spans="2:65" s="11" customFormat="1">
      <c r="B291" s="207"/>
      <c r="C291" s="208"/>
      <c r="D291" s="209" t="s">
        <v>244</v>
      </c>
      <c r="E291" s="210" t="s">
        <v>22</v>
      </c>
      <c r="F291" s="211" t="s">
        <v>112</v>
      </c>
      <c r="G291" s="208"/>
      <c r="H291" s="212">
        <v>437.66</v>
      </c>
      <c r="I291" s="213"/>
      <c r="J291" s="208"/>
      <c r="K291" s="208"/>
      <c r="L291" s="214"/>
      <c r="M291" s="215"/>
      <c r="N291" s="216"/>
      <c r="O291" s="216"/>
      <c r="P291" s="216"/>
      <c r="Q291" s="216"/>
      <c r="R291" s="216"/>
      <c r="S291" s="216"/>
      <c r="T291" s="217"/>
      <c r="AT291" s="218" t="s">
        <v>244</v>
      </c>
      <c r="AU291" s="218" t="s">
        <v>84</v>
      </c>
      <c r="AV291" s="11" t="s">
        <v>84</v>
      </c>
      <c r="AW291" s="11" t="s">
        <v>39</v>
      </c>
      <c r="AX291" s="11" t="s">
        <v>75</v>
      </c>
      <c r="AY291" s="218" t="s">
        <v>237</v>
      </c>
    </row>
    <row r="292" spans="2:65" s="11" customFormat="1">
      <c r="B292" s="207"/>
      <c r="C292" s="208"/>
      <c r="D292" s="209" t="s">
        <v>244</v>
      </c>
      <c r="E292" s="210" t="s">
        <v>22</v>
      </c>
      <c r="F292" s="211" t="s">
        <v>120</v>
      </c>
      <c r="G292" s="208"/>
      <c r="H292" s="212">
        <v>135.75</v>
      </c>
      <c r="I292" s="213"/>
      <c r="J292" s="208"/>
      <c r="K292" s="208"/>
      <c r="L292" s="214"/>
      <c r="M292" s="215"/>
      <c r="N292" s="216"/>
      <c r="O292" s="216"/>
      <c r="P292" s="216"/>
      <c r="Q292" s="216"/>
      <c r="R292" s="216"/>
      <c r="S292" s="216"/>
      <c r="T292" s="217"/>
      <c r="AT292" s="218" t="s">
        <v>244</v>
      </c>
      <c r="AU292" s="218" t="s">
        <v>84</v>
      </c>
      <c r="AV292" s="11" t="s">
        <v>84</v>
      </c>
      <c r="AW292" s="11" t="s">
        <v>39</v>
      </c>
      <c r="AX292" s="11" t="s">
        <v>75</v>
      </c>
      <c r="AY292" s="218" t="s">
        <v>237</v>
      </c>
    </row>
    <row r="293" spans="2:65" s="12" customFormat="1">
      <c r="B293" s="219"/>
      <c r="C293" s="220"/>
      <c r="D293" s="221" t="s">
        <v>244</v>
      </c>
      <c r="E293" s="222" t="s">
        <v>22</v>
      </c>
      <c r="F293" s="223" t="s">
        <v>246</v>
      </c>
      <c r="G293" s="220"/>
      <c r="H293" s="224">
        <v>573.41</v>
      </c>
      <c r="I293" s="225"/>
      <c r="J293" s="220"/>
      <c r="K293" s="220"/>
      <c r="L293" s="226"/>
      <c r="M293" s="227"/>
      <c r="N293" s="228"/>
      <c r="O293" s="228"/>
      <c r="P293" s="228"/>
      <c r="Q293" s="228"/>
      <c r="R293" s="228"/>
      <c r="S293" s="228"/>
      <c r="T293" s="229"/>
      <c r="AT293" s="230" t="s">
        <v>244</v>
      </c>
      <c r="AU293" s="230" t="s">
        <v>84</v>
      </c>
      <c r="AV293" s="12" t="s">
        <v>164</v>
      </c>
      <c r="AW293" s="12" t="s">
        <v>39</v>
      </c>
      <c r="AX293" s="12" t="s">
        <v>24</v>
      </c>
      <c r="AY293" s="230" t="s">
        <v>237</v>
      </c>
    </row>
    <row r="294" spans="2:65" s="1" customFormat="1" ht="22.5" customHeight="1">
      <c r="B294" s="41"/>
      <c r="C294" s="195" t="s">
        <v>563</v>
      </c>
      <c r="D294" s="195" t="s">
        <v>239</v>
      </c>
      <c r="E294" s="196" t="s">
        <v>564</v>
      </c>
      <c r="F294" s="197" t="s">
        <v>565</v>
      </c>
      <c r="G294" s="198" t="s">
        <v>133</v>
      </c>
      <c r="H294" s="199">
        <v>575</v>
      </c>
      <c r="I294" s="200"/>
      <c r="J294" s="201">
        <f>ROUND(I294*H294,2)</f>
        <v>0</v>
      </c>
      <c r="K294" s="197" t="s">
        <v>242</v>
      </c>
      <c r="L294" s="61"/>
      <c r="M294" s="202" t="s">
        <v>22</v>
      </c>
      <c r="N294" s="203" t="s">
        <v>46</v>
      </c>
      <c r="O294" s="42"/>
      <c r="P294" s="204">
        <f>O294*H294</f>
        <v>0</v>
      </c>
      <c r="Q294" s="204">
        <v>8.3199999999999993E-3</v>
      </c>
      <c r="R294" s="204">
        <f>Q294*H294</f>
        <v>4.7839999999999998</v>
      </c>
      <c r="S294" s="204">
        <v>0</v>
      </c>
      <c r="T294" s="205">
        <f>S294*H294</f>
        <v>0</v>
      </c>
      <c r="AR294" s="24" t="s">
        <v>164</v>
      </c>
      <c r="AT294" s="24" t="s">
        <v>239</v>
      </c>
      <c r="AU294" s="24" t="s">
        <v>84</v>
      </c>
      <c r="AY294" s="24" t="s">
        <v>237</v>
      </c>
      <c r="BE294" s="206">
        <f>IF(N294="základní",J294,0)</f>
        <v>0</v>
      </c>
      <c r="BF294" s="206">
        <f>IF(N294="snížená",J294,0)</f>
        <v>0</v>
      </c>
      <c r="BG294" s="206">
        <f>IF(N294="zákl. přenesená",J294,0)</f>
        <v>0</v>
      </c>
      <c r="BH294" s="206">
        <f>IF(N294="sníž. přenesená",J294,0)</f>
        <v>0</v>
      </c>
      <c r="BI294" s="206">
        <f>IF(N294="nulová",J294,0)</f>
        <v>0</v>
      </c>
      <c r="BJ294" s="24" t="s">
        <v>24</v>
      </c>
      <c r="BK294" s="206">
        <f>ROUND(I294*H294,2)</f>
        <v>0</v>
      </c>
      <c r="BL294" s="24" t="s">
        <v>164</v>
      </c>
      <c r="BM294" s="24" t="s">
        <v>566</v>
      </c>
    </row>
    <row r="295" spans="2:65" s="1" customFormat="1" ht="22.5" customHeight="1">
      <c r="B295" s="41"/>
      <c r="C295" s="231" t="s">
        <v>567</v>
      </c>
      <c r="D295" s="231" t="s">
        <v>274</v>
      </c>
      <c r="E295" s="232" t="s">
        <v>568</v>
      </c>
      <c r="F295" s="233" t="s">
        <v>569</v>
      </c>
      <c r="G295" s="234" t="s">
        <v>133</v>
      </c>
      <c r="H295" s="235">
        <v>617.52</v>
      </c>
      <c r="I295" s="236"/>
      <c r="J295" s="237">
        <f>ROUND(I295*H295,2)</f>
        <v>0</v>
      </c>
      <c r="K295" s="233" t="s">
        <v>242</v>
      </c>
      <c r="L295" s="238"/>
      <c r="M295" s="239" t="s">
        <v>22</v>
      </c>
      <c r="N295" s="240" t="s">
        <v>46</v>
      </c>
      <c r="O295" s="42"/>
      <c r="P295" s="204">
        <f>O295*H295</f>
        <v>0</v>
      </c>
      <c r="Q295" s="204">
        <v>3.5000000000000001E-3</v>
      </c>
      <c r="R295" s="204">
        <f>Q295*H295</f>
        <v>2.1613199999999999</v>
      </c>
      <c r="S295" s="204">
        <v>0</v>
      </c>
      <c r="T295" s="205">
        <f>S295*H295</f>
        <v>0</v>
      </c>
      <c r="AR295" s="24" t="s">
        <v>273</v>
      </c>
      <c r="AT295" s="24" t="s">
        <v>274</v>
      </c>
      <c r="AU295" s="24" t="s">
        <v>84</v>
      </c>
      <c r="AY295" s="24" t="s">
        <v>237</v>
      </c>
      <c r="BE295" s="206">
        <f>IF(N295="základní",J295,0)</f>
        <v>0</v>
      </c>
      <c r="BF295" s="206">
        <f>IF(N295="snížená",J295,0)</f>
        <v>0</v>
      </c>
      <c r="BG295" s="206">
        <f>IF(N295="zákl. přenesená",J295,0)</f>
        <v>0</v>
      </c>
      <c r="BH295" s="206">
        <f>IF(N295="sníž. přenesená",J295,0)</f>
        <v>0</v>
      </c>
      <c r="BI295" s="206">
        <f>IF(N295="nulová",J295,0)</f>
        <v>0</v>
      </c>
      <c r="BJ295" s="24" t="s">
        <v>24</v>
      </c>
      <c r="BK295" s="206">
        <f>ROUND(I295*H295,2)</f>
        <v>0</v>
      </c>
      <c r="BL295" s="24" t="s">
        <v>164</v>
      </c>
      <c r="BM295" s="24" t="s">
        <v>570</v>
      </c>
    </row>
    <row r="296" spans="2:65" s="1" customFormat="1" ht="27">
      <c r="B296" s="41"/>
      <c r="C296" s="63"/>
      <c r="D296" s="209" t="s">
        <v>287</v>
      </c>
      <c r="E296" s="63"/>
      <c r="F296" s="241" t="s">
        <v>571</v>
      </c>
      <c r="G296" s="63"/>
      <c r="H296" s="63"/>
      <c r="I296" s="165"/>
      <c r="J296" s="63"/>
      <c r="K296" s="63"/>
      <c r="L296" s="61"/>
      <c r="M296" s="242"/>
      <c r="N296" s="42"/>
      <c r="O296" s="42"/>
      <c r="P296" s="42"/>
      <c r="Q296" s="42"/>
      <c r="R296" s="42"/>
      <c r="S296" s="42"/>
      <c r="T296" s="78"/>
      <c r="AT296" s="24" t="s">
        <v>287</v>
      </c>
      <c r="AU296" s="24" t="s">
        <v>84</v>
      </c>
    </row>
    <row r="297" spans="2:65" s="11" customFormat="1">
      <c r="B297" s="207"/>
      <c r="C297" s="208"/>
      <c r="D297" s="221" t="s">
        <v>244</v>
      </c>
      <c r="E297" s="208"/>
      <c r="F297" s="248" t="s">
        <v>572</v>
      </c>
      <c r="G297" s="208"/>
      <c r="H297" s="249">
        <v>617.52</v>
      </c>
      <c r="I297" s="213"/>
      <c r="J297" s="208"/>
      <c r="K297" s="208"/>
      <c r="L297" s="214"/>
      <c r="M297" s="215"/>
      <c r="N297" s="216"/>
      <c r="O297" s="216"/>
      <c r="P297" s="216"/>
      <c r="Q297" s="216"/>
      <c r="R297" s="216"/>
      <c r="S297" s="216"/>
      <c r="T297" s="217"/>
      <c r="AT297" s="218" t="s">
        <v>244</v>
      </c>
      <c r="AU297" s="218" t="s">
        <v>84</v>
      </c>
      <c r="AV297" s="11" t="s">
        <v>84</v>
      </c>
      <c r="AW297" s="11" t="s">
        <v>6</v>
      </c>
      <c r="AX297" s="11" t="s">
        <v>24</v>
      </c>
      <c r="AY297" s="218" t="s">
        <v>237</v>
      </c>
    </row>
    <row r="298" spans="2:65" s="1" customFormat="1" ht="22.5" customHeight="1">
      <c r="B298" s="41"/>
      <c r="C298" s="231" t="s">
        <v>573</v>
      </c>
      <c r="D298" s="231" t="s">
        <v>274</v>
      </c>
      <c r="E298" s="232" t="s">
        <v>574</v>
      </c>
      <c r="F298" s="233" t="s">
        <v>575</v>
      </c>
      <c r="G298" s="234" t="s">
        <v>133</v>
      </c>
      <c r="H298" s="235">
        <v>33.659999999999997</v>
      </c>
      <c r="I298" s="236"/>
      <c r="J298" s="237">
        <f>ROUND(I298*H298,2)</f>
        <v>0</v>
      </c>
      <c r="K298" s="233" t="s">
        <v>242</v>
      </c>
      <c r="L298" s="238"/>
      <c r="M298" s="239" t="s">
        <v>22</v>
      </c>
      <c r="N298" s="240" t="s">
        <v>46</v>
      </c>
      <c r="O298" s="42"/>
      <c r="P298" s="204">
        <f>O298*H298</f>
        <v>0</v>
      </c>
      <c r="Q298" s="204">
        <v>1.6999999999999999E-3</v>
      </c>
      <c r="R298" s="204">
        <f>Q298*H298</f>
        <v>5.7221999999999988E-2</v>
      </c>
      <c r="S298" s="204">
        <v>0</v>
      </c>
      <c r="T298" s="205">
        <f>S298*H298</f>
        <v>0</v>
      </c>
      <c r="AR298" s="24" t="s">
        <v>273</v>
      </c>
      <c r="AT298" s="24" t="s">
        <v>274</v>
      </c>
      <c r="AU298" s="24" t="s">
        <v>84</v>
      </c>
      <c r="AY298" s="24" t="s">
        <v>237</v>
      </c>
      <c r="BE298" s="206">
        <f>IF(N298="základní",J298,0)</f>
        <v>0</v>
      </c>
      <c r="BF298" s="206">
        <f>IF(N298="snížená",J298,0)</f>
        <v>0</v>
      </c>
      <c r="BG298" s="206">
        <f>IF(N298="zákl. přenesená",J298,0)</f>
        <v>0</v>
      </c>
      <c r="BH298" s="206">
        <f>IF(N298="sníž. přenesená",J298,0)</f>
        <v>0</v>
      </c>
      <c r="BI298" s="206">
        <f>IF(N298="nulová",J298,0)</f>
        <v>0</v>
      </c>
      <c r="BJ298" s="24" t="s">
        <v>24</v>
      </c>
      <c r="BK298" s="206">
        <f>ROUND(I298*H298,2)</f>
        <v>0</v>
      </c>
      <c r="BL298" s="24" t="s">
        <v>164</v>
      </c>
      <c r="BM298" s="24" t="s">
        <v>576</v>
      </c>
    </row>
    <row r="299" spans="2:65" s="1" customFormat="1" ht="27">
      <c r="B299" s="41"/>
      <c r="C299" s="63"/>
      <c r="D299" s="209" t="s">
        <v>287</v>
      </c>
      <c r="E299" s="63"/>
      <c r="F299" s="241" t="s">
        <v>577</v>
      </c>
      <c r="G299" s="63"/>
      <c r="H299" s="63"/>
      <c r="I299" s="165"/>
      <c r="J299" s="63"/>
      <c r="K299" s="63"/>
      <c r="L299" s="61"/>
      <c r="M299" s="242"/>
      <c r="N299" s="42"/>
      <c r="O299" s="42"/>
      <c r="P299" s="42"/>
      <c r="Q299" s="42"/>
      <c r="R299" s="42"/>
      <c r="S299" s="42"/>
      <c r="T299" s="78"/>
      <c r="AT299" s="24" t="s">
        <v>287</v>
      </c>
      <c r="AU299" s="24" t="s">
        <v>84</v>
      </c>
    </row>
    <row r="300" spans="2:65" s="11" customFormat="1">
      <c r="B300" s="207"/>
      <c r="C300" s="208"/>
      <c r="D300" s="221" t="s">
        <v>244</v>
      </c>
      <c r="E300" s="208"/>
      <c r="F300" s="248" t="s">
        <v>578</v>
      </c>
      <c r="G300" s="208"/>
      <c r="H300" s="249">
        <v>33.659999999999997</v>
      </c>
      <c r="I300" s="213"/>
      <c r="J300" s="208"/>
      <c r="K300" s="208"/>
      <c r="L300" s="214"/>
      <c r="M300" s="215"/>
      <c r="N300" s="216"/>
      <c r="O300" s="216"/>
      <c r="P300" s="216"/>
      <c r="Q300" s="216"/>
      <c r="R300" s="216"/>
      <c r="S300" s="216"/>
      <c r="T300" s="217"/>
      <c r="AT300" s="218" t="s">
        <v>244</v>
      </c>
      <c r="AU300" s="218" t="s">
        <v>84</v>
      </c>
      <c r="AV300" s="11" t="s">
        <v>84</v>
      </c>
      <c r="AW300" s="11" t="s">
        <v>6</v>
      </c>
      <c r="AX300" s="11" t="s">
        <v>24</v>
      </c>
      <c r="AY300" s="218" t="s">
        <v>237</v>
      </c>
    </row>
    <row r="301" spans="2:65" s="1" customFormat="1" ht="22.5" customHeight="1">
      <c r="B301" s="41"/>
      <c r="C301" s="231" t="s">
        <v>579</v>
      </c>
      <c r="D301" s="231" t="s">
        <v>274</v>
      </c>
      <c r="E301" s="232" t="s">
        <v>580</v>
      </c>
      <c r="F301" s="233" t="s">
        <v>581</v>
      </c>
      <c r="G301" s="234" t="s">
        <v>133</v>
      </c>
      <c r="H301" s="235">
        <v>13.157999999999999</v>
      </c>
      <c r="I301" s="236"/>
      <c r="J301" s="237">
        <f>ROUND(I301*H301,2)</f>
        <v>0</v>
      </c>
      <c r="K301" s="233" t="s">
        <v>242</v>
      </c>
      <c r="L301" s="238"/>
      <c r="M301" s="239" t="s">
        <v>22</v>
      </c>
      <c r="N301" s="240" t="s">
        <v>46</v>
      </c>
      <c r="O301" s="42"/>
      <c r="P301" s="204">
        <f>O301*H301</f>
        <v>0</v>
      </c>
      <c r="Q301" s="204">
        <v>6.8000000000000005E-4</v>
      </c>
      <c r="R301" s="204">
        <f>Q301*H301</f>
        <v>8.9474400000000009E-3</v>
      </c>
      <c r="S301" s="204">
        <v>0</v>
      </c>
      <c r="T301" s="205">
        <f>S301*H301</f>
        <v>0</v>
      </c>
      <c r="AR301" s="24" t="s">
        <v>273</v>
      </c>
      <c r="AT301" s="24" t="s">
        <v>274</v>
      </c>
      <c r="AU301" s="24" t="s">
        <v>84</v>
      </c>
      <c r="AY301" s="24" t="s">
        <v>237</v>
      </c>
      <c r="BE301" s="206">
        <f>IF(N301="základní",J301,0)</f>
        <v>0</v>
      </c>
      <c r="BF301" s="206">
        <f>IF(N301="snížená",J301,0)</f>
        <v>0</v>
      </c>
      <c r="BG301" s="206">
        <f>IF(N301="zákl. přenesená",J301,0)</f>
        <v>0</v>
      </c>
      <c r="BH301" s="206">
        <f>IF(N301="sníž. přenesená",J301,0)</f>
        <v>0</v>
      </c>
      <c r="BI301" s="206">
        <f>IF(N301="nulová",J301,0)</f>
        <v>0</v>
      </c>
      <c r="BJ301" s="24" t="s">
        <v>24</v>
      </c>
      <c r="BK301" s="206">
        <f>ROUND(I301*H301,2)</f>
        <v>0</v>
      </c>
      <c r="BL301" s="24" t="s">
        <v>164</v>
      </c>
      <c r="BM301" s="24" t="s">
        <v>582</v>
      </c>
    </row>
    <row r="302" spans="2:65" s="1" customFormat="1" ht="27">
      <c r="B302" s="41"/>
      <c r="C302" s="63"/>
      <c r="D302" s="209" t="s">
        <v>287</v>
      </c>
      <c r="E302" s="63"/>
      <c r="F302" s="241" t="s">
        <v>577</v>
      </c>
      <c r="G302" s="63"/>
      <c r="H302" s="63"/>
      <c r="I302" s="165"/>
      <c r="J302" s="63"/>
      <c r="K302" s="63"/>
      <c r="L302" s="61"/>
      <c r="M302" s="242"/>
      <c r="N302" s="42"/>
      <c r="O302" s="42"/>
      <c r="P302" s="42"/>
      <c r="Q302" s="42"/>
      <c r="R302" s="42"/>
      <c r="S302" s="42"/>
      <c r="T302" s="78"/>
      <c r="AT302" s="24" t="s">
        <v>287</v>
      </c>
      <c r="AU302" s="24" t="s">
        <v>84</v>
      </c>
    </row>
    <row r="303" spans="2:65" s="11" customFormat="1">
      <c r="B303" s="207"/>
      <c r="C303" s="208"/>
      <c r="D303" s="221" t="s">
        <v>244</v>
      </c>
      <c r="E303" s="208"/>
      <c r="F303" s="248" t="s">
        <v>583</v>
      </c>
      <c r="G303" s="208"/>
      <c r="H303" s="249">
        <v>13.157999999999999</v>
      </c>
      <c r="I303" s="213"/>
      <c r="J303" s="208"/>
      <c r="K303" s="208"/>
      <c r="L303" s="214"/>
      <c r="M303" s="215"/>
      <c r="N303" s="216"/>
      <c r="O303" s="216"/>
      <c r="P303" s="216"/>
      <c r="Q303" s="216"/>
      <c r="R303" s="216"/>
      <c r="S303" s="216"/>
      <c r="T303" s="217"/>
      <c r="AT303" s="218" t="s">
        <v>244</v>
      </c>
      <c r="AU303" s="218" t="s">
        <v>84</v>
      </c>
      <c r="AV303" s="11" t="s">
        <v>84</v>
      </c>
      <c r="AW303" s="11" t="s">
        <v>6</v>
      </c>
      <c r="AX303" s="11" t="s">
        <v>24</v>
      </c>
      <c r="AY303" s="218" t="s">
        <v>237</v>
      </c>
    </row>
    <row r="304" spans="2:65" s="1" customFormat="1" ht="22.5" customHeight="1">
      <c r="B304" s="41"/>
      <c r="C304" s="231" t="s">
        <v>584</v>
      </c>
      <c r="D304" s="231" t="s">
        <v>274</v>
      </c>
      <c r="E304" s="232" t="s">
        <v>585</v>
      </c>
      <c r="F304" s="233" t="s">
        <v>586</v>
      </c>
      <c r="G304" s="234" t="s">
        <v>133</v>
      </c>
      <c r="H304" s="235">
        <v>28.356000000000002</v>
      </c>
      <c r="I304" s="236"/>
      <c r="J304" s="237">
        <f>ROUND(I304*H304,2)</f>
        <v>0</v>
      </c>
      <c r="K304" s="233" t="s">
        <v>242</v>
      </c>
      <c r="L304" s="238"/>
      <c r="M304" s="239" t="s">
        <v>22</v>
      </c>
      <c r="N304" s="240" t="s">
        <v>46</v>
      </c>
      <c r="O304" s="42"/>
      <c r="P304" s="204">
        <f>O304*H304</f>
        <v>0</v>
      </c>
      <c r="Q304" s="204">
        <v>4.1999999999999997E-3</v>
      </c>
      <c r="R304" s="204">
        <f>Q304*H304</f>
        <v>0.1190952</v>
      </c>
      <c r="S304" s="204">
        <v>0</v>
      </c>
      <c r="T304" s="205">
        <f>S304*H304</f>
        <v>0</v>
      </c>
      <c r="AR304" s="24" t="s">
        <v>273</v>
      </c>
      <c r="AT304" s="24" t="s">
        <v>274</v>
      </c>
      <c r="AU304" s="24" t="s">
        <v>84</v>
      </c>
      <c r="AY304" s="24" t="s">
        <v>237</v>
      </c>
      <c r="BE304" s="206">
        <f>IF(N304="základní",J304,0)</f>
        <v>0</v>
      </c>
      <c r="BF304" s="206">
        <f>IF(N304="snížená",J304,0)</f>
        <v>0</v>
      </c>
      <c r="BG304" s="206">
        <f>IF(N304="zákl. přenesená",J304,0)</f>
        <v>0</v>
      </c>
      <c r="BH304" s="206">
        <f>IF(N304="sníž. přenesená",J304,0)</f>
        <v>0</v>
      </c>
      <c r="BI304" s="206">
        <f>IF(N304="nulová",J304,0)</f>
        <v>0</v>
      </c>
      <c r="BJ304" s="24" t="s">
        <v>24</v>
      </c>
      <c r="BK304" s="206">
        <f>ROUND(I304*H304,2)</f>
        <v>0</v>
      </c>
      <c r="BL304" s="24" t="s">
        <v>164</v>
      </c>
      <c r="BM304" s="24" t="s">
        <v>587</v>
      </c>
    </row>
    <row r="305" spans="2:65" s="1" customFormat="1" ht="27">
      <c r="B305" s="41"/>
      <c r="C305" s="63"/>
      <c r="D305" s="209" t="s">
        <v>287</v>
      </c>
      <c r="E305" s="63"/>
      <c r="F305" s="241" t="s">
        <v>571</v>
      </c>
      <c r="G305" s="63"/>
      <c r="H305" s="63"/>
      <c r="I305" s="165"/>
      <c r="J305" s="63"/>
      <c r="K305" s="63"/>
      <c r="L305" s="61"/>
      <c r="M305" s="242"/>
      <c r="N305" s="42"/>
      <c r="O305" s="42"/>
      <c r="P305" s="42"/>
      <c r="Q305" s="42"/>
      <c r="R305" s="42"/>
      <c r="S305" s="42"/>
      <c r="T305" s="78"/>
      <c r="AT305" s="24" t="s">
        <v>287</v>
      </c>
      <c r="AU305" s="24" t="s">
        <v>84</v>
      </c>
    </row>
    <row r="306" spans="2:65" s="11" customFormat="1">
      <c r="B306" s="207"/>
      <c r="C306" s="208"/>
      <c r="D306" s="221" t="s">
        <v>244</v>
      </c>
      <c r="E306" s="208"/>
      <c r="F306" s="248" t="s">
        <v>588</v>
      </c>
      <c r="G306" s="208"/>
      <c r="H306" s="249">
        <v>28.356000000000002</v>
      </c>
      <c r="I306" s="213"/>
      <c r="J306" s="208"/>
      <c r="K306" s="208"/>
      <c r="L306" s="214"/>
      <c r="M306" s="215"/>
      <c r="N306" s="216"/>
      <c r="O306" s="216"/>
      <c r="P306" s="216"/>
      <c r="Q306" s="216"/>
      <c r="R306" s="216"/>
      <c r="S306" s="216"/>
      <c r="T306" s="217"/>
      <c r="AT306" s="218" t="s">
        <v>244</v>
      </c>
      <c r="AU306" s="218" t="s">
        <v>84</v>
      </c>
      <c r="AV306" s="11" t="s">
        <v>84</v>
      </c>
      <c r="AW306" s="11" t="s">
        <v>6</v>
      </c>
      <c r="AX306" s="11" t="s">
        <v>24</v>
      </c>
      <c r="AY306" s="218" t="s">
        <v>237</v>
      </c>
    </row>
    <row r="307" spans="2:65" s="1" customFormat="1" ht="31.5" customHeight="1">
      <c r="B307" s="41"/>
      <c r="C307" s="195" t="s">
        <v>589</v>
      </c>
      <c r="D307" s="195" t="s">
        <v>239</v>
      </c>
      <c r="E307" s="196" t="s">
        <v>590</v>
      </c>
      <c r="F307" s="197" t="s">
        <v>591</v>
      </c>
      <c r="G307" s="198" t="s">
        <v>133</v>
      </c>
      <c r="H307" s="199">
        <v>4.8</v>
      </c>
      <c r="I307" s="200"/>
      <c r="J307" s="201">
        <f>ROUND(I307*H307,2)</f>
        <v>0</v>
      </c>
      <c r="K307" s="197" t="s">
        <v>242</v>
      </c>
      <c r="L307" s="61"/>
      <c r="M307" s="202" t="s">
        <v>22</v>
      </c>
      <c r="N307" s="203" t="s">
        <v>46</v>
      </c>
      <c r="O307" s="42"/>
      <c r="P307" s="204">
        <f>O307*H307</f>
        <v>0</v>
      </c>
      <c r="Q307" s="204">
        <v>8.5000000000000006E-3</v>
      </c>
      <c r="R307" s="204">
        <f>Q307*H307</f>
        <v>4.0800000000000003E-2</v>
      </c>
      <c r="S307" s="204">
        <v>0</v>
      </c>
      <c r="T307" s="205">
        <f>S307*H307</f>
        <v>0</v>
      </c>
      <c r="AR307" s="24" t="s">
        <v>164</v>
      </c>
      <c r="AT307" s="24" t="s">
        <v>239</v>
      </c>
      <c r="AU307" s="24" t="s">
        <v>84</v>
      </c>
      <c r="AY307" s="24" t="s">
        <v>237</v>
      </c>
      <c r="BE307" s="206">
        <f>IF(N307="základní",J307,0)</f>
        <v>0</v>
      </c>
      <c r="BF307" s="206">
        <f>IF(N307="snížená",J307,0)</f>
        <v>0</v>
      </c>
      <c r="BG307" s="206">
        <f>IF(N307="zákl. přenesená",J307,0)</f>
        <v>0</v>
      </c>
      <c r="BH307" s="206">
        <f>IF(N307="sníž. přenesená",J307,0)</f>
        <v>0</v>
      </c>
      <c r="BI307" s="206">
        <f>IF(N307="nulová",J307,0)</f>
        <v>0</v>
      </c>
      <c r="BJ307" s="24" t="s">
        <v>24</v>
      </c>
      <c r="BK307" s="206">
        <f>ROUND(I307*H307,2)</f>
        <v>0</v>
      </c>
      <c r="BL307" s="24" t="s">
        <v>164</v>
      </c>
      <c r="BM307" s="24" t="s">
        <v>592</v>
      </c>
    </row>
    <row r="308" spans="2:65" s="1" customFormat="1" ht="162">
      <c r="B308" s="41"/>
      <c r="C308" s="63"/>
      <c r="D308" s="209" t="s">
        <v>330</v>
      </c>
      <c r="E308" s="63"/>
      <c r="F308" s="241" t="s">
        <v>528</v>
      </c>
      <c r="G308" s="63"/>
      <c r="H308" s="63"/>
      <c r="I308" s="165"/>
      <c r="J308" s="63"/>
      <c r="K308" s="63"/>
      <c r="L308" s="61"/>
      <c r="M308" s="242"/>
      <c r="N308" s="42"/>
      <c r="O308" s="42"/>
      <c r="P308" s="42"/>
      <c r="Q308" s="42"/>
      <c r="R308" s="42"/>
      <c r="S308" s="42"/>
      <c r="T308" s="78"/>
      <c r="AT308" s="24" t="s">
        <v>330</v>
      </c>
      <c r="AU308" s="24" t="s">
        <v>84</v>
      </c>
    </row>
    <row r="309" spans="2:65" s="11" customFormat="1">
      <c r="B309" s="207"/>
      <c r="C309" s="208"/>
      <c r="D309" s="209" t="s">
        <v>244</v>
      </c>
      <c r="E309" s="210" t="s">
        <v>22</v>
      </c>
      <c r="F309" s="211" t="s">
        <v>593</v>
      </c>
      <c r="G309" s="208"/>
      <c r="H309" s="212">
        <v>4.8</v>
      </c>
      <c r="I309" s="213"/>
      <c r="J309" s="208"/>
      <c r="K309" s="208"/>
      <c r="L309" s="214"/>
      <c r="M309" s="215"/>
      <c r="N309" s="216"/>
      <c r="O309" s="216"/>
      <c r="P309" s="216"/>
      <c r="Q309" s="216"/>
      <c r="R309" s="216"/>
      <c r="S309" s="216"/>
      <c r="T309" s="217"/>
      <c r="AT309" s="218" t="s">
        <v>244</v>
      </c>
      <c r="AU309" s="218" t="s">
        <v>84</v>
      </c>
      <c r="AV309" s="11" t="s">
        <v>84</v>
      </c>
      <c r="AW309" s="11" t="s">
        <v>39</v>
      </c>
      <c r="AX309" s="11" t="s">
        <v>75</v>
      </c>
      <c r="AY309" s="218" t="s">
        <v>237</v>
      </c>
    </row>
    <row r="310" spans="2:65" s="12" customFormat="1">
      <c r="B310" s="219"/>
      <c r="C310" s="220"/>
      <c r="D310" s="221" t="s">
        <v>244</v>
      </c>
      <c r="E310" s="222" t="s">
        <v>179</v>
      </c>
      <c r="F310" s="223" t="s">
        <v>246</v>
      </c>
      <c r="G310" s="220"/>
      <c r="H310" s="224">
        <v>4.8</v>
      </c>
      <c r="I310" s="225"/>
      <c r="J310" s="220"/>
      <c r="K310" s="220"/>
      <c r="L310" s="226"/>
      <c r="M310" s="227"/>
      <c r="N310" s="228"/>
      <c r="O310" s="228"/>
      <c r="P310" s="228"/>
      <c r="Q310" s="228"/>
      <c r="R310" s="228"/>
      <c r="S310" s="228"/>
      <c r="T310" s="229"/>
      <c r="AT310" s="230" t="s">
        <v>244</v>
      </c>
      <c r="AU310" s="230" t="s">
        <v>84</v>
      </c>
      <c r="AV310" s="12" t="s">
        <v>164</v>
      </c>
      <c r="AW310" s="12" t="s">
        <v>39</v>
      </c>
      <c r="AX310" s="12" t="s">
        <v>24</v>
      </c>
      <c r="AY310" s="230" t="s">
        <v>237</v>
      </c>
    </row>
    <row r="311" spans="2:65" s="1" customFormat="1" ht="22.5" customHeight="1">
      <c r="B311" s="41"/>
      <c r="C311" s="231" t="s">
        <v>594</v>
      </c>
      <c r="D311" s="231" t="s">
        <v>274</v>
      </c>
      <c r="E311" s="232" t="s">
        <v>595</v>
      </c>
      <c r="F311" s="233" t="s">
        <v>596</v>
      </c>
      <c r="G311" s="234" t="s">
        <v>133</v>
      </c>
      <c r="H311" s="235">
        <v>4.8959999999999999</v>
      </c>
      <c r="I311" s="236"/>
      <c r="J311" s="237">
        <f>ROUND(I311*H311,2)</f>
        <v>0</v>
      </c>
      <c r="K311" s="233" t="s">
        <v>242</v>
      </c>
      <c r="L311" s="238"/>
      <c r="M311" s="239" t="s">
        <v>22</v>
      </c>
      <c r="N311" s="240" t="s">
        <v>46</v>
      </c>
      <c r="O311" s="42"/>
      <c r="P311" s="204">
        <f>O311*H311</f>
        <v>0</v>
      </c>
      <c r="Q311" s="204">
        <v>4.8999999999999998E-3</v>
      </c>
      <c r="R311" s="204">
        <f>Q311*H311</f>
        <v>2.3990399999999999E-2</v>
      </c>
      <c r="S311" s="204">
        <v>0</v>
      </c>
      <c r="T311" s="205">
        <f>S311*H311</f>
        <v>0</v>
      </c>
      <c r="AR311" s="24" t="s">
        <v>273</v>
      </c>
      <c r="AT311" s="24" t="s">
        <v>274</v>
      </c>
      <c r="AU311" s="24" t="s">
        <v>84</v>
      </c>
      <c r="AY311" s="24" t="s">
        <v>237</v>
      </c>
      <c r="BE311" s="206">
        <f>IF(N311="základní",J311,0)</f>
        <v>0</v>
      </c>
      <c r="BF311" s="206">
        <f>IF(N311="snížená",J311,0)</f>
        <v>0</v>
      </c>
      <c r="BG311" s="206">
        <f>IF(N311="zákl. přenesená",J311,0)</f>
        <v>0</v>
      </c>
      <c r="BH311" s="206">
        <f>IF(N311="sníž. přenesená",J311,0)</f>
        <v>0</v>
      </c>
      <c r="BI311" s="206">
        <f>IF(N311="nulová",J311,0)</f>
        <v>0</v>
      </c>
      <c r="BJ311" s="24" t="s">
        <v>24</v>
      </c>
      <c r="BK311" s="206">
        <f>ROUND(I311*H311,2)</f>
        <v>0</v>
      </c>
      <c r="BL311" s="24" t="s">
        <v>164</v>
      </c>
      <c r="BM311" s="24" t="s">
        <v>597</v>
      </c>
    </row>
    <row r="312" spans="2:65" s="1" customFormat="1" ht="27">
      <c r="B312" s="41"/>
      <c r="C312" s="63"/>
      <c r="D312" s="209" t="s">
        <v>287</v>
      </c>
      <c r="E312" s="63"/>
      <c r="F312" s="241" t="s">
        <v>571</v>
      </c>
      <c r="G312" s="63"/>
      <c r="H312" s="63"/>
      <c r="I312" s="165"/>
      <c r="J312" s="63"/>
      <c r="K312" s="63"/>
      <c r="L312" s="61"/>
      <c r="M312" s="242"/>
      <c r="N312" s="42"/>
      <c r="O312" s="42"/>
      <c r="P312" s="42"/>
      <c r="Q312" s="42"/>
      <c r="R312" s="42"/>
      <c r="S312" s="42"/>
      <c r="T312" s="78"/>
      <c r="AT312" s="24" t="s">
        <v>287</v>
      </c>
      <c r="AU312" s="24" t="s">
        <v>84</v>
      </c>
    </row>
    <row r="313" spans="2:65" s="11" customFormat="1">
      <c r="B313" s="207"/>
      <c r="C313" s="208"/>
      <c r="D313" s="221" t="s">
        <v>244</v>
      </c>
      <c r="E313" s="208"/>
      <c r="F313" s="248" t="s">
        <v>598</v>
      </c>
      <c r="G313" s="208"/>
      <c r="H313" s="249">
        <v>4.8959999999999999</v>
      </c>
      <c r="I313" s="213"/>
      <c r="J313" s="208"/>
      <c r="K313" s="208"/>
      <c r="L313" s="214"/>
      <c r="M313" s="215"/>
      <c r="N313" s="216"/>
      <c r="O313" s="216"/>
      <c r="P313" s="216"/>
      <c r="Q313" s="216"/>
      <c r="R313" s="216"/>
      <c r="S313" s="216"/>
      <c r="T313" s="217"/>
      <c r="AT313" s="218" t="s">
        <v>244</v>
      </c>
      <c r="AU313" s="218" t="s">
        <v>84</v>
      </c>
      <c r="AV313" s="11" t="s">
        <v>84</v>
      </c>
      <c r="AW313" s="11" t="s">
        <v>6</v>
      </c>
      <c r="AX313" s="11" t="s">
        <v>24</v>
      </c>
      <c r="AY313" s="218" t="s">
        <v>237</v>
      </c>
    </row>
    <row r="314" spans="2:65" s="1" customFormat="1" ht="31.5" customHeight="1">
      <c r="B314" s="41"/>
      <c r="C314" s="195" t="s">
        <v>599</v>
      </c>
      <c r="D314" s="195" t="s">
        <v>239</v>
      </c>
      <c r="E314" s="196" t="s">
        <v>600</v>
      </c>
      <c r="F314" s="197" t="s">
        <v>601</v>
      </c>
      <c r="G314" s="198" t="s">
        <v>319</v>
      </c>
      <c r="H314" s="199">
        <v>437.66</v>
      </c>
      <c r="I314" s="200"/>
      <c r="J314" s="201">
        <f>ROUND(I314*H314,2)</f>
        <v>0</v>
      </c>
      <c r="K314" s="197" t="s">
        <v>242</v>
      </c>
      <c r="L314" s="61"/>
      <c r="M314" s="202" t="s">
        <v>22</v>
      </c>
      <c r="N314" s="203" t="s">
        <v>46</v>
      </c>
      <c r="O314" s="42"/>
      <c r="P314" s="204">
        <f>O314*H314</f>
        <v>0</v>
      </c>
      <c r="Q314" s="204">
        <v>3.3335000000000001E-3</v>
      </c>
      <c r="R314" s="204">
        <f>Q314*H314</f>
        <v>1.4589396100000001</v>
      </c>
      <c r="S314" s="204">
        <v>0</v>
      </c>
      <c r="T314" s="205">
        <f>S314*H314</f>
        <v>0</v>
      </c>
      <c r="AR314" s="24" t="s">
        <v>164</v>
      </c>
      <c r="AT314" s="24" t="s">
        <v>239</v>
      </c>
      <c r="AU314" s="24" t="s">
        <v>84</v>
      </c>
      <c r="AY314" s="24" t="s">
        <v>237</v>
      </c>
      <c r="BE314" s="206">
        <f>IF(N314="základní",J314,0)</f>
        <v>0</v>
      </c>
      <c r="BF314" s="206">
        <f>IF(N314="snížená",J314,0)</f>
        <v>0</v>
      </c>
      <c r="BG314" s="206">
        <f>IF(N314="zákl. přenesená",J314,0)</f>
        <v>0</v>
      </c>
      <c r="BH314" s="206">
        <f>IF(N314="sníž. přenesená",J314,0)</f>
        <v>0</v>
      </c>
      <c r="BI314" s="206">
        <f>IF(N314="nulová",J314,0)</f>
        <v>0</v>
      </c>
      <c r="BJ314" s="24" t="s">
        <v>24</v>
      </c>
      <c r="BK314" s="206">
        <f>ROUND(I314*H314,2)</f>
        <v>0</v>
      </c>
      <c r="BL314" s="24" t="s">
        <v>164</v>
      </c>
      <c r="BM314" s="24" t="s">
        <v>602</v>
      </c>
    </row>
    <row r="315" spans="2:65" s="1" customFormat="1" ht="40.5">
      <c r="B315" s="41"/>
      <c r="C315" s="63"/>
      <c r="D315" s="209" t="s">
        <v>287</v>
      </c>
      <c r="E315" s="63"/>
      <c r="F315" s="241" t="s">
        <v>603</v>
      </c>
      <c r="G315" s="63"/>
      <c r="H315" s="63"/>
      <c r="I315" s="165"/>
      <c r="J315" s="63"/>
      <c r="K315" s="63"/>
      <c r="L315" s="61"/>
      <c r="M315" s="242"/>
      <c r="N315" s="42"/>
      <c r="O315" s="42"/>
      <c r="P315" s="42"/>
      <c r="Q315" s="42"/>
      <c r="R315" s="42"/>
      <c r="S315" s="42"/>
      <c r="T315" s="78"/>
      <c r="AT315" s="24" t="s">
        <v>287</v>
      </c>
      <c r="AU315" s="24" t="s">
        <v>84</v>
      </c>
    </row>
    <row r="316" spans="2:65" s="11" customFormat="1">
      <c r="B316" s="207"/>
      <c r="C316" s="208"/>
      <c r="D316" s="209" t="s">
        <v>244</v>
      </c>
      <c r="E316" s="210" t="s">
        <v>22</v>
      </c>
      <c r="F316" s="211" t="s">
        <v>604</v>
      </c>
      <c r="G316" s="208"/>
      <c r="H316" s="212">
        <v>13.6</v>
      </c>
      <c r="I316" s="213"/>
      <c r="J316" s="208"/>
      <c r="K316" s="208"/>
      <c r="L316" s="214"/>
      <c r="M316" s="215"/>
      <c r="N316" s="216"/>
      <c r="O316" s="216"/>
      <c r="P316" s="216"/>
      <c r="Q316" s="216"/>
      <c r="R316" s="216"/>
      <c r="S316" s="216"/>
      <c r="T316" s="217"/>
      <c r="AT316" s="218" t="s">
        <v>244</v>
      </c>
      <c r="AU316" s="218" t="s">
        <v>84</v>
      </c>
      <c r="AV316" s="11" t="s">
        <v>84</v>
      </c>
      <c r="AW316" s="11" t="s">
        <v>39</v>
      </c>
      <c r="AX316" s="11" t="s">
        <v>75</v>
      </c>
      <c r="AY316" s="218" t="s">
        <v>237</v>
      </c>
    </row>
    <row r="317" spans="2:65" s="11" customFormat="1">
      <c r="B317" s="207"/>
      <c r="C317" s="208"/>
      <c r="D317" s="209" t="s">
        <v>244</v>
      </c>
      <c r="E317" s="210" t="s">
        <v>22</v>
      </c>
      <c r="F317" s="211" t="s">
        <v>605</v>
      </c>
      <c r="G317" s="208"/>
      <c r="H317" s="212">
        <v>7.2</v>
      </c>
      <c r="I317" s="213"/>
      <c r="J317" s="208"/>
      <c r="K317" s="208"/>
      <c r="L317" s="214"/>
      <c r="M317" s="215"/>
      <c r="N317" s="216"/>
      <c r="O317" s="216"/>
      <c r="P317" s="216"/>
      <c r="Q317" s="216"/>
      <c r="R317" s="216"/>
      <c r="S317" s="216"/>
      <c r="T317" s="217"/>
      <c r="AT317" s="218" t="s">
        <v>244</v>
      </c>
      <c r="AU317" s="218" t="s">
        <v>84</v>
      </c>
      <c r="AV317" s="11" t="s">
        <v>84</v>
      </c>
      <c r="AW317" s="11" t="s">
        <v>39</v>
      </c>
      <c r="AX317" s="11" t="s">
        <v>75</v>
      </c>
      <c r="AY317" s="218" t="s">
        <v>237</v>
      </c>
    </row>
    <row r="318" spans="2:65" s="11" customFormat="1">
      <c r="B318" s="207"/>
      <c r="C318" s="208"/>
      <c r="D318" s="209" t="s">
        <v>244</v>
      </c>
      <c r="E318" s="210" t="s">
        <v>22</v>
      </c>
      <c r="F318" s="211" t="s">
        <v>606</v>
      </c>
      <c r="G318" s="208"/>
      <c r="H318" s="212">
        <v>147.96</v>
      </c>
      <c r="I318" s="213"/>
      <c r="J318" s="208"/>
      <c r="K318" s="208"/>
      <c r="L318" s="214"/>
      <c r="M318" s="215"/>
      <c r="N318" s="216"/>
      <c r="O318" s="216"/>
      <c r="P318" s="216"/>
      <c r="Q318" s="216"/>
      <c r="R318" s="216"/>
      <c r="S318" s="216"/>
      <c r="T318" s="217"/>
      <c r="AT318" s="218" t="s">
        <v>244</v>
      </c>
      <c r="AU318" s="218" t="s">
        <v>84</v>
      </c>
      <c r="AV318" s="11" t="s">
        <v>84</v>
      </c>
      <c r="AW318" s="11" t="s">
        <v>39</v>
      </c>
      <c r="AX318" s="11" t="s">
        <v>75</v>
      </c>
      <c r="AY318" s="218" t="s">
        <v>237</v>
      </c>
    </row>
    <row r="319" spans="2:65" s="11" customFormat="1">
      <c r="B319" s="207"/>
      <c r="C319" s="208"/>
      <c r="D319" s="209" t="s">
        <v>244</v>
      </c>
      <c r="E319" s="210" t="s">
        <v>22</v>
      </c>
      <c r="F319" s="211" t="s">
        <v>607</v>
      </c>
      <c r="G319" s="208"/>
      <c r="H319" s="212">
        <v>65.760000000000005</v>
      </c>
      <c r="I319" s="213"/>
      <c r="J319" s="208"/>
      <c r="K319" s="208"/>
      <c r="L319" s="214"/>
      <c r="M319" s="215"/>
      <c r="N319" s="216"/>
      <c r="O319" s="216"/>
      <c r="P319" s="216"/>
      <c r="Q319" s="216"/>
      <c r="R319" s="216"/>
      <c r="S319" s="216"/>
      <c r="T319" s="217"/>
      <c r="AT319" s="218" t="s">
        <v>244</v>
      </c>
      <c r="AU319" s="218" t="s">
        <v>84</v>
      </c>
      <c r="AV319" s="11" t="s">
        <v>84</v>
      </c>
      <c r="AW319" s="11" t="s">
        <v>39</v>
      </c>
      <c r="AX319" s="11" t="s">
        <v>75</v>
      </c>
      <c r="AY319" s="218" t="s">
        <v>237</v>
      </c>
    </row>
    <row r="320" spans="2:65" s="11" customFormat="1">
      <c r="B320" s="207"/>
      <c r="C320" s="208"/>
      <c r="D320" s="209" t="s">
        <v>244</v>
      </c>
      <c r="E320" s="210" t="s">
        <v>22</v>
      </c>
      <c r="F320" s="211" t="s">
        <v>608</v>
      </c>
      <c r="G320" s="208"/>
      <c r="H320" s="212">
        <v>28.88</v>
      </c>
      <c r="I320" s="213"/>
      <c r="J320" s="208"/>
      <c r="K320" s="208"/>
      <c r="L320" s="214"/>
      <c r="M320" s="215"/>
      <c r="N320" s="216"/>
      <c r="O320" s="216"/>
      <c r="P320" s="216"/>
      <c r="Q320" s="216"/>
      <c r="R320" s="216"/>
      <c r="S320" s="216"/>
      <c r="T320" s="217"/>
      <c r="AT320" s="218" t="s">
        <v>244</v>
      </c>
      <c r="AU320" s="218" t="s">
        <v>84</v>
      </c>
      <c r="AV320" s="11" t="s">
        <v>84</v>
      </c>
      <c r="AW320" s="11" t="s">
        <v>39</v>
      </c>
      <c r="AX320" s="11" t="s">
        <v>75</v>
      </c>
      <c r="AY320" s="218" t="s">
        <v>237</v>
      </c>
    </row>
    <row r="321" spans="2:65" s="11" customFormat="1">
      <c r="B321" s="207"/>
      <c r="C321" s="208"/>
      <c r="D321" s="209" t="s">
        <v>244</v>
      </c>
      <c r="E321" s="210" t="s">
        <v>22</v>
      </c>
      <c r="F321" s="211" t="s">
        <v>609</v>
      </c>
      <c r="G321" s="208"/>
      <c r="H321" s="212">
        <v>10.42</v>
      </c>
      <c r="I321" s="213"/>
      <c r="J321" s="208"/>
      <c r="K321" s="208"/>
      <c r="L321" s="214"/>
      <c r="M321" s="215"/>
      <c r="N321" s="216"/>
      <c r="O321" s="216"/>
      <c r="P321" s="216"/>
      <c r="Q321" s="216"/>
      <c r="R321" s="216"/>
      <c r="S321" s="216"/>
      <c r="T321" s="217"/>
      <c r="AT321" s="218" t="s">
        <v>244</v>
      </c>
      <c r="AU321" s="218" t="s">
        <v>84</v>
      </c>
      <c r="AV321" s="11" t="s">
        <v>84</v>
      </c>
      <c r="AW321" s="11" t="s">
        <v>39</v>
      </c>
      <c r="AX321" s="11" t="s">
        <v>75</v>
      </c>
      <c r="AY321" s="218" t="s">
        <v>237</v>
      </c>
    </row>
    <row r="322" spans="2:65" s="11" customFormat="1">
      <c r="B322" s="207"/>
      <c r="C322" s="208"/>
      <c r="D322" s="209" t="s">
        <v>244</v>
      </c>
      <c r="E322" s="210" t="s">
        <v>22</v>
      </c>
      <c r="F322" s="211" t="s">
        <v>610</v>
      </c>
      <c r="G322" s="208"/>
      <c r="H322" s="212">
        <v>18.12</v>
      </c>
      <c r="I322" s="213"/>
      <c r="J322" s="208"/>
      <c r="K322" s="208"/>
      <c r="L322" s="214"/>
      <c r="M322" s="215"/>
      <c r="N322" s="216"/>
      <c r="O322" s="216"/>
      <c r="P322" s="216"/>
      <c r="Q322" s="216"/>
      <c r="R322" s="216"/>
      <c r="S322" s="216"/>
      <c r="T322" s="217"/>
      <c r="AT322" s="218" t="s">
        <v>244</v>
      </c>
      <c r="AU322" s="218" t="s">
        <v>84</v>
      </c>
      <c r="AV322" s="11" t="s">
        <v>84</v>
      </c>
      <c r="AW322" s="11" t="s">
        <v>39</v>
      </c>
      <c r="AX322" s="11" t="s">
        <v>75</v>
      </c>
      <c r="AY322" s="218" t="s">
        <v>237</v>
      </c>
    </row>
    <row r="323" spans="2:65" s="11" customFormat="1">
      <c r="B323" s="207"/>
      <c r="C323" s="208"/>
      <c r="D323" s="209" t="s">
        <v>244</v>
      </c>
      <c r="E323" s="210" t="s">
        <v>22</v>
      </c>
      <c r="F323" s="211" t="s">
        <v>611</v>
      </c>
      <c r="G323" s="208"/>
      <c r="H323" s="212">
        <v>4.5199999999999996</v>
      </c>
      <c r="I323" s="213"/>
      <c r="J323" s="208"/>
      <c r="K323" s="208"/>
      <c r="L323" s="214"/>
      <c r="M323" s="215"/>
      <c r="N323" s="216"/>
      <c r="O323" s="216"/>
      <c r="P323" s="216"/>
      <c r="Q323" s="216"/>
      <c r="R323" s="216"/>
      <c r="S323" s="216"/>
      <c r="T323" s="217"/>
      <c r="AT323" s="218" t="s">
        <v>244</v>
      </c>
      <c r="AU323" s="218" t="s">
        <v>84</v>
      </c>
      <c r="AV323" s="11" t="s">
        <v>84</v>
      </c>
      <c r="AW323" s="11" t="s">
        <v>39</v>
      </c>
      <c r="AX323" s="11" t="s">
        <v>75</v>
      </c>
      <c r="AY323" s="218" t="s">
        <v>237</v>
      </c>
    </row>
    <row r="324" spans="2:65" s="11" customFormat="1">
      <c r="B324" s="207"/>
      <c r="C324" s="208"/>
      <c r="D324" s="209" t="s">
        <v>244</v>
      </c>
      <c r="E324" s="210" t="s">
        <v>22</v>
      </c>
      <c r="F324" s="211" t="s">
        <v>612</v>
      </c>
      <c r="G324" s="208"/>
      <c r="H324" s="212">
        <v>37.44</v>
      </c>
      <c r="I324" s="213"/>
      <c r="J324" s="208"/>
      <c r="K324" s="208"/>
      <c r="L324" s="214"/>
      <c r="M324" s="215"/>
      <c r="N324" s="216"/>
      <c r="O324" s="216"/>
      <c r="P324" s="216"/>
      <c r="Q324" s="216"/>
      <c r="R324" s="216"/>
      <c r="S324" s="216"/>
      <c r="T324" s="217"/>
      <c r="AT324" s="218" t="s">
        <v>244</v>
      </c>
      <c r="AU324" s="218" t="s">
        <v>84</v>
      </c>
      <c r="AV324" s="11" t="s">
        <v>84</v>
      </c>
      <c r="AW324" s="11" t="s">
        <v>39</v>
      </c>
      <c r="AX324" s="11" t="s">
        <v>75</v>
      </c>
      <c r="AY324" s="218" t="s">
        <v>237</v>
      </c>
    </row>
    <row r="325" spans="2:65" s="11" customFormat="1">
      <c r="B325" s="207"/>
      <c r="C325" s="208"/>
      <c r="D325" s="209" t="s">
        <v>244</v>
      </c>
      <c r="E325" s="210" t="s">
        <v>22</v>
      </c>
      <c r="F325" s="211" t="s">
        <v>613</v>
      </c>
      <c r="G325" s="208"/>
      <c r="H325" s="212">
        <v>3.02</v>
      </c>
      <c r="I325" s="213"/>
      <c r="J325" s="208"/>
      <c r="K325" s="208"/>
      <c r="L325" s="214"/>
      <c r="M325" s="215"/>
      <c r="N325" s="216"/>
      <c r="O325" s="216"/>
      <c r="P325" s="216"/>
      <c r="Q325" s="216"/>
      <c r="R325" s="216"/>
      <c r="S325" s="216"/>
      <c r="T325" s="217"/>
      <c r="AT325" s="218" t="s">
        <v>244</v>
      </c>
      <c r="AU325" s="218" t="s">
        <v>84</v>
      </c>
      <c r="AV325" s="11" t="s">
        <v>84</v>
      </c>
      <c r="AW325" s="11" t="s">
        <v>39</v>
      </c>
      <c r="AX325" s="11" t="s">
        <v>75</v>
      </c>
      <c r="AY325" s="218" t="s">
        <v>237</v>
      </c>
    </row>
    <row r="326" spans="2:65" s="11" customFormat="1">
      <c r="B326" s="207"/>
      <c r="C326" s="208"/>
      <c r="D326" s="209" t="s">
        <v>244</v>
      </c>
      <c r="E326" s="210" t="s">
        <v>22</v>
      </c>
      <c r="F326" s="211" t="s">
        <v>614</v>
      </c>
      <c r="G326" s="208"/>
      <c r="H326" s="212">
        <v>20.8</v>
      </c>
      <c r="I326" s="213"/>
      <c r="J326" s="208"/>
      <c r="K326" s="208"/>
      <c r="L326" s="214"/>
      <c r="M326" s="215"/>
      <c r="N326" s="216"/>
      <c r="O326" s="216"/>
      <c r="P326" s="216"/>
      <c r="Q326" s="216"/>
      <c r="R326" s="216"/>
      <c r="S326" s="216"/>
      <c r="T326" s="217"/>
      <c r="AT326" s="218" t="s">
        <v>244</v>
      </c>
      <c r="AU326" s="218" t="s">
        <v>84</v>
      </c>
      <c r="AV326" s="11" t="s">
        <v>84</v>
      </c>
      <c r="AW326" s="11" t="s">
        <v>39</v>
      </c>
      <c r="AX326" s="11" t="s">
        <v>75</v>
      </c>
      <c r="AY326" s="218" t="s">
        <v>237</v>
      </c>
    </row>
    <row r="327" spans="2:65" s="11" customFormat="1">
      <c r="B327" s="207"/>
      <c r="C327" s="208"/>
      <c r="D327" s="209" t="s">
        <v>244</v>
      </c>
      <c r="E327" s="210" t="s">
        <v>22</v>
      </c>
      <c r="F327" s="211" t="s">
        <v>615</v>
      </c>
      <c r="G327" s="208"/>
      <c r="H327" s="212">
        <v>10</v>
      </c>
      <c r="I327" s="213"/>
      <c r="J327" s="208"/>
      <c r="K327" s="208"/>
      <c r="L327" s="214"/>
      <c r="M327" s="215"/>
      <c r="N327" s="216"/>
      <c r="O327" s="216"/>
      <c r="P327" s="216"/>
      <c r="Q327" s="216"/>
      <c r="R327" s="216"/>
      <c r="S327" s="216"/>
      <c r="T327" s="217"/>
      <c r="AT327" s="218" t="s">
        <v>244</v>
      </c>
      <c r="AU327" s="218" t="s">
        <v>84</v>
      </c>
      <c r="AV327" s="11" t="s">
        <v>84</v>
      </c>
      <c r="AW327" s="11" t="s">
        <v>39</v>
      </c>
      <c r="AX327" s="11" t="s">
        <v>75</v>
      </c>
      <c r="AY327" s="218" t="s">
        <v>237</v>
      </c>
    </row>
    <row r="328" spans="2:65" s="11" customFormat="1">
      <c r="B328" s="207"/>
      <c r="C328" s="208"/>
      <c r="D328" s="209" t="s">
        <v>244</v>
      </c>
      <c r="E328" s="210" t="s">
        <v>22</v>
      </c>
      <c r="F328" s="211" t="s">
        <v>616</v>
      </c>
      <c r="G328" s="208"/>
      <c r="H328" s="212">
        <v>4.9000000000000004</v>
      </c>
      <c r="I328" s="213"/>
      <c r="J328" s="208"/>
      <c r="K328" s="208"/>
      <c r="L328" s="214"/>
      <c r="M328" s="215"/>
      <c r="N328" s="216"/>
      <c r="O328" s="216"/>
      <c r="P328" s="216"/>
      <c r="Q328" s="216"/>
      <c r="R328" s="216"/>
      <c r="S328" s="216"/>
      <c r="T328" s="217"/>
      <c r="AT328" s="218" t="s">
        <v>244</v>
      </c>
      <c r="AU328" s="218" t="s">
        <v>84</v>
      </c>
      <c r="AV328" s="11" t="s">
        <v>84</v>
      </c>
      <c r="AW328" s="11" t="s">
        <v>39</v>
      </c>
      <c r="AX328" s="11" t="s">
        <v>75</v>
      </c>
      <c r="AY328" s="218" t="s">
        <v>237</v>
      </c>
    </row>
    <row r="329" spans="2:65" s="11" customFormat="1">
      <c r="B329" s="207"/>
      <c r="C329" s="208"/>
      <c r="D329" s="209" t="s">
        <v>244</v>
      </c>
      <c r="E329" s="210" t="s">
        <v>22</v>
      </c>
      <c r="F329" s="211" t="s">
        <v>617</v>
      </c>
      <c r="G329" s="208"/>
      <c r="H329" s="212">
        <v>7.88</v>
      </c>
      <c r="I329" s="213"/>
      <c r="J329" s="208"/>
      <c r="K329" s="208"/>
      <c r="L329" s="214"/>
      <c r="M329" s="215"/>
      <c r="N329" s="216"/>
      <c r="O329" s="216"/>
      <c r="P329" s="216"/>
      <c r="Q329" s="216"/>
      <c r="R329" s="216"/>
      <c r="S329" s="216"/>
      <c r="T329" s="217"/>
      <c r="AT329" s="218" t="s">
        <v>244</v>
      </c>
      <c r="AU329" s="218" t="s">
        <v>84</v>
      </c>
      <c r="AV329" s="11" t="s">
        <v>84</v>
      </c>
      <c r="AW329" s="11" t="s">
        <v>39</v>
      </c>
      <c r="AX329" s="11" t="s">
        <v>75</v>
      </c>
      <c r="AY329" s="218" t="s">
        <v>237</v>
      </c>
    </row>
    <row r="330" spans="2:65" s="11" customFormat="1">
      <c r="B330" s="207"/>
      <c r="C330" s="208"/>
      <c r="D330" s="209" t="s">
        <v>244</v>
      </c>
      <c r="E330" s="210" t="s">
        <v>22</v>
      </c>
      <c r="F330" s="211" t="s">
        <v>618</v>
      </c>
      <c r="G330" s="208"/>
      <c r="H330" s="212">
        <v>7.88</v>
      </c>
      <c r="I330" s="213"/>
      <c r="J330" s="208"/>
      <c r="K330" s="208"/>
      <c r="L330" s="214"/>
      <c r="M330" s="215"/>
      <c r="N330" s="216"/>
      <c r="O330" s="216"/>
      <c r="P330" s="216"/>
      <c r="Q330" s="216"/>
      <c r="R330" s="216"/>
      <c r="S330" s="216"/>
      <c r="T330" s="217"/>
      <c r="AT330" s="218" t="s">
        <v>244</v>
      </c>
      <c r="AU330" s="218" t="s">
        <v>84</v>
      </c>
      <c r="AV330" s="11" t="s">
        <v>84</v>
      </c>
      <c r="AW330" s="11" t="s">
        <v>39</v>
      </c>
      <c r="AX330" s="11" t="s">
        <v>75</v>
      </c>
      <c r="AY330" s="218" t="s">
        <v>237</v>
      </c>
    </row>
    <row r="331" spans="2:65" s="11" customFormat="1">
      <c r="B331" s="207"/>
      <c r="C331" s="208"/>
      <c r="D331" s="209" t="s">
        <v>244</v>
      </c>
      <c r="E331" s="210" t="s">
        <v>22</v>
      </c>
      <c r="F331" s="211" t="s">
        <v>619</v>
      </c>
      <c r="G331" s="208"/>
      <c r="H331" s="212">
        <v>17.96</v>
      </c>
      <c r="I331" s="213"/>
      <c r="J331" s="208"/>
      <c r="K331" s="208"/>
      <c r="L331" s="214"/>
      <c r="M331" s="215"/>
      <c r="N331" s="216"/>
      <c r="O331" s="216"/>
      <c r="P331" s="216"/>
      <c r="Q331" s="216"/>
      <c r="R331" s="216"/>
      <c r="S331" s="216"/>
      <c r="T331" s="217"/>
      <c r="AT331" s="218" t="s">
        <v>244</v>
      </c>
      <c r="AU331" s="218" t="s">
        <v>84</v>
      </c>
      <c r="AV331" s="11" t="s">
        <v>84</v>
      </c>
      <c r="AW331" s="11" t="s">
        <v>39</v>
      </c>
      <c r="AX331" s="11" t="s">
        <v>75</v>
      </c>
      <c r="AY331" s="218" t="s">
        <v>237</v>
      </c>
    </row>
    <row r="332" spans="2:65" s="11" customFormat="1">
      <c r="B332" s="207"/>
      <c r="C332" s="208"/>
      <c r="D332" s="209" t="s">
        <v>244</v>
      </c>
      <c r="E332" s="210" t="s">
        <v>22</v>
      </c>
      <c r="F332" s="211" t="s">
        <v>620</v>
      </c>
      <c r="G332" s="208"/>
      <c r="H332" s="212">
        <v>15.56</v>
      </c>
      <c r="I332" s="213"/>
      <c r="J332" s="208"/>
      <c r="K332" s="208"/>
      <c r="L332" s="214"/>
      <c r="M332" s="215"/>
      <c r="N332" s="216"/>
      <c r="O332" s="216"/>
      <c r="P332" s="216"/>
      <c r="Q332" s="216"/>
      <c r="R332" s="216"/>
      <c r="S332" s="216"/>
      <c r="T332" s="217"/>
      <c r="AT332" s="218" t="s">
        <v>244</v>
      </c>
      <c r="AU332" s="218" t="s">
        <v>84</v>
      </c>
      <c r="AV332" s="11" t="s">
        <v>84</v>
      </c>
      <c r="AW332" s="11" t="s">
        <v>39</v>
      </c>
      <c r="AX332" s="11" t="s">
        <v>75</v>
      </c>
      <c r="AY332" s="218" t="s">
        <v>237</v>
      </c>
    </row>
    <row r="333" spans="2:65" s="11" customFormat="1">
      <c r="B333" s="207"/>
      <c r="C333" s="208"/>
      <c r="D333" s="209" t="s">
        <v>244</v>
      </c>
      <c r="E333" s="210" t="s">
        <v>22</v>
      </c>
      <c r="F333" s="211" t="s">
        <v>621</v>
      </c>
      <c r="G333" s="208"/>
      <c r="H333" s="212">
        <v>15.76</v>
      </c>
      <c r="I333" s="213"/>
      <c r="J333" s="208"/>
      <c r="K333" s="208"/>
      <c r="L333" s="214"/>
      <c r="M333" s="215"/>
      <c r="N333" s="216"/>
      <c r="O333" s="216"/>
      <c r="P333" s="216"/>
      <c r="Q333" s="216"/>
      <c r="R333" s="216"/>
      <c r="S333" s="216"/>
      <c r="T333" s="217"/>
      <c r="AT333" s="218" t="s">
        <v>244</v>
      </c>
      <c r="AU333" s="218" t="s">
        <v>84</v>
      </c>
      <c r="AV333" s="11" t="s">
        <v>84</v>
      </c>
      <c r="AW333" s="11" t="s">
        <v>39</v>
      </c>
      <c r="AX333" s="11" t="s">
        <v>75</v>
      </c>
      <c r="AY333" s="218" t="s">
        <v>237</v>
      </c>
    </row>
    <row r="334" spans="2:65" s="12" customFormat="1">
      <c r="B334" s="219"/>
      <c r="C334" s="220"/>
      <c r="D334" s="221" t="s">
        <v>244</v>
      </c>
      <c r="E334" s="222" t="s">
        <v>112</v>
      </c>
      <c r="F334" s="223" t="s">
        <v>246</v>
      </c>
      <c r="G334" s="220"/>
      <c r="H334" s="224">
        <v>437.66</v>
      </c>
      <c r="I334" s="225"/>
      <c r="J334" s="220"/>
      <c r="K334" s="220"/>
      <c r="L334" s="226"/>
      <c r="M334" s="227"/>
      <c r="N334" s="228"/>
      <c r="O334" s="228"/>
      <c r="P334" s="228"/>
      <c r="Q334" s="228"/>
      <c r="R334" s="228"/>
      <c r="S334" s="228"/>
      <c r="T334" s="229"/>
      <c r="AT334" s="230" t="s">
        <v>244</v>
      </c>
      <c r="AU334" s="230" t="s">
        <v>84</v>
      </c>
      <c r="AV334" s="12" t="s">
        <v>164</v>
      </c>
      <c r="AW334" s="12" t="s">
        <v>39</v>
      </c>
      <c r="AX334" s="12" t="s">
        <v>24</v>
      </c>
      <c r="AY334" s="230" t="s">
        <v>237</v>
      </c>
    </row>
    <row r="335" spans="2:65" s="1" customFormat="1" ht="22.5" customHeight="1">
      <c r="B335" s="41"/>
      <c r="C335" s="231" t="s">
        <v>622</v>
      </c>
      <c r="D335" s="231" t="s">
        <v>274</v>
      </c>
      <c r="E335" s="232" t="s">
        <v>623</v>
      </c>
      <c r="F335" s="233" t="s">
        <v>624</v>
      </c>
      <c r="G335" s="234" t="s">
        <v>133</v>
      </c>
      <c r="H335" s="235">
        <v>262.596</v>
      </c>
      <c r="I335" s="236"/>
      <c r="J335" s="237">
        <f>ROUND(I335*H335,2)</f>
        <v>0</v>
      </c>
      <c r="K335" s="233" t="s">
        <v>22</v>
      </c>
      <c r="L335" s="238"/>
      <c r="M335" s="239" t="s">
        <v>22</v>
      </c>
      <c r="N335" s="240" t="s">
        <v>46</v>
      </c>
      <c r="O335" s="42"/>
      <c r="P335" s="204">
        <f>O335*H335</f>
        <v>0</v>
      </c>
      <c r="Q335" s="204">
        <v>1.1999999999999999E-3</v>
      </c>
      <c r="R335" s="204">
        <f>Q335*H335</f>
        <v>0.31511519999999998</v>
      </c>
      <c r="S335" s="204">
        <v>0</v>
      </c>
      <c r="T335" s="205">
        <f>S335*H335</f>
        <v>0</v>
      </c>
      <c r="AR335" s="24" t="s">
        <v>273</v>
      </c>
      <c r="AT335" s="24" t="s">
        <v>274</v>
      </c>
      <c r="AU335" s="24" t="s">
        <v>84</v>
      </c>
      <c r="AY335" s="24" t="s">
        <v>237</v>
      </c>
      <c r="BE335" s="206">
        <f>IF(N335="základní",J335,0)</f>
        <v>0</v>
      </c>
      <c r="BF335" s="206">
        <f>IF(N335="snížená",J335,0)</f>
        <v>0</v>
      </c>
      <c r="BG335" s="206">
        <f>IF(N335="zákl. přenesená",J335,0)</f>
        <v>0</v>
      </c>
      <c r="BH335" s="206">
        <f>IF(N335="sníž. přenesená",J335,0)</f>
        <v>0</v>
      </c>
      <c r="BI335" s="206">
        <f>IF(N335="nulová",J335,0)</f>
        <v>0</v>
      </c>
      <c r="BJ335" s="24" t="s">
        <v>24</v>
      </c>
      <c r="BK335" s="206">
        <f>ROUND(I335*H335,2)</f>
        <v>0</v>
      </c>
      <c r="BL335" s="24" t="s">
        <v>164</v>
      </c>
      <c r="BM335" s="24" t="s">
        <v>625</v>
      </c>
    </row>
    <row r="336" spans="2:65" s="1" customFormat="1" ht="27">
      <c r="B336" s="41"/>
      <c r="C336" s="63"/>
      <c r="D336" s="209" t="s">
        <v>287</v>
      </c>
      <c r="E336" s="63"/>
      <c r="F336" s="241" t="s">
        <v>626</v>
      </c>
      <c r="G336" s="63"/>
      <c r="H336" s="63"/>
      <c r="I336" s="165"/>
      <c r="J336" s="63"/>
      <c r="K336" s="63"/>
      <c r="L336" s="61"/>
      <c r="M336" s="242"/>
      <c r="N336" s="42"/>
      <c r="O336" s="42"/>
      <c r="P336" s="42"/>
      <c r="Q336" s="42"/>
      <c r="R336" s="42"/>
      <c r="S336" s="42"/>
      <c r="T336" s="78"/>
      <c r="AT336" s="24" t="s">
        <v>287</v>
      </c>
      <c r="AU336" s="24" t="s">
        <v>84</v>
      </c>
    </row>
    <row r="337" spans="2:65" s="11" customFormat="1">
      <c r="B337" s="207"/>
      <c r="C337" s="208"/>
      <c r="D337" s="221" t="s">
        <v>244</v>
      </c>
      <c r="E337" s="208"/>
      <c r="F337" s="248" t="s">
        <v>627</v>
      </c>
      <c r="G337" s="208"/>
      <c r="H337" s="249">
        <v>262.596</v>
      </c>
      <c r="I337" s="213"/>
      <c r="J337" s="208"/>
      <c r="K337" s="208"/>
      <c r="L337" s="214"/>
      <c r="M337" s="215"/>
      <c r="N337" s="216"/>
      <c r="O337" s="216"/>
      <c r="P337" s="216"/>
      <c r="Q337" s="216"/>
      <c r="R337" s="216"/>
      <c r="S337" s="216"/>
      <c r="T337" s="217"/>
      <c r="AT337" s="218" t="s">
        <v>244</v>
      </c>
      <c r="AU337" s="218" t="s">
        <v>84</v>
      </c>
      <c r="AV337" s="11" t="s">
        <v>84</v>
      </c>
      <c r="AW337" s="11" t="s">
        <v>6</v>
      </c>
      <c r="AX337" s="11" t="s">
        <v>24</v>
      </c>
      <c r="AY337" s="218" t="s">
        <v>237</v>
      </c>
    </row>
    <row r="338" spans="2:65" s="1" customFormat="1" ht="22.5" customHeight="1">
      <c r="B338" s="41"/>
      <c r="C338" s="195" t="s">
        <v>628</v>
      </c>
      <c r="D338" s="195" t="s">
        <v>239</v>
      </c>
      <c r="E338" s="196" t="s">
        <v>629</v>
      </c>
      <c r="F338" s="197" t="s">
        <v>630</v>
      </c>
      <c r="G338" s="198" t="s">
        <v>133</v>
      </c>
      <c r="H338" s="199">
        <v>1262.2429999999999</v>
      </c>
      <c r="I338" s="200"/>
      <c r="J338" s="201">
        <f>ROUND(I338*H338,2)</f>
        <v>0</v>
      </c>
      <c r="K338" s="197" t="s">
        <v>242</v>
      </c>
      <c r="L338" s="61"/>
      <c r="M338" s="202" t="s">
        <v>22</v>
      </c>
      <c r="N338" s="203" t="s">
        <v>46</v>
      </c>
      <c r="O338" s="42"/>
      <c r="P338" s="204">
        <f>O338*H338</f>
        <v>0</v>
      </c>
      <c r="Q338" s="204">
        <v>9.4400000000000005E-3</v>
      </c>
      <c r="R338" s="204">
        <f>Q338*H338</f>
        <v>11.91557392</v>
      </c>
      <c r="S338" s="204">
        <v>0</v>
      </c>
      <c r="T338" s="205">
        <f>S338*H338</f>
        <v>0</v>
      </c>
      <c r="AR338" s="24" t="s">
        <v>164</v>
      </c>
      <c r="AT338" s="24" t="s">
        <v>239</v>
      </c>
      <c r="AU338" s="24" t="s">
        <v>84</v>
      </c>
      <c r="AY338" s="24" t="s">
        <v>237</v>
      </c>
      <c r="BE338" s="206">
        <f>IF(N338="základní",J338,0)</f>
        <v>0</v>
      </c>
      <c r="BF338" s="206">
        <f>IF(N338="snížená",J338,0)</f>
        <v>0</v>
      </c>
      <c r="BG338" s="206">
        <f>IF(N338="zákl. přenesená",J338,0)</f>
        <v>0</v>
      </c>
      <c r="BH338" s="206">
        <f>IF(N338="sníž. přenesená",J338,0)</f>
        <v>0</v>
      </c>
      <c r="BI338" s="206">
        <f>IF(N338="nulová",J338,0)</f>
        <v>0</v>
      </c>
      <c r="BJ338" s="24" t="s">
        <v>24</v>
      </c>
      <c r="BK338" s="206">
        <f>ROUND(I338*H338,2)</f>
        <v>0</v>
      </c>
      <c r="BL338" s="24" t="s">
        <v>164</v>
      </c>
      <c r="BM338" s="24" t="s">
        <v>631</v>
      </c>
    </row>
    <row r="339" spans="2:65" s="13" customFormat="1">
      <c r="B339" s="250"/>
      <c r="C339" s="251"/>
      <c r="D339" s="209" t="s">
        <v>244</v>
      </c>
      <c r="E339" s="252" t="s">
        <v>22</v>
      </c>
      <c r="F339" s="253" t="s">
        <v>632</v>
      </c>
      <c r="G339" s="251"/>
      <c r="H339" s="254" t="s">
        <v>22</v>
      </c>
      <c r="I339" s="255"/>
      <c r="J339" s="251"/>
      <c r="K339" s="251"/>
      <c r="L339" s="256"/>
      <c r="M339" s="257"/>
      <c r="N339" s="258"/>
      <c r="O339" s="258"/>
      <c r="P339" s="258"/>
      <c r="Q339" s="258"/>
      <c r="R339" s="258"/>
      <c r="S339" s="258"/>
      <c r="T339" s="259"/>
      <c r="AT339" s="260" t="s">
        <v>244</v>
      </c>
      <c r="AU339" s="260" t="s">
        <v>84</v>
      </c>
      <c r="AV339" s="13" t="s">
        <v>24</v>
      </c>
      <c r="AW339" s="13" t="s">
        <v>39</v>
      </c>
      <c r="AX339" s="13" t="s">
        <v>75</v>
      </c>
      <c r="AY339" s="260" t="s">
        <v>237</v>
      </c>
    </row>
    <row r="340" spans="2:65" s="11" customFormat="1">
      <c r="B340" s="207"/>
      <c r="C340" s="208"/>
      <c r="D340" s="209" t="s">
        <v>244</v>
      </c>
      <c r="E340" s="210" t="s">
        <v>22</v>
      </c>
      <c r="F340" s="211" t="s">
        <v>633</v>
      </c>
      <c r="G340" s="208"/>
      <c r="H340" s="212">
        <v>570.71</v>
      </c>
      <c r="I340" s="213"/>
      <c r="J340" s="208"/>
      <c r="K340" s="208"/>
      <c r="L340" s="214"/>
      <c r="M340" s="215"/>
      <c r="N340" s="216"/>
      <c r="O340" s="216"/>
      <c r="P340" s="216"/>
      <c r="Q340" s="216"/>
      <c r="R340" s="216"/>
      <c r="S340" s="216"/>
      <c r="T340" s="217"/>
      <c r="AT340" s="218" t="s">
        <v>244</v>
      </c>
      <c r="AU340" s="218" t="s">
        <v>84</v>
      </c>
      <c r="AV340" s="11" t="s">
        <v>84</v>
      </c>
      <c r="AW340" s="11" t="s">
        <v>39</v>
      </c>
      <c r="AX340" s="11" t="s">
        <v>75</v>
      </c>
      <c r="AY340" s="218" t="s">
        <v>237</v>
      </c>
    </row>
    <row r="341" spans="2:65" s="14" customFormat="1">
      <c r="B341" s="261"/>
      <c r="C341" s="262"/>
      <c r="D341" s="209" t="s">
        <v>244</v>
      </c>
      <c r="E341" s="263" t="s">
        <v>22</v>
      </c>
      <c r="F341" s="264" t="s">
        <v>634</v>
      </c>
      <c r="G341" s="262"/>
      <c r="H341" s="265">
        <v>570.71</v>
      </c>
      <c r="I341" s="266"/>
      <c r="J341" s="262"/>
      <c r="K341" s="262"/>
      <c r="L341" s="267"/>
      <c r="M341" s="268"/>
      <c r="N341" s="269"/>
      <c r="O341" s="269"/>
      <c r="P341" s="269"/>
      <c r="Q341" s="269"/>
      <c r="R341" s="269"/>
      <c r="S341" s="269"/>
      <c r="T341" s="270"/>
      <c r="AT341" s="271" t="s">
        <v>244</v>
      </c>
      <c r="AU341" s="271" t="s">
        <v>84</v>
      </c>
      <c r="AV341" s="14" t="s">
        <v>135</v>
      </c>
      <c r="AW341" s="14" t="s">
        <v>39</v>
      </c>
      <c r="AX341" s="14" t="s">
        <v>75</v>
      </c>
      <c r="AY341" s="271" t="s">
        <v>237</v>
      </c>
    </row>
    <row r="342" spans="2:65" s="13" customFormat="1">
      <c r="B342" s="250"/>
      <c r="C342" s="251"/>
      <c r="D342" s="209" t="s">
        <v>244</v>
      </c>
      <c r="E342" s="252" t="s">
        <v>22</v>
      </c>
      <c r="F342" s="253" t="s">
        <v>635</v>
      </c>
      <c r="G342" s="251"/>
      <c r="H342" s="254" t="s">
        <v>22</v>
      </c>
      <c r="I342" s="255"/>
      <c r="J342" s="251"/>
      <c r="K342" s="251"/>
      <c r="L342" s="256"/>
      <c r="M342" s="257"/>
      <c r="N342" s="258"/>
      <c r="O342" s="258"/>
      <c r="P342" s="258"/>
      <c r="Q342" s="258"/>
      <c r="R342" s="258"/>
      <c r="S342" s="258"/>
      <c r="T342" s="259"/>
      <c r="AT342" s="260" t="s">
        <v>244</v>
      </c>
      <c r="AU342" s="260" t="s">
        <v>84</v>
      </c>
      <c r="AV342" s="13" t="s">
        <v>24</v>
      </c>
      <c r="AW342" s="13" t="s">
        <v>39</v>
      </c>
      <c r="AX342" s="13" t="s">
        <v>75</v>
      </c>
      <c r="AY342" s="260" t="s">
        <v>237</v>
      </c>
    </row>
    <row r="343" spans="2:65" s="11" customFormat="1">
      <c r="B343" s="207"/>
      <c r="C343" s="208"/>
      <c r="D343" s="209" t="s">
        <v>244</v>
      </c>
      <c r="E343" s="210" t="s">
        <v>22</v>
      </c>
      <c r="F343" s="211" t="s">
        <v>636</v>
      </c>
      <c r="G343" s="208"/>
      <c r="H343" s="212">
        <v>561.20000000000005</v>
      </c>
      <c r="I343" s="213"/>
      <c r="J343" s="208"/>
      <c r="K343" s="208"/>
      <c r="L343" s="214"/>
      <c r="M343" s="215"/>
      <c r="N343" s="216"/>
      <c r="O343" s="216"/>
      <c r="P343" s="216"/>
      <c r="Q343" s="216"/>
      <c r="R343" s="216"/>
      <c r="S343" s="216"/>
      <c r="T343" s="217"/>
      <c r="AT343" s="218" t="s">
        <v>244</v>
      </c>
      <c r="AU343" s="218" t="s">
        <v>84</v>
      </c>
      <c r="AV343" s="11" t="s">
        <v>84</v>
      </c>
      <c r="AW343" s="11" t="s">
        <v>39</v>
      </c>
      <c r="AX343" s="11" t="s">
        <v>75</v>
      </c>
      <c r="AY343" s="218" t="s">
        <v>237</v>
      </c>
    </row>
    <row r="344" spans="2:65" s="14" customFormat="1">
      <c r="B344" s="261"/>
      <c r="C344" s="262"/>
      <c r="D344" s="209" t="s">
        <v>244</v>
      </c>
      <c r="E344" s="263" t="s">
        <v>22</v>
      </c>
      <c r="F344" s="264" t="s">
        <v>634</v>
      </c>
      <c r="G344" s="262"/>
      <c r="H344" s="265">
        <v>561.20000000000005</v>
      </c>
      <c r="I344" s="266"/>
      <c r="J344" s="262"/>
      <c r="K344" s="262"/>
      <c r="L344" s="267"/>
      <c r="M344" s="268"/>
      <c r="N344" s="269"/>
      <c r="O344" s="269"/>
      <c r="P344" s="269"/>
      <c r="Q344" s="269"/>
      <c r="R344" s="269"/>
      <c r="S344" s="269"/>
      <c r="T344" s="270"/>
      <c r="AT344" s="271" t="s">
        <v>244</v>
      </c>
      <c r="AU344" s="271" t="s">
        <v>84</v>
      </c>
      <c r="AV344" s="14" t="s">
        <v>135</v>
      </c>
      <c r="AW344" s="14" t="s">
        <v>39</v>
      </c>
      <c r="AX344" s="14" t="s">
        <v>75</v>
      </c>
      <c r="AY344" s="271" t="s">
        <v>237</v>
      </c>
    </row>
    <row r="345" spans="2:65" s="13" customFormat="1">
      <c r="B345" s="250"/>
      <c r="C345" s="251"/>
      <c r="D345" s="209" t="s">
        <v>244</v>
      </c>
      <c r="E345" s="252" t="s">
        <v>22</v>
      </c>
      <c r="F345" s="253" t="s">
        <v>637</v>
      </c>
      <c r="G345" s="251"/>
      <c r="H345" s="254" t="s">
        <v>22</v>
      </c>
      <c r="I345" s="255"/>
      <c r="J345" s="251"/>
      <c r="K345" s="251"/>
      <c r="L345" s="256"/>
      <c r="M345" s="257"/>
      <c r="N345" s="258"/>
      <c r="O345" s="258"/>
      <c r="P345" s="258"/>
      <c r="Q345" s="258"/>
      <c r="R345" s="258"/>
      <c r="S345" s="258"/>
      <c r="T345" s="259"/>
      <c r="AT345" s="260" t="s">
        <v>244</v>
      </c>
      <c r="AU345" s="260" t="s">
        <v>84</v>
      </c>
      <c r="AV345" s="13" t="s">
        <v>24</v>
      </c>
      <c r="AW345" s="13" t="s">
        <v>39</v>
      </c>
      <c r="AX345" s="13" t="s">
        <v>75</v>
      </c>
      <c r="AY345" s="260" t="s">
        <v>237</v>
      </c>
    </row>
    <row r="346" spans="2:65" s="11" customFormat="1">
      <c r="B346" s="207"/>
      <c r="C346" s="208"/>
      <c r="D346" s="209" t="s">
        <v>244</v>
      </c>
      <c r="E346" s="210" t="s">
        <v>22</v>
      </c>
      <c r="F346" s="211" t="s">
        <v>638</v>
      </c>
      <c r="G346" s="208"/>
      <c r="H346" s="212">
        <v>193.14</v>
      </c>
      <c r="I346" s="213"/>
      <c r="J346" s="208"/>
      <c r="K346" s="208"/>
      <c r="L346" s="214"/>
      <c r="M346" s="215"/>
      <c r="N346" s="216"/>
      <c r="O346" s="216"/>
      <c r="P346" s="216"/>
      <c r="Q346" s="216"/>
      <c r="R346" s="216"/>
      <c r="S346" s="216"/>
      <c r="T346" s="217"/>
      <c r="AT346" s="218" t="s">
        <v>244</v>
      </c>
      <c r="AU346" s="218" t="s">
        <v>84</v>
      </c>
      <c r="AV346" s="11" t="s">
        <v>84</v>
      </c>
      <c r="AW346" s="11" t="s">
        <v>39</v>
      </c>
      <c r="AX346" s="11" t="s">
        <v>75</v>
      </c>
      <c r="AY346" s="218" t="s">
        <v>237</v>
      </c>
    </row>
    <row r="347" spans="2:65" s="14" customFormat="1">
      <c r="B347" s="261"/>
      <c r="C347" s="262"/>
      <c r="D347" s="209" t="s">
        <v>244</v>
      </c>
      <c r="E347" s="263" t="s">
        <v>22</v>
      </c>
      <c r="F347" s="264" t="s">
        <v>634</v>
      </c>
      <c r="G347" s="262"/>
      <c r="H347" s="265">
        <v>193.14</v>
      </c>
      <c r="I347" s="266"/>
      <c r="J347" s="262"/>
      <c r="K347" s="262"/>
      <c r="L347" s="267"/>
      <c r="M347" s="268"/>
      <c r="N347" s="269"/>
      <c r="O347" s="269"/>
      <c r="P347" s="269"/>
      <c r="Q347" s="269"/>
      <c r="R347" s="269"/>
      <c r="S347" s="269"/>
      <c r="T347" s="270"/>
      <c r="AT347" s="271" t="s">
        <v>244</v>
      </c>
      <c r="AU347" s="271" t="s">
        <v>84</v>
      </c>
      <c r="AV347" s="14" t="s">
        <v>135</v>
      </c>
      <c r="AW347" s="14" t="s">
        <v>39</v>
      </c>
      <c r="AX347" s="14" t="s">
        <v>75</v>
      </c>
      <c r="AY347" s="271" t="s">
        <v>237</v>
      </c>
    </row>
    <row r="348" spans="2:65" s="13" customFormat="1">
      <c r="B348" s="250"/>
      <c r="C348" s="251"/>
      <c r="D348" s="209" t="s">
        <v>244</v>
      </c>
      <c r="E348" s="252" t="s">
        <v>22</v>
      </c>
      <c r="F348" s="253" t="s">
        <v>639</v>
      </c>
      <c r="G348" s="251"/>
      <c r="H348" s="254" t="s">
        <v>22</v>
      </c>
      <c r="I348" s="255"/>
      <c r="J348" s="251"/>
      <c r="K348" s="251"/>
      <c r="L348" s="256"/>
      <c r="M348" s="257"/>
      <c r="N348" s="258"/>
      <c r="O348" s="258"/>
      <c r="P348" s="258"/>
      <c r="Q348" s="258"/>
      <c r="R348" s="258"/>
      <c r="S348" s="258"/>
      <c r="T348" s="259"/>
      <c r="AT348" s="260" t="s">
        <v>244</v>
      </c>
      <c r="AU348" s="260" t="s">
        <v>84</v>
      </c>
      <c r="AV348" s="13" t="s">
        <v>24</v>
      </c>
      <c r="AW348" s="13" t="s">
        <v>39</v>
      </c>
      <c r="AX348" s="13" t="s">
        <v>75</v>
      </c>
      <c r="AY348" s="260" t="s">
        <v>237</v>
      </c>
    </row>
    <row r="349" spans="2:65" s="11" customFormat="1">
      <c r="B349" s="207"/>
      <c r="C349" s="208"/>
      <c r="D349" s="209" t="s">
        <v>244</v>
      </c>
      <c r="E349" s="210" t="s">
        <v>22</v>
      </c>
      <c r="F349" s="211" t="s">
        <v>640</v>
      </c>
      <c r="G349" s="208"/>
      <c r="H349" s="212">
        <v>180</v>
      </c>
      <c r="I349" s="213"/>
      <c r="J349" s="208"/>
      <c r="K349" s="208"/>
      <c r="L349" s="214"/>
      <c r="M349" s="215"/>
      <c r="N349" s="216"/>
      <c r="O349" s="216"/>
      <c r="P349" s="216"/>
      <c r="Q349" s="216"/>
      <c r="R349" s="216"/>
      <c r="S349" s="216"/>
      <c r="T349" s="217"/>
      <c r="AT349" s="218" t="s">
        <v>244</v>
      </c>
      <c r="AU349" s="218" t="s">
        <v>84</v>
      </c>
      <c r="AV349" s="11" t="s">
        <v>84</v>
      </c>
      <c r="AW349" s="11" t="s">
        <v>39</v>
      </c>
      <c r="AX349" s="11" t="s">
        <v>75</v>
      </c>
      <c r="AY349" s="218" t="s">
        <v>237</v>
      </c>
    </row>
    <row r="350" spans="2:65" s="14" customFormat="1">
      <c r="B350" s="261"/>
      <c r="C350" s="262"/>
      <c r="D350" s="209" t="s">
        <v>244</v>
      </c>
      <c r="E350" s="263" t="s">
        <v>22</v>
      </c>
      <c r="F350" s="264" t="s">
        <v>634</v>
      </c>
      <c r="G350" s="262"/>
      <c r="H350" s="265">
        <v>180</v>
      </c>
      <c r="I350" s="266"/>
      <c r="J350" s="262"/>
      <c r="K350" s="262"/>
      <c r="L350" s="267"/>
      <c r="M350" s="268"/>
      <c r="N350" s="269"/>
      <c r="O350" s="269"/>
      <c r="P350" s="269"/>
      <c r="Q350" s="269"/>
      <c r="R350" s="269"/>
      <c r="S350" s="269"/>
      <c r="T350" s="270"/>
      <c r="AT350" s="271" t="s">
        <v>244</v>
      </c>
      <c r="AU350" s="271" t="s">
        <v>84</v>
      </c>
      <c r="AV350" s="14" t="s">
        <v>135</v>
      </c>
      <c r="AW350" s="14" t="s">
        <v>39</v>
      </c>
      <c r="AX350" s="14" t="s">
        <v>75</v>
      </c>
      <c r="AY350" s="271" t="s">
        <v>237</v>
      </c>
    </row>
    <row r="351" spans="2:65" s="13" customFormat="1">
      <c r="B351" s="250"/>
      <c r="C351" s="251"/>
      <c r="D351" s="209" t="s">
        <v>244</v>
      </c>
      <c r="E351" s="252" t="s">
        <v>22</v>
      </c>
      <c r="F351" s="253" t="s">
        <v>641</v>
      </c>
      <c r="G351" s="251"/>
      <c r="H351" s="254" t="s">
        <v>22</v>
      </c>
      <c r="I351" s="255"/>
      <c r="J351" s="251"/>
      <c r="K351" s="251"/>
      <c r="L351" s="256"/>
      <c r="M351" s="257"/>
      <c r="N351" s="258"/>
      <c r="O351" s="258"/>
      <c r="P351" s="258"/>
      <c r="Q351" s="258"/>
      <c r="R351" s="258"/>
      <c r="S351" s="258"/>
      <c r="T351" s="259"/>
      <c r="AT351" s="260" t="s">
        <v>244</v>
      </c>
      <c r="AU351" s="260" t="s">
        <v>84</v>
      </c>
      <c r="AV351" s="13" t="s">
        <v>24</v>
      </c>
      <c r="AW351" s="13" t="s">
        <v>39</v>
      </c>
      <c r="AX351" s="13" t="s">
        <v>75</v>
      </c>
      <c r="AY351" s="260" t="s">
        <v>237</v>
      </c>
    </row>
    <row r="352" spans="2:65" s="11" customFormat="1">
      <c r="B352" s="207"/>
      <c r="C352" s="208"/>
      <c r="D352" s="209" t="s">
        <v>244</v>
      </c>
      <c r="E352" s="210" t="s">
        <v>22</v>
      </c>
      <c r="F352" s="211" t="s">
        <v>642</v>
      </c>
      <c r="G352" s="208"/>
      <c r="H352" s="212">
        <v>-209.851</v>
      </c>
      <c r="I352" s="213"/>
      <c r="J352" s="208"/>
      <c r="K352" s="208"/>
      <c r="L352" s="214"/>
      <c r="M352" s="215"/>
      <c r="N352" s="216"/>
      <c r="O352" s="216"/>
      <c r="P352" s="216"/>
      <c r="Q352" s="216"/>
      <c r="R352" s="216"/>
      <c r="S352" s="216"/>
      <c r="T352" s="217"/>
      <c r="AT352" s="218" t="s">
        <v>244</v>
      </c>
      <c r="AU352" s="218" t="s">
        <v>84</v>
      </c>
      <c r="AV352" s="11" t="s">
        <v>84</v>
      </c>
      <c r="AW352" s="11" t="s">
        <v>39</v>
      </c>
      <c r="AX352" s="11" t="s">
        <v>75</v>
      </c>
      <c r="AY352" s="218" t="s">
        <v>237</v>
      </c>
    </row>
    <row r="353" spans="2:51" s="11" customFormat="1">
      <c r="B353" s="207"/>
      <c r="C353" s="208"/>
      <c r="D353" s="209" t="s">
        <v>244</v>
      </c>
      <c r="E353" s="210" t="s">
        <v>22</v>
      </c>
      <c r="F353" s="211" t="s">
        <v>643</v>
      </c>
      <c r="G353" s="208"/>
      <c r="H353" s="212">
        <v>-2.4</v>
      </c>
      <c r="I353" s="213"/>
      <c r="J353" s="208"/>
      <c r="K353" s="208"/>
      <c r="L353" s="214"/>
      <c r="M353" s="215"/>
      <c r="N353" s="216"/>
      <c r="O353" s="216"/>
      <c r="P353" s="216"/>
      <c r="Q353" s="216"/>
      <c r="R353" s="216"/>
      <c r="S353" s="216"/>
      <c r="T353" s="217"/>
      <c r="AT353" s="218" t="s">
        <v>244</v>
      </c>
      <c r="AU353" s="218" t="s">
        <v>84</v>
      </c>
      <c r="AV353" s="11" t="s">
        <v>84</v>
      </c>
      <c r="AW353" s="11" t="s">
        <v>39</v>
      </c>
      <c r="AX353" s="11" t="s">
        <v>75</v>
      </c>
      <c r="AY353" s="218" t="s">
        <v>237</v>
      </c>
    </row>
    <row r="354" spans="2:51" s="11" customFormat="1">
      <c r="B354" s="207"/>
      <c r="C354" s="208"/>
      <c r="D354" s="209" t="s">
        <v>244</v>
      </c>
      <c r="E354" s="210" t="s">
        <v>22</v>
      </c>
      <c r="F354" s="211" t="s">
        <v>644</v>
      </c>
      <c r="G354" s="208"/>
      <c r="H354" s="212">
        <v>-1.44</v>
      </c>
      <c r="I354" s="213"/>
      <c r="J354" s="208"/>
      <c r="K354" s="208"/>
      <c r="L354" s="214"/>
      <c r="M354" s="215"/>
      <c r="N354" s="216"/>
      <c r="O354" s="216"/>
      <c r="P354" s="216"/>
      <c r="Q354" s="216"/>
      <c r="R354" s="216"/>
      <c r="S354" s="216"/>
      <c r="T354" s="217"/>
      <c r="AT354" s="218" t="s">
        <v>244</v>
      </c>
      <c r="AU354" s="218" t="s">
        <v>84</v>
      </c>
      <c r="AV354" s="11" t="s">
        <v>84</v>
      </c>
      <c r="AW354" s="11" t="s">
        <v>39</v>
      </c>
      <c r="AX354" s="11" t="s">
        <v>75</v>
      </c>
      <c r="AY354" s="218" t="s">
        <v>237</v>
      </c>
    </row>
    <row r="355" spans="2:51" s="11" customFormat="1">
      <c r="B355" s="207"/>
      <c r="C355" s="208"/>
      <c r="D355" s="209" t="s">
        <v>244</v>
      </c>
      <c r="E355" s="210" t="s">
        <v>22</v>
      </c>
      <c r="F355" s="211" t="s">
        <v>645</v>
      </c>
      <c r="G355" s="208"/>
      <c r="H355" s="212">
        <v>-75.581999999999994</v>
      </c>
      <c r="I355" s="213"/>
      <c r="J355" s="208"/>
      <c r="K355" s="208"/>
      <c r="L355" s="214"/>
      <c r="M355" s="215"/>
      <c r="N355" s="216"/>
      <c r="O355" s="216"/>
      <c r="P355" s="216"/>
      <c r="Q355" s="216"/>
      <c r="R355" s="216"/>
      <c r="S355" s="216"/>
      <c r="T355" s="217"/>
      <c r="AT355" s="218" t="s">
        <v>244</v>
      </c>
      <c r="AU355" s="218" t="s">
        <v>84</v>
      </c>
      <c r="AV355" s="11" t="s">
        <v>84</v>
      </c>
      <c r="AW355" s="11" t="s">
        <v>39</v>
      </c>
      <c r="AX355" s="11" t="s">
        <v>75</v>
      </c>
      <c r="AY355" s="218" t="s">
        <v>237</v>
      </c>
    </row>
    <row r="356" spans="2:51" s="11" customFormat="1">
      <c r="B356" s="207"/>
      <c r="C356" s="208"/>
      <c r="D356" s="209" t="s">
        <v>244</v>
      </c>
      <c r="E356" s="210" t="s">
        <v>22</v>
      </c>
      <c r="F356" s="211" t="s">
        <v>646</v>
      </c>
      <c r="G356" s="208"/>
      <c r="H356" s="212">
        <v>-33.591999999999999</v>
      </c>
      <c r="I356" s="213"/>
      <c r="J356" s="208"/>
      <c r="K356" s="208"/>
      <c r="L356" s="214"/>
      <c r="M356" s="215"/>
      <c r="N356" s="216"/>
      <c r="O356" s="216"/>
      <c r="P356" s="216"/>
      <c r="Q356" s="216"/>
      <c r="R356" s="216"/>
      <c r="S356" s="216"/>
      <c r="T356" s="217"/>
      <c r="AT356" s="218" t="s">
        <v>244</v>
      </c>
      <c r="AU356" s="218" t="s">
        <v>84</v>
      </c>
      <c r="AV356" s="11" t="s">
        <v>84</v>
      </c>
      <c r="AW356" s="11" t="s">
        <v>39</v>
      </c>
      <c r="AX356" s="11" t="s">
        <v>75</v>
      </c>
      <c r="AY356" s="218" t="s">
        <v>237</v>
      </c>
    </row>
    <row r="357" spans="2:51" s="11" customFormat="1">
      <c r="B357" s="207"/>
      <c r="C357" s="208"/>
      <c r="D357" s="209" t="s">
        <v>244</v>
      </c>
      <c r="E357" s="210" t="s">
        <v>22</v>
      </c>
      <c r="F357" s="211" t="s">
        <v>647</v>
      </c>
      <c r="G357" s="208"/>
      <c r="H357" s="212">
        <v>-12.375999999999999</v>
      </c>
      <c r="I357" s="213"/>
      <c r="J357" s="208"/>
      <c r="K357" s="208"/>
      <c r="L357" s="214"/>
      <c r="M357" s="215"/>
      <c r="N357" s="216"/>
      <c r="O357" s="216"/>
      <c r="P357" s="216"/>
      <c r="Q357" s="216"/>
      <c r="R357" s="216"/>
      <c r="S357" s="216"/>
      <c r="T357" s="217"/>
      <c r="AT357" s="218" t="s">
        <v>244</v>
      </c>
      <c r="AU357" s="218" t="s">
        <v>84</v>
      </c>
      <c r="AV357" s="11" t="s">
        <v>84</v>
      </c>
      <c r="AW357" s="11" t="s">
        <v>39</v>
      </c>
      <c r="AX357" s="11" t="s">
        <v>75</v>
      </c>
      <c r="AY357" s="218" t="s">
        <v>237</v>
      </c>
    </row>
    <row r="358" spans="2:51" s="11" customFormat="1">
      <c r="B358" s="207"/>
      <c r="C358" s="208"/>
      <c r="D358" s="209" t="s">
        <v>244</v>
      </c>
      <c r="E358" s="210" t="s">
        <v>22</v>
      </c>
      <c r="F358" s="211" t="s">
        <v>648</v>
      </c>
      <c r="G358" s="208"/>
      <c r="H358" s="212">
        <v>-6.63</v>
      </c>
      <c r="I358" s="213"/>
      <c r="J358" s="208"/>
      <c r="K358" s="208"/>
      <c r="L358" s="214"/>
      <c r="M358" s="215"/>
      <c r="N358" s="216"/>
      <c r="O358" s="216"/>
      <c r="P358" s="216"/>
      <c r="Q358" s="216"/>
      <c r="R358" s="216"/>
      <c r="S358" s="216"/>
      <c r="T358" s="217"/>
      <c r="AT358" s="218" t="s">
        <v>244</v>
      </c>
      <c r="AU358" s="218" t="s">
        <v>84</v>
      </c>
      <c r="AV358" s="11" t="s">
        <v>84</v>
      </c>
      <c r="AW358" s="11" t="s">
        <v>39</v>
      </c>
      <c r="AX358" s="11" t="s">
        <v>75</v>
      </c>
      <c r="AY358" s="218" t="s">
        <v>237</v>
      </c>
    </row>
    <row r="359" spans="2:51" s="11" customFormat="1">
      <c r="B359" s="207"/>
      <c r="C359" s="208"/>
      <c r="D359" s="209" t="s">
        <v>244</v>
      </c>
      <c r="E359" s="210" t="s">
        <v>22</v>
      </c>
      <c r="F359" s="211" t="s">
        <v>649</v>
      </c>
      <c r="G359" s="208"/>
      <c r="H359" s="212">
        <v>-0.51</v>
      </c>
      <c r="I359" s="213"/>
      <c r="J359" s="208"/>
      <c r="K359" s="208"/>
      <c r="L359" s="214"/>
      <c r="M359" s="215"/>
      <c r="N359" s="216"/>
      <c r="O359" s="216"/>
      <c r="P359" s="216"/>
      <c r="Q359" s="216"/>
      <c r="R359" s="216"/>
      <c r="S359" s="216"/>
      <c r="T359" s="217"/>
      <c r="AT359" s="218" t="s">
        <v>244</v>
      </c>
      <c r="AU359" s="218" t="s">
        <v>84</v>
      </c>
      <c r="AV359" s="11" t="s">
        <v>84</v>
      </c>
      <c r="AW359" s="11" t="s">
        <v>39</v>
      </c>
      <c r="AX359" s="11" t="s">
        <v>75</v>
      </c>
      <c r="AY359" s="218" t="s">
        <v>237</v>
      </c>
    </row>
    <row r="360" spans="2:51" s="11" customFormat="1">
      <c r="B360" s="207"/>
      <c r="C360" s="208"/>
      <c r="D360" s="209" t="s">
        <v>244</v>
      </c>
      <c r="E360" s="210" t="s">
        <v>22</v>
      </c>
      <c r="F360" s="211" t="s">
        <v>650</v>
      </c>
      <c r="G360" s="208"/>
      <c r="H360" s="212">
        <v>-1.26</v>
      </c>
      <c r="I360" s="213"/>
      <c r="J360" s="208"/>
      <c r="K360" s="208"/>
      <c r="L360" s="214"/>
      <c r="M360" s="215"/>
      <c r="N360" s="216"/>
      <c r="O360" s="216"/>
      <c r="P360" s="216"/>
      <c r="Q360" s="216"/>
      <c r="R360" s="216"/>
      <c r="S360" s="216"/>
      <c r="T360" s="217"/>
      <c r="AT360" s="218" t="s">
        <v>244</v>
      </c>
      <c r="AU360" s="218" t="s">
        <v>84</v>
      </c>
      <c r="AV360" s="11" t="s">
        <v>84</v>
      </c>
      <c r="AW360" s="11" t="s">
        <v>39</v>
      </c>
      <c r="AX360" s="11" t="s">
        <v>75</v>
      </c>
      <c r="AY360" s="218" t="s">
        <v>237</v>
      </c>
    </row>
    <row r="361" spans="2:51" s="11" customFormat="1">
      <c r="B361" s="207"/>
      <c r="C361" s="208"/>
      <c r="D361" s="209" t="s">
        <v>244</v>
      </c>
      <c r="E361" s="210" t="s">
        <v>22</v>
      </c>
      <c r="F361" s="211" t="s">
        <v>651</v>
      </c>
      <c r="G361" s="208"/>
      <c r="H361" s="212">
        <v>-1.845</v>
      </c>
      <c r="I361" s="213"/>
      <c r="J361" s="208"/>
      <c r="K361" s="208"/>
      <c r="L361" s="214"/>
      <c r="M361" s="215"/>
      <c r="N361" s="216"/>
      <c r="O361" s="216"/>
      <c r="P361" s="216"/>
      <c r="Q361" s="216"/>
      <c r="R361" s="216"/>
      <c r="S361" s="216"/>
      <c r="T361" s="217"/>
      <c r="AT361" s="218" t="s">
        <v>244</v>
      </c>
      <c r="AU361" s="218" t="s">
        <v>84</v>
      </c>
      <c r="AV361" s="11" t="s">
        <v>84</v>
      </c>
      <c r="AW361" s="11" t="s">
        <v>39</v>
      </c>
      <c r="AX361" s="11" t="s">
        <v>75</v>
      </c>
      <c r="AY361" s="218" t="s">
        <v>237</v>
      </c>
    </row>
    <row r="362" spans="2:51" s="11" customFormat="1">
      <c r="B362" s="207"/>
      <c r="C362" s="208"/>
      <c r="D362" s="209" t="s">
        <v>244</v>
      </c>
      <c r="E362" s="210" t="s">
        <v>22</v>
      </c>
      <c r="F362" s="211" t="s">
        <v>652</v>
      </c>
      <c r="G362" s="208"/>
      <c r="H362" s="212">
        <v>-1.64</v>
      </c>
      <c r="I362" s="213"/>
      <c r="J362" s="208"/>
      <c r="K362" s="208"/>
      <c r="L362" s="214"/>
      <c r="M362" s="215"/>
      <c r="N362" s="216"/>
      <c r="O362" s="216"/>
      <c r="P362" s="216"/>
      <c r="Q362" s="216"/>
      <c r="R362" s="216"/>
      <c r="S362" s="216"/>
      <c r="T362" s="217"/>
      <c r="AT362" s="218" t="s">
        <v>244</v>
      </c>
      <c r="AU362" s="218" t="s">
        <v>84</v>
      </c>
      <c r="AV362" s="11" t="s">
        <v>84</v>
      </c>
      <c r="AW362" s="11" t="s">
        <v>39</v>
      </c>
      <c r="AX362" s="11" t="s">
        <v>75</v>
      </c>
      <c r="AY362" s="218" t="s">
        <v>237</v>
      </c>
    </row>
    <row r="363" spans="2:51" s="11" customFormat="1">
      <c r="B363" s="207"/>
      <c r="C363" s="208"/>
      <c r="D363" s="209" t="s">
        <v>244</v>
      </c>
      <c r="E363" s="210" t="s">
        <v>22</v>
      </c>
      <c r="F363" s="211" t="s">
        <v>653</v>
      </c>
      <c r="G363" s="208"/>
      <c r="H363" s="212">
        <v>-4.7850000000000001</v>
      </c>
      <c r="I363" s="213"/>
      <c r="J363" s="208"/>
      <c r="K363" s="208"/>
      <c r="L363" s="214"/>
      <c r="M363" s="215"/>
      <c r="N363" s="216"/>
      <c r="O363" s="216"/>
      <c r="P363" s="216"/>
      <c r="Q363" s="216"/>
      <c r="R363" s="216"/>
      <c r="S363" s="216"/>
      <c r="T363" s="217"/>
      <c r="AT363" s="218" t="s">
        <v>244</v>
      </c>
      <c r="AU363" s="218" t="s">
        <v>84</v>
      </c>
      <c r="AV363" s="11" t="s">
        <v>84</v>
      </c>
      <c r="AW363" s="11" t="s">
        <v>39</v>
      </c>
      <c r="AX363" s="11" t="s">
        <v>75</v>
      </c>
      <c r="AY363" s="218" t="s">
        <v>237</v>
      </c>
    </row>
    <row r="364" spans="2:51" s="11" customFormat="1">
      <c r="B364" s="207"/>
      <c r="C364" s="208"/>
      <c r="D364" s="209" t="s">
        <v>244</v>
      </c>
      <c r="E364" s="210" t="s">
        <v>22</v>
      </c>
      <c r="F364" s="211" t="s">
        <v>654</v>
      </c>
      <c r="G364" s="208"/>
      <c r="H364" s="212">
        <v>-16.2</v>
      </c>
      <c r="I364" s="213"/>
      <c r="J364" s="208"/>
      <c r="K364" s="208"/>
      <c r="L364" s="214"/>
      <c r="M364" s="215"/>
      <c r="N364" s="216"/>
      <c r="O364" s="216"/>
      <c r="P364" s="216"/>
      <c r="Q364" s="216"/>
      <c r="R364" s="216"/>
      <c r="S364" s="216"/>
      <c r="T364" s="217"/>
      <c r="AT364" s="218" t="s">
        <v>244</v>
      </c>
      <c r="AU364" s="218" t="s">
        <v>84</v>
      </c>
      <c r="AV364" s="11" t="s">
        <v>84</v>
      </c>
      <c r="AW364" s="11" t="s">
        <v>39</v>
      </c>
      <c r="AX364" s="11" t="s">
        <v>75</v>
      </c>
      <c r="AY364" s="218" t="s">
        <v>237</v>
      </c>
    </row>
    <row r="365" spans="2:51" s="11" customFormat="1">
      <c r="B365" s="207"/>
      <c r="C365" s="208"/>
      <c r="D365" s="209" t="s">
        <v>244</v>
      </c>
      <c r="E365" s="210" t="s">
        <v>22</v>
      </c>
      <c r="F365" s="211" t="s">
        <v>655</v>
      </c>
      <c r="G365" s="208"/>
      <c r="H365" s="212">
        <v>-8.4239999999999995</v>
      </c>
      <c r="I365" s="213"/>
      <c r="J365" s="208"/>
      <c r="K365" s="208"/>
      <c r="L365" s="214"/>
      <c r="M365" s="215"/>
      <c r="N365" s="216"/>
      <c r="O365" s="216"/>
      <c r="P365" s="216"/>
      <c r="Q365" s="216"/>
      <c r="R365" s="216"/>
      <c r="S365" s="216"/>
      <c r="T365" s="217"/>
      <c r="AT365" s="218" t="s">
        <v>244</v>
      </c>
      <c r="AU365" s="218" t="s">
        <v>84</v>
      </c>
      <c r="AV365" s="11" t="s">
        <v>84</v>
      </c>
      <c r="AW365" s="11" t="s">
        <v>39</v>
      </c>
      <c r="AX365" s="11" t="s">
        <v>75</v>
      </c>
      <c r="AY365" s="218" t="s">
        <v>237</v>
      </c>
    </row>
    <row r="366" spans="2:51" s="11" customFormat="1">
      <c r="B366" s="207"/>
      <c r="C366" s="208"/>
      <c r="D366" s="209" t="s">
        <v>244</v>
      </c>
      <c r="E366" s="210" t="s">
        <v>22</v>
      </c>
      <c r="F366" s="211" t="s">
        <v>656</v>
      </c>
      <c r="G366" s="208"/>
      <c r="H366" s="212">
        <v>-9.0719999999999992</v>
      </c>
      <c r="I366" s="213"/>
      <c r="J366" s="208"/>
      <c r="K366" s="208"/>
      <c r="L366" s="214"/>
      <c r="M366" s="215"/>
      <c r="N366" s="216"/>
      <c r="O366" s="216"/>
      <c r="P366" s="216"/>
      <c r="Q366" s="216"/>
      <c r="R366" s="216"/>
      <c r="S366" s="216"/>
      <c r="T366" s="217"/>
      <c r="AT366" s="218" t="s">
        <v>244</v>
      </c>
      <c r="AU366" s="218" t="s">
        <v>84</v>
      </c>
      <c r="AV366" s="11" t="s">
        <v>84</v>
      </c>
      <c r="AW366" s="11" t="s">
        <v>39</v>
      </c>
      <c r="AX366" s="11" t="s">
        <v>75</v>
      </c>
      <c r="AY366" s="218" t="s">
        <v>237</v>
      </c>
    </row>
    <row r="367" spans="2:51" s="14" customFormat="1">
      <c r="B367" s="261"/>
      <c r="C367" s="262"/>
      <c r="D367" s="209" t="s">
        <v>244</v>
      </c>
      <c r="E367" s="263" t="s">
        <v>22</v>
      </c>
      <c r="F367" s="264" t="s">
        <v>634</v>
      </c>
      <c r="G367" s="262"/>
      <c r="H367" s="265">
        <v>-385.60700000000003</v>
      </c>
      <c r="I367" s="266"/>
      <c r="J367" s="262"/>
      <c r="K367" s="262"/>
      <c r="L367" s="267"/>
      <c r="M367" s="268"/>
      <c r="N367" s="269"/>
      <c r="O367" s="269"/>
      <c r="P367" s="269"/>
      <c r="Q367" s="269"/>
      <c r="R367" s="269"/>
      <c r="S367" s="269"/>
      <c r="T367" s="270"/>
      <c r="AT367" s="271" t="s">
        <v>244</v>
      </c>
      <c r="AU367" s="271" t="s">
        <v>84</v>
      </c>
      <c r="AV367" s="14" t="s">
        <v>135</v>
      </c>
      <c r="AW367" s="14" t="s">
        <v>39</v>
      </c>
      <c r="AX367" s="14" t="s">
        <v>75</v>
      </c>
      <c r="AY367" s="271" t="s">
        <v>237</v>
      </c>
    </row>
    <row r="368" spans="2:51" s="11" customFormat="1">
      <c r="B368" s="207"/>
      <c r="C368" s="208"/>
      <c r="D368" s="209" t="s">
        <v>244</v>
      </c>
      <c r="E368" s="210" t="s">
        <v>22</v>
      </c>
      <c r="F368" s="211" t="s">
        <v>657</v>
      </c>
      <c r="G368" s="208"/>
      <c r="H368" s="212">
        <v>113.4</v>
      </c>
      <c r="I368" s="213"/>
      <c r="J368" s="208"/>
      <c r="K368" s="208"/>
      <c r="L368" s="214"/>
      <c r="M368" s="215"/>
      <c r="N368" s="216"/>
      <c r="O368" s="216"/>
      <c r="P368" s="216"/>
      <c r="Q368" s="216"/>
      <c r="R368" s="216"/>
      <c r="S368" s="216"/>
      <c r="T368" s="217"/>
      <c r="AT368" s="218" t="s">
        <v>244</v>
      </c>
      <c r="AU368" s="218" t="s">
        <v>84</v>
      </c>
      <c r="AV368" s="11" t="s">
        <v>84</v>
      </c>
      <c r="AW368" s="11" t="s">
        <v>39</v>
      </c>
      <c r="AX368" s="11" t="s">
        <v>75</v>
      </c>
      <c r="AY368" s="218" t="s">
        <v>237</v>
      </c>
    </row>
    <row r="369" spans="2:65" s="11" customFormat="1">
      <c r="B369" s="207"/>
      <c r="C369" s="208"/>
      <c r="D369" s="209" t="s">
        <v>244</v>
      </c>
      <c r="E369" s="210" t="s">
        <v>22</v>
      </c>
      <c r="F369" s="211" t="s">
        <v>658</v>
      </c>
      <c r="G369" s="208"/>
      <c r="H369" s="212">
        <v>29.4</v>
      </c>
      <c r="I369" s="213"/>
      <c r="J369" s="208"/>
      <c r="K369" s="208"/>
      <c r="L369" s="214"/>
      <c r="M369" s="215"/>
      <c r="N369" s="216"/>
      <c r="O369" s="216"/>
      <c r="P369" s="216"/>
      <c r="Q369" s="216"/>
      <c r="R369" s="216"/>
      <c r="S369" s="216"/>
      <c r="T369" s="217"/>
      <c r="AT369" s="218" t="s">
        <v>244</v>
      </c>
      <c r="AU369" s="218" t="s">
        <v>84</v>
      </c>
      <c r="AV369" s="11" t="s">
        <v>84</v>
      </c>
      <c r="AW369" s="11" t="s">
        <v>39</v>
      </c>
      <c r="AX369" s="11" t="s">
        <v>75</v>
      </c>
      <c r="AY369" s="218" t="s">
        <v>237</v>
      </c>
    </row>
    <row r="370" spans="2:65" s="14" customFormat="1">
      <c r="B370" s="261"/>
      <c r="C370" s="262"/>
      <c r="D370" s="209" t="s">
        <v>244</v>
      </c>
      <c r="E370" s="263" t="s">
        <v>22</v>
      </c>
      <c r="F370" s="264" t="s">
        <v>634</v>
      </c>
      <c r="G370" s="262"/>
      <c r="H370" s="265">
        <v>142.80000000000001</v>
      </c>
      <c r="I370" s="266"/>
      <c r="J370" s="262"/>
      <c r="K370" s="262"/>
      <c r="L370" s="267"/>
      <c r="M370" s="268"/>
      <c r="N370" s="269"/>
      <c r="O370" s="269"/>
      <c r="P370" s="269"/>
      <c r="Q370" s="269"/>
      <c r="R370" s="269"/>
      <c r="S370" s="269"/>
      <c r="T370" s="270"/>
      <c r="AT370" s="271" t="s">
        <v>244</v>
      </c>
      <c r="AU370" s="271" t="s">
        <v>84</v>
      </c>
      <c r="AV370" s="14" t="s">
        <v>135</v>
      </c>
      <c r="AW370" s="14" t="s">
        <v>39</v>
      </c>
      <c r="AX370" s="14" t="s">
        <v>75</v>
      </c>
      <c r="AY370" s="271" t="s">
        <v>237</v>
      </c>
    </row>
    <row r="371" spans="2:65" s="11" customFormat="1">
      <c r="B371" s="207"/>
      <c r="C371" s="208"/>
      <c r="D371" s="209" t="s">
        <v>244</v>
      </c>
      <c r="E371" s="210" t="s">
        <v>22</v>
      </c>
      <c r="F371" s="211" t="s">
        <v>22</v>
      </c>
      <c r="G371" s="208"/>
      <c r="H371" s="212">
        <v>0</v>
      </c>
      <c r="I371" s="213"/>
      <c r="J371" s="208"/>
      <c r="K371" s="208"/>
      <c r="L371" s="214"/>
      <c r="M371" s="215"/>
      <c r="N371" s="216"/>
      <c r="O371" s="216"/>
      <c r="P371" s="216"/>
      <c r="Q371" s="216"/>
      <c r="R371" s="216"/>
      <c r="S371" s="216"/>
      <c r="T371" s="217"/>
      <c r="AT371" s="218" t="s">
        <v>244</v>
      </c>
      <c r="AU371" s="218" t="s">
        <v>84</v>
      </c>
      <c r="AV371" s="11" t="s">
        <v>84</v>
      </c>
      <c r="AW371" s="11" t="s">
        <v>39</v>
      </c>
      <c r="AX371" s="11" t="s">
        <v>75</v>
      </c>
      <c r="AY371" s="218" t="s">
        <v>237</v>
      </c>
    </row>
    <row r="372" spans="2:65" s="12" customFormat="1">
      <c r="B372" s="219"/>
      <c r="C372" s="220"/>
      <c r="D372" s="221" t="s">
        <v>244</v>
      </c>
      <c r="E372" s="222" t="s">
        <v>103</v>
      </c>
      <c r="F372" s="223" t="s">
        <v>246</v>
      </c>
      <c r="G372" s="220"/>
      <c r="H372" s="224">
        <v>1262.2429999999999</v>
      </c>
      <c r="I372" s="225"/>
      <c r="J372" s="220"/>
      <c r="K372" s="220"/>
      <c r="L372" s="226"/>
      <c r="M372" s="227"/>
      <c r="N372" s="228"/>
      <c r="O372" s="228"/>
      <c r="P372" s="228"/>
      <c r="Q372" s="228"/>
      <c r="R372" s="228"/>
      <c r="S372" s="228"/>
      <c r="T372" s="229"/>
      <c r="AT372" s="230" t="s">
        <v>244</v>
      </c>
      <c r="AU372" s="230" t="s">
        <v>84</v>
      </c>
      <c r="AV372" s="12" t="s">
        <v>164</v>
      </c>
      <c r="AW372" s="12" t="s">
        <v>39</v>
      </c>
      <c r="AX372" s="12" t="s">
        <v>24</v>
      </c>
      <c r="AY372" s="230" t="s">
        <v>237</v>
      </c>
    </row>
    <row r="373" spans="2:65" s="1" customFormat="1" ht="22.5" customHeight="1">
      <c r="B373" s="41"/>
      <c r="C373" s="231" t="s">
        <v>659</v>
      </c>
      <c r="D373" s="231" t="s">
        <v>274</v>
      </c>
      <c r="E373" s="232" t="s">
        <v>660</v>
      </c>
      <c r="F373" s="233" t="s">
        <v>661</v>
      </c>
      <c r="G373" s="234" t="s">
        <v>133</v>
      </c>
      <c r="H373" s="235">
        <v>1404.8630000000001</v>
      </c>
      <c r="I373" s="236"/>
      <c r="J373" s="237">
        <f>ROUND(I373*H373,2)</f>
        <v>0</v>
      </c>
      <c r="K373" s="233" t="s">
        <v>242</v>
      </c>
      <c r="L373" s="238"/>
      <c r="M373" s="239" t="s">
        <v>22</v>
      </c>
      <c r="N373" s="240" t="s">
        <v>46</v>
      </c>
      <c r="O373" s="42"/>
      <c r="P373" s="204">
        <f>O373*H373</f>
        <v>0</v>
      </c>
      <c r="Q373" s="204">
        <v>1.7999999999999999E-2</v>
      </c>
      <c r="R373" s="204">
        <f>Q373*H373</f>
        <v>25.287534000000001</v>
      </c>
      <c r="S373" s="204">
        <v>0</v>
      </c>
      <c r="T373" s="205">
        <f>S373*H373</f>
        <v>0</v>
      </c>
      <c r="AR373" s="24" t="s">
        <v>273</v>
      </c>
      <c r="AT373" s="24" t="s">
        <v>274</v>
      </c>
      <c r="AU373" s="24" t="s">
        <v>84</v>
      </c>
      <c r="AY373" s="24" t="s">
        <v>237</v>
      </c>
      <c r="BE373" s="206">
        <f>IF(N373="základní",J373,0)</f>
        <v>0</v>
      </c>
      <c r="BF373" s="206">
        <f>IF(N373="snížená",J373,0)</f>
        <v>0</v>
      </c>
      <c r="BG373" s="206">
        <f>IF(N373="zákl. přenesená",J373,0)</f>
        <v>0</v>
      </c>
      <c r="BH373" s="206">
        <f>IF(N373="sníž. přenesená",J373,0)</f>
        <v>0</v>
      </c>
      <c r="BI373" s="206">
        <f>IF(N373="nulová",J373,0)</f>
        <v>0</v>
      </c>
      <c r="BJ373" s="24" t="s">
        <v>24</v>
      </c>
      <c r="BK373" s="206">
        <f>ROUND(I373*H373,2)</f>
        <v>0</v>
      </c>
      <c r="BL373" s="24" t="s">
        <v>164</v>
      </c>
      <c r="BM373" s="24" t="s">
        <v>662</v>
      </c>
    </row>
    <row r="374" spans="2:65" s="11" customFormat="1">
      <c r="B374" s="207"/>
      <c r="C374" s="208"/>
      <c r="D374" s="221" t="s">
        <v>244</v>
      </c>
      <c r="E374" s="208"/>
      <c r="F374" s="248" t="s">
        <v>663</v>
      </c>
      <c r="G374" s="208"/>
      <c r="H374" s="249">
        <v>1404.8630000000001</v>
      </c>
      <c r="I374" s="213"/>
      <c r="J374" s="208"/>
      <c r="K374" s="208"/>
      <c r="L374" s="214"/>
      <c r="M374" s="215"/>
      <c r="N374" s="216"/>
      <c r="O374" s="216"/>
      <c r="P374" s="216"/>
      <c r="Q374" s="216"/>
      <c r="R374" s="216"/>
      <c r="S374" s="216"/>
      <c r="T374" s="217"/>
      <c r="AT374" s="218" t="s">
        <v>244</v>
      </c>
      <c r="AU374" s="218" t="s">
        <v>84</v>
      </c>
      <c r="AV374" s="11" t="s">
        <v>84</v>
      </c>
      <c r="AW374" s="11" t="s">
        <v>6</v>
      </c>
      <c r="AX374" s="11" t="s">
        <v>24</v>
      </c>
      <c r="AY374" s="218" t="s">
        <v>237</v>
      </c>
    </row>
    <row r="375" spans="2:65" s="1" customFormat="1" ht="31.5" customHeight="1">
      <c r="B375" s="41"/>
      <c r="C375" s="195" t="s">
        <v>664</v>
      </c>
      <c r="D375" s="195" t="s">
        <v>239</v>
      </c>
      <c r="E375" s="196" t="s">
        <v>665</v>
      </c>
      <c r="F375" s="197" t="s">
        <v>666</v>
      </c>
      <c r="G375" s="198" t="s">
        <v>133</v>
      </c>
      <c r="H375" s="199">
        <v>127.02</v>
      </c>
      <c r="I375" s="200"/>
      <c r="J375" s="201">
        <f>ROUND(I375*H375,2)</f>
        <v>0</v>
      </c>
      <c r="K375" s="197" t="s">
        <v>22</v>
      </c>
      <c r="L375" s="61"/>
      <c r="M375" s="202" t="s">
        <v>22</v>
      </c>
      <c r="N375" s="203" t="s">
        <v>46</v>
      </c>
      <c r="O375" s="42"/>
      <c r="P375" s="204">
        <f>O375*H375</f>
        <v>0</v>
      </c>
      <c r="Q375" s="204">
        <v>9.4400000000000005E-3</v>
      </c>
      <c r="R375" s="204">
        <f>Q375*H375</f>
        <v>1.1990688</v>
      </c>
      <c r="S375" s="204">
        <v>0</v>
      </c>
      <c r="T375" s="205">
        <f>S375*H375</f>
        <v>0</v>
      </c>
      <c r="AR375" s="24" t="s">
        <v>164</v>
      </c>
      <c r="AT375" s="24" t="s">
        <v>239</v>
      </c>
      <c r="AU375" s="24" t="s">
        <v>84</v>
      </c>
      <c r="AY375" s="24" t="s">
        <v>237</v>
      </c>
      <c r="BE375" s="206">
        <f>IF(N375="základní",J375,0)</f>
        <v>0</v>
      </c>
      <c r="BF375" s="206">
        <f>IF(N375="snížená",J375,0)</f>
        <v>0</v>
      </c>
      <c r="BG375" s="206">
        <f>IF(N375="zákl. přenesená",J375,0)</f>
        <v>0</v>
      </c>
      <c r="BH375" s="206">
        <f>IF(N375="sníž. přenesená",J375,0)</f>
        <v>0</v>
      </c>
      <c r="BI375" s="206">
        <f>IF(N375="nulová",J375,0)</f>
        <v>0</v>
      </c>
      <c r="BJ375" s="24" t="s">
        <v>24</v>
      </c>
      <c r="BK375" s="206">
        <f>ROUND(I375*H375,2)</f>
        <v>0</v>
      </c>
      <c r="BL375" s="24" t="s">
        <v>164</v>
      </c>
      <c r="BM375" s="24" t="s">
        <v>667</v>
      </c>
    </row>
    <row r="376" spans="2:65" s="11" customFormat="1">
      <c r="B376" s="207"/>
      <c r="C376" s="208"/>
      <c r="D376" s="209" t="s">
        <v>244</v>
      </c>
      <c r="E376" s="210" t="s">
        <v>22</v>
      </c>
      <c r="F376" s="211" t="s">
        <v>668</v>
      </c>
      <c r="G376" s="208"/>
      <c r="H376" s="212">
        <v>127.02</v>
      </c>
      <c r="I376" s="213"/>
      <c r="J376" s="208"/>
      <c r="K376" s="208"/>
      <c r="L376" s="214"/>
      <c r="M376" s="215"/>
      <c r="N376" s="216"/>
      <c r="O376" s="216"/>
      <c r="P376" s="216"/>
      <c r="Q376" s="216"/>
      <c r="R376" s="216"/>
      <c r="S376" s="216"/>
      <c r="T376" s="217"/>
      <c r="AT376" s="218" t="s">
        <v>244</v>
      </c>
      <c r="AU376" s="218" t="s">
        <v>84</v>
      </c>
      <c r="AV376" s="11" t="s">
        <v>84</v>
      </c>
      <c r="AW376" s="11" t="s">
        <v>39</v>
      </c>
      <c r="AX376" s="11" t="s">
        <v>75</v>
      </c>
      <c r="AY376" s="218" t="s">
        <v>237</v>
      </c>
    </row>
    <row r="377" spans="2:65" s="14" customFormat="1">
      <c r="B377" s="261"/>
      <c r="C377" s="262"/>
      <c r="D377" s="209" t="s">
        <v>244</v>
      </c>
      <c r="E377" s="263" t="s">
        <v>22</v>
      </c>
      <c r="F377" s="264" t="s">
        <v>634</v>
      </c>
      <c r="G377" s="262"/>
      <c r="H377" s="265">
        <v>127.02</v>
      </c>
      <c r="I377" s="266"/>
      <c r="J377" s="262"/>
      <c r="K377" s="262"/>
      <c r="L377" s="267"/>
      <c r="M377" s="268"/>
      <c r="N377" s="269"/>
      <c r="O377" s="269"/>
      <c r="P377" s="269"/>
      <c r="Q377" s="269"/>
      <c r="R377" s="269"/>
      <c r="S377" s="269"/>
      <c r="T377" s="270"/>
      <c r="AT377" s="271" t="s">
        <v>244</v>
      </c>
      <c r="AU377" s="271" t="s">
        <v>84</v>
      </c>
      <c r="AV377" s="14" t="s">
        <v>135</v>
      </c>
      <c r="AW377" s="14" t="s">
        <v>39</v>
      </c>
      <c r="AX377" s="14" t="s">
        <v>75</v>
      </c>
      <c r="AY377" s="271" t="s">
        <v>237</v>
      </c>
    </row>
    <row r="378" spans="2:65" s="12" customFormat="1">
      <c r="B378" s="219"/>
      <c r="C378" s="220"/>
      <c r="D378" s="221" t="s">
        <v>244</v>
      </c>
      <c r="E378" s="222" t="s">
        <v>176</v>
      </c>
      <c r="F378" s="223" t="s">
        <v>246</v>
      </c>
      <c r="G378" s="220"/>
      <c r="H378" s="224">
        <v>127.02</v>
      </c>
      <c r="I378" s="225"/>
      <c r="J378" s="220"/>
      <c r="K378" s="220"/>
      <c r="L378" s="226"/>
      <c r="M378" s="227"/>
      <c r="N378" s="228"/>
      <c r="O378" s="228"/>
      <c r="P378" s="228"/>
      <c r="Q378" s="228"/>
      <c r="R378" s="228"/>
      <c r="S378" s="228"/>
      <c r="T378" s="229"/>
      <c r="AT378" s="230" t="s">
        <v>244</v>
      </c>
      <c r="AU378" s="230" t="s">
        <v>84</v>
      </c>
      <c r="AV378" s="12" t="s">
        <v>164</v>
      </c>
      <c r="AW378" s="12" t="s">
        <v>39</v>
      </c>
      <c r="AX378" s="12" t="s">
        <v>24</v>
      </c>
      <c r="AY378" s="230" t="s">
        <v>237</v>
      </c>
    </row>
    <row r="379" spans="2:65" s="1" customFormat="1" ht="22.5" customHeight="1">
      <c r="B379" s="41"/>
      <c r="C379" s="231" t="s">
        <v>669</v>
      </c>
      <c r="D379" s="231" t="s">
        <v>274</v>
      </c>
      <c r="E379" s="232" t="s">
        <v>670</v>
      </c>
      <c r="F379" s="233" t="s">
        <v>671</v>
      </c>
      <c r="G379" s="234" t="s">
        <v>133</v>
      </c>
      <c r="H379" s="235">
        <v>132.15100000000001</v>
      </c>
      <c r="I379" s="236"/>
      <c r="J379" s="237">
        <f>ROUND(I379*H379,2)</f>
        <v>0</v>
      </c>
      <c r="K379" s="233" t="s">
        <v>242</v>
      </c>
      <c r="L379" s="238"/>
      <c r="M379" s="239" t="s">
        <v>22</v>
      </c>
      <c r="N379" s="240" t="s">
        <v>46</v>
      </c>
      <c r="O379" s="42"/>
      <c r="P379" s="204">
        <f>O379*H379</f>
        <v>0</v>
      </c>
      <c r="Q379" s="204">
        <v>1.6500000000000001E-2</v>
      </c>
      <c r="R379" s="204">
        <f>Q379*H379</f>
        <v>2.1804915000000005</v>
      </c>
      <c r="S379" s="204">
        <v>0</v>
      </c>
      <c r="T379" s="205">
        <f>S379*H379</f>
        <v>0</v>
      </c>
      <c r="AR379" s="24" t="s">
        <v>273</v>
      </c>
      <c r="AT379" s="24" t="s">
        <v>274</v>
      </c>
      <c r="AU379" s="24" t="s">
        <v>84</v>
      </c>
      <c r="AY379" s="24" t="s">
        <v>237</v>
      </c>
      <c r="BE379" s="206">
        <f>IF(N379="základní",J379,0)</f>
        <v>0</v>
      </c>
      <c r="BF379" s="206">
        <f>IF(N379="snížená",J379,0)</f>
        <v>0</v>
      </c>
      <c r="BG379" s="206">
        <f>IF(N379="zákl. přenesená",J379,0)</f>
        <v>0</v>
      </c>
      <c r="BH379" s="206">
        <f>IF(N379="sníž. přenesená",J379,0)</f>
        <v>0</v>
      </c>
      <c r="BI379" s="206">
        <f>IF(N379="nulová",J379,0)</f>
        <v>0</v>
      </c>
      <c r="BJ379" s="24" t="s">
        <v>24</v>
      </c>
      <c r="BK379" s="206">
        <f>ROUND(I379*H379,2)</f>
        <v>0</v>
      </c>
      <c r="BL379" s="24" t="s">
        <v>164</v>
      </c>
      <c r="BM379" s="24" t="s">
        <v>672</v>
      </c>
    </row>
    <row r="380" spans="2:65" s="11" customFormat="1">
      <c r="B380" s="207"/>
      <c r="C380" s="208"/>
      <c r="D380" s="209" t="s">
        <v>244</v>
      </c>
      <c r="E380" s="210" t="s">
        <v>22</v>
      </c>
      <c r="F380" s="211" t="s">
        <v>673</v>
      </c>
      <c r="G380" s="208"/>
      <c r="H380" s="212">
        <v>129.56</v>
      </c>
      <c r="I380" s="213"/>
      <c r="J380" s="208"/>
      <c r="K380" s="208"/>
      <c r="L380" s="214"/>
      <c r="M380" s="215"/>
      <c r="N380" s="216"/>
      <c r="O380" s="216"/>
      <c r="P380" s="216"/>
      <c r="Q380" s="216"/>
      <c r="R380" s="216"/>
      <c r="S380" s="216"/>
      <c r="T380" s="217"/>
      <c r="AT380" s="218" t="s">
        <v>244</v>
      </c>
      <c r="AU380" s="218" t="s">
        <v>84</v>
      </c>
      <c r="AV380" s="11" t="s">
        <v>84</v>
      </c>
      <c r="AW380" s="11" t="s">
        <v>39</v>
      </c>
      <c r="AX380" s="11" t="s">
        <v>75</v>
      </c>
      <c r="AY380" s="218" t="s">
        <v>237</v>
      </c>
    </row>
    <row r="381" spans="2:65" s="12" customFormat="1">
      <c r="B381" s="219"/>
      <c r="C381" s="220"/>
      <c r="D381" s="209" t="s">
        <v>244</v>
      </c>
      <c r="E381" s="243" t="s">
        <v>22</v>
      </c>
      <c r="F381" s="244" t="s">
        <v>246</v>
      </c>
      <c r="G381" s="220"/>
      <c r="H381" s="245">
        <v>129.56</v>
      </c>
      <c r="I381" s="225"/>
      <c r="J381" s="220"/>
      <c r="K381" s="220"/>
      <c r="L381" s="226"/>
      <c r="M381" s="227"/>
      <c r="N381" s="228"/>
      <c r="O381" s="228"/>
      <c r="P381" s="228"/>
      <c r="Q381" s="228"/>
      <c r="R381" s="228"/>
      <c r="S381" s="228"/>
      <c r="T381" s="229"/>
      <c r="AT381" s="230" t="s">
        <v>244</v>
      </c>
      <c r="AU381" s="230" t="s">
        <v>84</v>
      </c>
      <c r="AV381" s="12" t="s">
        <v>164</v>
      </c>
      <c r="AW381" s="12" t="s">
        <v>39</v>
      </c>
      <c r="AX381" s="12" t="s">
        <v>24</v>
      </c>
      <c r="AY381" s="230" t="s">
        <v>237</v>
      </c>
    </row>
    <row r="382" spans="2:65" s="11" customFormat="1">
      <c r="B382" s="207"/>
      <c r="C382" s="208"/>
      <c r="D382" s="221" t="s">
        <v>244</v>
      </c>
      <c r="E382" s="208"/>
      <c r="F382" s="248" t="s">
        <v>674</v>
      </c>
      <c r="G382" s="208"/>
      <c r="H382" s="249">
        <v>132.15100000000001</v>
      </c>
      <c r="I382" s="213"/>
      <c r="J382" s="208"/>
      <c r="K382" s="208"/>
      <c r="L382" s="214"/>
      <c r="M382" s="215"/>
      <c r="N382" s="216"/>
      <c r="O382" s="216"/>
      <c r="P382" s="216"/>
      <c r="Q382" s="216"/>
      <c r="R382" s="216"/>
      <c r="S382" s="216"/>
      <c r="T382" s="217"/>
      <c r="AT382" s="218" t="s">
        <v>244</v>
      </c>
      <c r="AU382" s="218" t="s">
        <v>84</v>
      </c>
      <c r="AV382" s="11" t="s">
        <v>84</v>
      </c>
      <c r="AW382" s="11" t="s">
        <v>6</v>
      </c>
      <c r="AX382" s="11" t="s">
        <v>24</v>
      </c>
      <c r="AY382" s="218" t="s">
        <v>237</v>
      </c>
    </row>
    <row r="383" spans="2:65" s="1" customFormat="1" ht="31.5" customHeight="1">
      <c r="B383" s="41"/>
      <c r="C383" s="195" t="s">
        <v>675</v>
      </c>
      <c r="D383" s="195" t="s">
        <v>239</v>
      </c>
      <c r="E383" s="196" t="s">
        <v>676</v>
      </c>
      <c r="F383" s="197" t="s">
        <v>677</v>
      </c>
      <c r="G383" s="198" t="s">
        <v>133</v>
      </c>
      <c r="H383" s="199">
        <v>93</v>
      </c>
      <c r="I383" s="200"/>
      <c r="J383" s="201">
        <f>ROUND(I383*H383,2)</f>
        <v>0</v>
      </c>
      <c r="K383" s="197" t="s">
        <v>242</v>
      </c>
      <c r="L383" s="61"/>
      <c r="M383" s="202" t="s">
        <v>22</v>
      </c>
      <c r="N383" s="203" t="s">
        <v>46</v>
      </c>
      <c r="O383" s="42"/>
      <c r="P383" s="204">
        <f>O383*H383</f>
        <v>0</v>
      </c>
      <c r="Q383" s="204">
        <v>9.3799999999999994E-3</v>
      </c>
      <c r="R383" s="204">
        <f>Q383*H383</f>
        <v>0.87233999999999989</v>
      </c>
      <c r="S383" s="204">
        <v>0</v>
      </c>
      <c r="T383" s="205">
        <f>S383*H383</f>
        <v>0</v>
      </c>
      <c r="AR383" s="24" t="s">
        <v>164</v>
      </c>
      <c r="AT383" s="24" t="s">
        <v>239</v>
      </c>
      <c r="AU383" s="24" t="s">
        <v>84</v>
      </c>
      <c r="AY383" s="24" t="s">
        <v>237</v>
      </c>
      <c r="BE383" s="206">
        <f>IF(N383="základní",J383,0)</f>
        <v>0</v>
      </c>
      <c r="BF383" s="206">
        <f>IF(N383="snížená",J383,0)</f>
        <v>0</v>
      </c>
      <c r="BG383" s="206">
        <f>IF(N383="zákl. přenesená",J383,0)</f>
        <v>0</v>
      </c>
      <c r="BH383" s="206">
        <f>IF(N383="sníž. přenesená",J383,0)</f>
        <v>0</v>
      </c>
      <c r="BI383" s="206">
        <f>IF(N383="nulová",J383,0)</f>
        <v>0</v>
      </c>
      <c r="BJ383" s="24" t="s">
        <v>24</v>
      </c>
      <c r="BK383" s="206">
        <f>ROUND(I383*H383,2)</f>
        <v>0</v>
      </c>
      <c r="BL383" s="24" t="s">
        <v>164</v>
      </c>
      <c r="BM383" s="24" t="s">
        <v>678</v>
      </c>
    </row>
    <row r="384" spans="2:65" s="1" customFormat="1" ht="162">
      <c r="B384" s="41"/>
      <c r="C384" s="63"/>
      <c r="D384" s="209" t="s">
        <v>330</v>
      </c>
      <c r="E384" s="63"/>
      <c r="F384" s="241" t="s">
        <v>528</v>
      </c>
      <c r="G384" s="63"/>
      <c r="H384" s="63"/>
      <c r="I384" s="165"/>
      <c r="J384" s="63"/>
      <c r="K384" s="63"/>
      <c r="L384" s="61"/>
      <c r="M384" s="242"/>
      <c r="N384" s="42"/>
      <c r="O384" s="42"/>
      <c r="P384" s="42"/>
      <c r="Q384" s="42"/>
      <c r="R384" s="42"/>
      <c r="S384" s="42"/>
      <c r="T384" s="78"/>
      <c r="AT384" s="24" t="s">
        <v>330</v>
      </c>
      <c r="AU384" s="24" t="s">
        <v>84</v>
      </c>
    </row>
    <row r="385" spans="2:65" s="11" customFormat="1">
      <c r="B385" s="207"/>
      <c r="C385" s="208"/>
      <c r="D385" s="209" t="s">
        <v>244</v>
      </c>
      <c r="E385" s="210" t="s">
        <v>22</v>
      </c>
      <c r="F385" s="211" t="s">
        <v>679</v>
      </c>
      <c r="G385" s="208"/>
      <c r="H385" s="212">
        <v>93</v>
      </c>
      <c r="I385" s="213"/>
      <c r="J385" s="208"/>
      <c r="K385" s="208"/>
      <c r="L385" s="214"/>
      <c r="M385" s="215"/>
      <c r="N385" s="216"/>
      <c r="O385" s="216"/>
      <c r="P385" s="216"/>
      <c r="Q385" s="216"/>
      <c r="R385" s="216"/>
      <c r="S385" s="216"/>
      <c r="T385" s="217"/>
      <c r="AT385" s="218" t="s">
        <v>244</v>
      </c>
      <c r="AU385" s="218" t="s">
        <v>84</v>
      </c>
      <c r="AV385" s="11" t="s">
        <v>84</v>
      </c>
      <c r="AW385" s="11" t="s">
        <v>39</v>
      </c>
      <c r="AX385" s="11" t="s">
        <v>75</v>
      </c>
      <c r="AY385" s="218" t="s">
        <v>237</v>
      </c>
    </row>
    <row r="386" spans="2:65" s="12" customFormat="1">
      <c r="B386" s="219"/>
      <c r="C386" s="220"/>
      <c r="D386" s="221" t="s">
        <v>244</v>
      </c>
      <c r="E386" s="222" t="s">
        <v>22</v>
      </c>
      <c r="F386" s="223" t="s">
        <v>246</v>
      </c>
      <c r="G386" s="220"/>
      <c r="H386" s="224">
        <v>93</v>
      </c>
      <c r="I386" s="225"/>
      <c r="J386" s="220"/>
      <c r="K386" s="220"/>
      <c r="L386" s="226"/>
      <c r="M386" s="227"/>
      <c r="N386" s="228"/>
      <c r="O386" s="228"/>
      <c r="P386" s="228"/>
      <c r="Q386" s="228"/>
      <c r="R386" s="228"/>
      <c r="S386" s="228"/>
      <c r="T386" s="229"/>
      <c r="AT386" s="230" t="s">
        <v>244</v>
      </c>
      <c r="AU386" s="230" t="s">
        <v>84</v>
      </c>
      <c r="AV386" s="12" t="s">
        <v>164</v>
      </c>
      <c r="AW386" s="12" t="s">
        <v>39</v>
      </c>
      <c r="AX386" s="12" t="s">
        <v>24</v>
      </c>
      <c r="AY386" s="230" t="s">
        <v>237</v>
      </c>
    </row>
    <row r="387" spans="2:65" s="1" customFormat="1" ht="22.5" customHeight="1">
      <c r="B387" s="41"/>
      <c r="C387" s="231" t="s">
        <v>680</v>
      </c>
      <c r="D387" s="231" t="s">
        <v>274</v>
      </c>
      <c r="E387" s="232" t="s">
        <v>681</v>
      </c>
      <c r="F387" s="233" t="s">
        <v>682</v>
      </c>
      <c r="G387" s="234" t="s">
        <v>133</v>
      </c>
      <c r="H387" s="235">
        <v>94.86</v>
      </c>
      <c r="I387" s="236"/>
      <c r="J387" s="237">
        <f>ROUND(I387*H387,2)</f>
        <v>0</v>
      </c>
      <c r="K387" s="233" t="s">
        <v>242</v>
      </c>
      <c r="L387" s="238"/>
      <c r="M387" s="239" t="s">
        <v>22</v>
      </c>
      <c r="N387" s="240" t="s">
        <v>46</v>
      </c>
      <c r="O387" s="42"/>
      <c r="P387" s="204">
        <f>O387*H387</f>
        <v>0</v>
      </c>
      <c r="Q387" s="204">
        <v>1.4999999999999999E-2</v>
      </c>
      <c r="R387" s="204">
        <f>Q387*H387</f>
        <v>1.4228999999999998</v>
      </c>
      <c r="S387" s="204">
        <v>0</v>
      </c>
      <c r="T387" s="205">
        <f>S387*H387</f>
        <v>0</v>
      </c>
      <c r="AR387" s="24" t="s">
        <v>273</v>
      </c>
      <c r="AT387" s="24" t="s">
        <v>274</v>
      </c>
      <c r="AU387" s="24" t="s">
        <v>84</v>
      </c>
      <c r="AY387" s="24" t="s">
        <v>237</v>
      </c>
      <c r="BE387" s="206">
        <f>IF(N387="základní",J387,0)</f>
        <v>0</v>
      </c>
      <c r="BF387" s="206">
        <f>IF(N387="snížená",J387,0)</f>
        <v>0</v>
      </c>
      <c r="BG387" s="206">
        <f>IF(N387="zákl. přenesená",J387,0)</f>
        <v>0</v>
      </c>
      <c r="BH387" s="206">
        <f>IF(N387="sníž. přenesená",J387,0)</f>
        <v>0</v>
      </c>
      <c r="BI387" s="206">
        <f>IF(N387="nulová",J387,0)</f>
        <v>0</v>
      </c>
      <c r="BJ387" s="24" t="s">
        <v>24</v>
      </c>
      <c r="BK387" s="206">
        <f>ROUND(I387*H387,2)</f>
        <v>0</v>
      </c>
      <c r="BL387" s="24" t="s">
        <v>164</v>
      </c>
      <c r="BM387" s="24" t="s">
        <v>683</v>
      </c>
    </row>
    <row r="388" spans="2:65" s="11" customFormat="1">
      <c r="B388" s="207"/>
      <c r="C388" s="208"/>
      <c r="D388" s="221" t="s">
        <v>244</v>
      </c>
      <c r="E388" s="208"/>
      <c r="F388" s="248" t="s">
        <v>684</v>
      </c>
      <c r="G388" s="208"/>
      <c r="H388" s="249">
        <v>94.86</v>
      </c>
      <c r="I388" s="213"/>
      <c r="J388" s="208"/>
      <c r="K388" s="208"/>
      <c r="L388" s="214"/>
      <c r="M388" s="215"/>
      <c r="N388" s="216"/>
      <c r="O388" s="216"/>
      <c r="P388" s="216"/>
      <c r="Q388" s="216"/>
      <c r="R388" s="216"/>
      <c r="S388" s="216"/>
      <c r="T388" s="217"/>
      <c r="AT388" s="218" t="s">
        <v>244</v>
      </c>
      <c r="AU388" s="218" t="s">
        <v>84</v>
      </c>
      <c r="AV388" s="11" t="s">
        <v>84</v>
      </c>
      <c r="AW388" s="11" t="s">
        <v>6</v>
      </c>
      <c r="AX388" s="11" t="s">
        <v>24</v>
      </c>
      <c r="AY388" s="218" t="s">
        <v>237</v>
      </c>
    </row>
    <row r="389" spans="2:65" s="1" customFormat="1" ht="22.5" customHeight="1">
      <c r="B389" s="41"/>
      <c r="C389" s="195" t="s">
        <v>685</v>
      </c>
      <c r="D389" s="195" t="s">
        <v>239</v>
      </c>
      <c r="E389" s="196" t="s">
        <v>686</v>
      </c>
      <c r="F389" s="197" t="s">
        <v>687</v>
      </c>
      <c r="G389" s="198" t="s">
        <v>319</v>
      </c>
      <c r="H389" s="199">
        <v>2040.06</v>
      </c>
      <c r="I389" s="200"/>
      <c r="J389" s="201">
        <f>ROUND(I389*H389,2)</f>
        <v>0</v>
      </c>
      <c r="K389" s="197" t="s">
        <v>242</v>
      </c>
      <c r="L389" s="61"/>
      <c r="M389" s="202" t="s">
        <v>22</v>
      </c>
      <c r="N389" s="203" t="s">
        <v>46</v>
      </c>
      <c r="O389" s="42"/>
      <c r="P389" s="204">
        <f>O389*H389</f>
        <v>0</v>
      </c>
      <c r="Q389" s="204">
        <v>2.5017000000000003E-4</v>
      </c>
      <c r="R389" s="204">
        <f>Q389*H389</f>
        <v>0.51036181020000004</v>
      </c>
      <c r="S389" s="204">
        <v>0</v>
      </c>
      <c r="T389" s="205">
        <f>S389*H389</f>
        <v>0</v>
      </c>
      <c r="AR389" s="24" t="s">
        <v>164</v>
      </c>
      <c r="AT389" s="24" t="s">
        <v>239</v>
      </c>
      <c r="AU389" s="24" t="s">
        <v>84</v>
      </c>
      <c r="AY389" s="24" t="s">
        <v>237</v>
      </c>
      <c r="BE389" s="206">
        <f>IF(N389="základní",J389,0)</f>
        <v>0</v>
      </c>
      <c r="BF389" s="206">
        <f>IF(N389="snížená",J389,0)</f>
        <v>0</v>
      </c>
      <c r="BG389" s="206">
        <f>IF(N389="zákl. přenesená",J389,0)</f>
        <v>0</v>
      </c>
      <c r="BH389" s="206">
        <f>IF(N389="sníž. přenesená",J389,0)</f>
        <v>0</v>
      </c>
      <c r="BI389" s="206">
        <f>IF(N389="nulová",J389,0)</f>
        <v>0</v>
      </c>
      <c r="BJ389" s="24" t="s">
        <v>24</v>
      </c>
      <c r="BK389" s="206">
        <f>ROUND(I389*H389,2)</f>
        <v>0</v>
      </c>
      <c r="BL389" s="24" t="s">
        <v>164</v>
      </c>
      <c r="BM389" s="24" t="s">
        <v>688</v>
      </c>
    </row>
    <row r="390" spans="2:65" s="1" customFormat="1" ht="108">
      <c r="B390" s="41"/>
      <c r="C390" s="63"/>
      <c r="D390" s="221" t="s">
        <v>287</v>
      </c>
      <c r="E390" s="63"/>
      <c r="F390" s="246" t="s">
        <v>689</v>
      </c>
      <c r="G390" s="63"/>
      <c r="H390" s="63"/>
      <c r="I390" s="165"/>
      <c r="J390" s="63"/>
      <c r="K390" s="63"/>
      <c r="L390" s="61"/>
      <c r="M390" s="242"/>
      <c r="N390" s="42"/>
      <c r="O390" s="42"/>
      <c r="P390" s="42"/>
      <c r="Q390" s="42"/>
      <c r="R390" s="42"/>
      <c r="S390" s="42"/>
      <c r="T390" s="78"/>
      <c r="AT390" s="24" t="s">
        <v>287</v>
      </c>
      <c r="AU390" s="24" t="s">
        <v>84</v>
      </c>
    </row>
    <row r="391" spans="2:65" s="1" customFormat="1" ht="31.5" customHeight="1">
      <c r="B391" s="41"/>
      <c r="C391" s="231" t="s">
        <v>690</v>
      </c>
      <c r="D391" s="231" t="s">
        <v>274</v>
      </c>
      <c r="E391" s="232" t="s">
        <v>691</v>
      </c>
      <c r="F391" s="233" t="s">
        <v>692</v>
      </c>
      <c r="G391" s="234" t="s">
        <v>319</v>
      </c>
      <c r="H391" s="235">
        <v>191.57599999999999</v>
      </c>
      <c r="I391" s="236"/>
      <c r="J391" s="237">
        <f>ROUND(I391*H391,2)</f>
        <v>0</v>
      </c>
      <c r="K391" s="233" t="s">
        <v>242</v>
      </c>
      <c r="L391" s="238"/>
      <c r="M391" s="239" t="s">
        <v>22</v>
      </c>
      <c r="N391" s="240" t="s">
        <v>46</v>
      </c>
      <c r="O391" s="42"/>
      <c r="P391" s="204">
        <f>O391*H391</f>
        <v>0</v>
      </c>
      <c r="Q391" s="204">
        <v>2.9999999999999997E-4</v>
      </c>
      <c r="R391" s="204">
        <f>Q391*H391</f>
        <v>5.7472799999999991E-2</v>
      </c>
      <c r="S391" s="204">
        <v>0</v>
      </c>
      <c r="T391" s="205">
        <f>S391*H391</f>
        <v>0</v>
      </c>
      <c r="AR391" s="24" t="s">
        <v>273</v>
      </c>
      <c r="AT391" s="24" t="s">
        <v>274</v>
      </c>
      <c r="AU391" s="24" t="s">
        <v>84</v>
      </c>
      <c r="AY391" s="24" t="s">
        <v>237</v>
      </c>
      <c r="BE391" s="206">
        <f>IF(N391="základní",J391,0)</f>
        <v>0</v>
      </c>
      <c r="BF391" s="206">
        <f>IF(N391="snížená",J391,0)</f>
        <v>0</v>
      </c>
      <c r="BG391" s="206">
        <f>IF(N391="zákl. přenesená",J391,0)</f>
        <v>0</v>
      </c>
      <c r="BH391" s="206">
        <f>IF(N391="sníž. přenesená",J391,0)</f>
        <v>0</v>
      </c>
      <c r="BI391" s="206">
        <f>IF(N391="nulová",J391,0)</f>
        <v>0</v>
      </c>
      <c r="BJ391" s="24" t="s">
        <v>24</v>
      </c>
      <c r="BK391" s="206">
        <f>ROUND(I391*H391,2)</f>
        <v>0</v>
      </c>
      <c r="BL391" s="24" t="s">
        <v>164</v>
      </c>
      <c r="BM391" s="24" t="s">
        <v>693</v>
      </c>
    </row>
    <row r="392" spans="2:65" s="11" customFormat="1">
      <c r="B392" s="207"/>
      <c r="C392" s="208"/>
      <c r="D392" s="209" t="s">
        <v>244</v>
      </c>
      <c r="E392" s="210" t="s">
        <v>22</v>
      </c>
      <c r="F392" s="211" t="s">
        <v>116</v>
      </c>
      <c r="G392" s="208"/>
      <c r="H392" s="212">
        <v>187.82</v>
      </c>
      <c r="I392" s="213"/>
      <c r="J392" s="208"/>
      <c r="K392" s="208"/>
      <c r="L392" s="214"/>
      <c r="M392" s="215"/>
      <c r="N392" s="216"/>
      <c r="O392" s="216"/>
      <c r="P392" s="216"/>
      <c r="Q392" s="216"/>
      <c r="R392" s="216"/>
      <c r="S392" s="216"/>
      <c r="T392" s="217"/>
      <c r="AT392" s="218" t="s">
        <v>244</v>
      </c>
      <c r="AU392" s="218" t="s">
        <v>84</v>
      </c>
      <c r="AV392" s="11" t="s">
        <v>84</v>
      </c>
      <c r="AW392" s="11" t="s">
        <v>39</v>
      </c>
      <c r="AX392" s="11" t="s">
        <v>75</v>
      </c>
      <c r="AY392" s="218" t="s">
        <v>237</v>
      </c>
    </row>
    <row r="393" spans="2:65" s="12" customFormat="1">
      <c r="B393" s="219"/>
      <c r="C393" s="220"/>
      <c r="D393" s="209" t="s">
        <v>244</v>
      </c>
      <c r="E393" s="243" t="s">
        <v>22</v>
      </c>
      <c r="F393" s="244" t="s">
        <v>246</v>
      </c>
      <c r="G393" s="220"/>
      <c r="H393" s="245">
        <v>187.82</v>
      </c>
      <c r="I393" s="225"/>
      <c r="J393" s="220"/>
      <c r="K393" s="220"/>
      <c r="L393" s="226"/>
      <c r="M393" s="227"/>
      <c r="N393" s="228"/>
      <c r="O393" s="228"/>
      <c r="P393" s="228"/>
      <c r="Q393" s="228"/>
      <c r="R393" s="228"/>
      <c r="S393" s="228"/>
      <c r="T393" s="229"/>
      <c r="AT393" s="230" t="s">
        <v>244</v>
      </c>
      <c r="AU393" s="230" t="s">
        <v>84</v>
      </c>
      <c r="AV393" s="12" t="s">
        <v>164</v>
      </c>
      <c r="AW393" s="12" t="s">
        <v>39</v>
      </c>
      <c r="AX393" s="12" t="s">
        <v>24</v>
      </c>
      <c r="AY393" s="230" t="s">
        <v>237</v>
      </c>
    </row>
    <row r="394" spans="2:65" s="11" customFormat="1">
      <c r="B394" s="207"/>
      <c r="C394" s="208"/>
      <c r="D394" s="221" t="s">
        <v>244</v>
      </c>
      <c r="E394" s="208"/>
      <c r="F394" s="248" t="s">
        <v>694</v>
      </c>
      <c r="G394" s="208"/>
      <c r="H394" s="249">
        <v>191.57599999999999</v>
      </c>
      <c r="I394" s="213"/>
      <c r="J394" s="208"/>
      <c r="K394" s="208"/>
      <c r="L394" s="214"/>
      <c r="M394" s="215"/>
      <c r="N394" s="216"/>
      <c r="O394" s="216"/>
      <c r="P394" s="216"/>
      <c r="Q394" s="216"/>
      <c r="R394" s="216"/>
      <c r="S394" s="216"/>
      <c r="T394" s="217"/>
      <c r="AT394" s="218" t="s">
        <v>244</v>
      </c>
      <c r="AU394" s="218" t="s">
        <v>84</v>
      </c>
      <c r="AV394" s="11" t="s">
        <v>84</v>
      </c>
      <c r="AW394" s="11" t="s">
        <v>6</v>
      </c>
      <c r="AX394" s="11" t="s">
        <v>24</v>
      </c>
      <c r="AY394" s="218" t="s">
        <v>237</v>
      </c>
    </row>
    <row r="395" spans="2:65" s="1" customFormat="1" ht="22.5" customHeight="1">
      <c r="B395" s="41"/>
      <c r="C395" s="231" t="s">
        <v>695</v>
      </c>
      <c r="D395" s="231" t="s">
        <v>274</v>
      </c>
      <c r="E395" s="232" t="s">
        <v>696</v>
      </c>
      <c r="F395" s="233" t="s">
        <v>697</v>
      </c>
      <c r="G395" s="234" t="s">
        <v>319</v>
      </c>
      <c r="H395" s="235">
        <v>1226.76</v>
      </c>
      <c r="I395" s="236"/>
      <c r="J395" s="237">
        <f>ROUND(I395*H395,2)</f>
        <v>0</v>
      </c>
      <c r="K395" s="233" t="s">
        <v>242</v>
      </c>
      <c r="L395" s="238"/>
      <c r="M395" s="239" t="s">
        <v>22</v>
      </c>
      <c r="N395" s="240" t="s">
        <v>46</v>
      </c>
      <c r="O395" s="42"/>
      <c r="P395" s="204">
        <f>O395*H395</f>
        <v>0</v>
      </c>
      <c r="Q395" s="204">
        <v>3.0000000000000001E-5</v>
      </c>
      <c r="R395" s="204">
        <f>Q395*H395</f>
        <v>3.6802800000000004E-2</v>
      </c>
      <c r="S395" s="204">
        <v>0</v>
      </c>
      <c r="T395" s="205">
        <f>S395*H395</f>
        <v>0</v>
      </c>
      <c r="AR395" s="24" t="s">
        <v>273</v>
      </c>
      <c r="AT395" s="24" t="s">
        <v>274</v>
      </c>
      <c r="AU395" s="24" t="s">
        <v>84</v>
      </c>
      <c r="AY395" s="24" t="s">
        <v>237</v>
      </c>
      <c r="BE395" s="206">
        <f>IF(N395="základní",J395,0)</f>
        <v>0</v>
      </c>
      <c r="BF395" s="206">
        <f>IF(N395="snížená",J395,0)</f>
        <v>0</v>
      </c>
      <c r="BG395" s="206">
        <f>IF(N395="zákl. přenesená",J395,0)</f>
        <v>0</v>
      </c>
      <c r="BH395" s="206">
        <f>IF(N395="sníž. přenesená",J395,0)</f>
        <v>0</v>
      </c>
      <c r="BI395" s="206">
        <f>IF(N395="nulová",J395,0)</f>
        <v>0</v>
      </c>
      <c r="BJ395" s="24" t="s">
        <v>24</v>
      </c>
      <c r="BK395" s="206">
        <f>ROUND(I395*H395,2)</f>
        <v>0</v>
      </c>
      <c r="BL395" s="24" t="s">
        <v>164</v>
      </c>
      <c r="BM395" s="24" t="s">
        <v>698</v>
      </c>
    </row>
    <row r="396" spans="2:65" s="11" customFormat="1">
      <c r="B396" s="207"/>
      <c r="C396" s="208"/>
      <c r="D396" s="209" t="s">
        <v>244</v>
      </c>
      <c r="E396" s="210" t="s">
        <v>22</v>
      </c>
      <c r="F396" s="211" t="s">
        <v>112</v>
      </c>
      <c r="G396" s="208"/>
      <c r="H396" s="212">
        <v>437.66</v>
      </c>
      <c r="I396" s="213"/>
      <c r="J396" s="208"/>
      <c r="K396" s="208"/>
      <c r="L396" s="214"/>
      <c r="M396" s="215"/>
      <c r="N396" s="216"/>
      <c r="O396" s="216"/>
      <c r="P396" s="216"/>
      <c r="Q396" s="216"/>
      <c r="R396" s="216"/>
      <c r="S396" s="216"/>
      <c r="T396" s="217"/>
      <c r="AT396" s="218" t="s">
        <v>244</v>
      </c>
      <c r="AU396" s="218" t="s">
        <v>84</v>
      </c>
      <c r="AV396" s="11" t="s">
        <v>84</v>
      </c>
      <c r="AW396" s="11" t="s">
        <v>39</v>
      </c>
      <c r="AX396" s="11" t="s">
        <v>75</v>
      </c>
      <c r="AY396" s="218" t="s">
        <v>237</v>
      </c>
    </row>
    <row r="397" spans="2:65" s="11" customFormat="1">
      <c r="B397" s="207"/>
      <c r="C397" s="208"/>
      <c r="D397" s="209" t="s">
        <v>244</v>
      </c>
      <c r="E397" s="210" t="s">
        <v>22</v>
      </c>
      <c r="F397" s="211" t="s">
        <v>699</v>
      </c>
      <c r="G397" s="208"/>
      <c r="H397" s="212">
        <v>600.6</v>
      </c>
      <c r="I397" s="213"/>
      <c r="J397" s="208"/>
      <c r="K397" s="208"/>
      <c r="L397" s="214"/>
      <c r="M397" s="215"/>
      <c r="N397" s="216"/>
      <c r="O397" s="216"/>
      <c r="P397" s="216"/>
      <c r="Q397" s="216"/>
      <c r="R397" s="216"/>
      <c r="S397" s="216"/>
      <c r="T397" s="217"/>
      <c r="AT397" s="218" t="s">
        <v>244</v>
      </c>
      <c r="AU397" s="218" t="s">
        <v>84</v>
      </c>
      <c r="AV397" s="11" t="s">
        <v>84</v>
      </c>
      <c r="AW397" s="11" t="s">
        <v>39</v>
      </c>
      <c r="AX397" s="11" t="s">
        <v>75</v>
      </c>
      <c r="AY397" s="218" t="s">
        <v>237</v>
      </c>
    </row>
    <row r="398" spans="2:65" s="11" customFormat="1">
      <c r="B398" s="207"/>
      <c r="C398" s="208"/>
      <c r="D398" s="209" t="s">
        <v>244</v>
      </c>
      <c r="E398" s="210" t="s">
        <v>22</v>
      </c>
      <c r="F398" s="211" t="s">
        <v>700</v>
      </c>
      <c r="G398" s="208"/>
      <c r="H398" s="212">
        <v>188.5</v>
      </c>
      <c r="I398" s="213"/>
      <c r="J398" s="208"/>
      <c r="K398" s="208"/>
      <c r="L398" s="214"/>
      <c r="M398" s="215"/>
      <c r="N398" s="216"/>
      <c r="O398" s="216"/>
      <c r="P398" s="216"/>
      <c r="Q398" s="216"/>
      <c r="R398" s="216"/>
      <c r="S398" s="216"/>
      <c r="T398" s="217"/>
      <c r="AT398" s="218" t="s">
        <v>244</v>
      </c>
      <c r="AU398" s="218" t="s">
        <v>84</v>
      </c>
      <c r="AV398" s="11" t="s">
        <v>84</v>
      </c>
      <c r="AW398" s="11" t="s">
        <v>39</v>
      </c>
      <c r="AX398" s="11" t="s">
        <v>75</v>
      </c>
      <c r="AY398" s="218" t="s">
        <v>237</v>
      </c>
    </row>
    <row r="399" spans="2:65" s="12" customFormat="1">
      <c r="B399" s="219"/>
      <c r="C399" s="220"/>
      <c r="D399" s="221" t="s">
        <v>244</v>
      </c>
      <c r="E399" s="222" t="s">
        <v>22</v>
      </c>
      <c r="F399" s="223" t="s">
        <v>246</v>
      </c>
      <c r="G399" s="220"/>
      <c r="H399" s="224">
        <v>1226.76</v>
      </c>
      <c r="I399" s="225"/>
      <c r="J399" s="220"/>
      <c r="K399" s="220"/>
      <c r="L399" s="226"/>
      <c r="M399" s="227"/>
      <c r="N399" s="228"/>
      <c r="O399" s="228"/>
      <c r="P399" s="228"/>
      <c r="Q399" s="228"/>
      <c r="R399" s="228"/>
      <c r="S399" s="228"/>
      <c r="T399" s="229"/>
      <c r="AT399" s="230" t="s">
        <v>244</v>
      </c>
      <c r="AU399" s="230" t="s">
        <v>84</v>
      </c>
      <c r="AV399" s="12" t="s">
        <v>164</v>
      </c>
      <c r="AW399" s="12" t="s">
        <v>39</v>
      </c>
      <c r="AX399" s="12" t="s">
        <v>24</v>
      </c>
      <c r="AY399" s="230" t="s">
        <v>237</v>
      </c>
    </row>
    <row r="400" spans="2:65" s="1" customFormat="1" ht="22.5" customHeight="1">
      <c r="B400" s="41"/>
      <c r="C400" s="231" t="s">
        <v>701</v>
      </c>
      <c r="D400" s="231" t="s">
        <v>274</v>
      </c>
      <c r="E400" s="232" t="s">
        <v>702</v>
      </c>
      <c r="F400" s="233" t="s">
        <v>703</v>
      </c>
      <c r="G400" s="234" t="s">
        <v>319</v>
      </c>
      <c r="H400" s="235">
        <v>187.82</v>
      </c>
      <c r="I400" s="236"/>
      <c r="J400" s="237">
        <f>ROUND(I400*H400,2)</f>
        <v>0</v>
      </c>
      <c r="K400" s="233" t="s">
        <v>22</v>
      </c>
      <c r="L400" s="238"/>
      <c r="M400" s="239" t="s">
        <v>22</v>
      </c>
      <c r="N400" s="240" t="s">
        <v>46</v>
      </c>
      <c r="O400" s="42"/>
      <c r="P400" s="204">
        <f>O400*H400</f>
        <v>0</v>
      </c>
      <c r="Q400" s="204">
        <v>4.0000000000000002E-4</v>
      </c>
      <c r="R400" s="204">
        <f>Q400*H400</f>
        <v>7.5128E-2</v>
      </c>
      <c r="S400" s="204">
        <v>0</v>
      </c>
      <c r="T400" s="205">
        <f>S400*H400</f>
        <v>0</v>
      </c>
      <c r="AR400" s="24" t="s">
        <v>273</v>
      </c>
      <c r="AT400" s="24" t="s">
        <v>274</v>
      </c>
      <c r="AU400" s="24" t="s">
        <v>84</v>
      </c>
      <c r="AY400" s="24" t="s">
        <v>237</v>
      </c>
      <c r="BE400" s="206">
        <f>IF(N400="základní",J400,0)</f>
        <v>0</v>
      </c>
      <c r="BF400" s="206">
        <f>IF(N400="snížená",J400,0)</f>
        <v>0</v>
      </c>
      <c r="BG400" s="206">
        <f>IF(N400="zákl. přenesená",J400,0)</f>
        <v>0</v>
      </c>
      <c r="BH400" s="206">
        <f>IF(N400="sníž. přenesená",J400,0)</f>
        <v>0</v>
      </c>
      <c r="BI400" s="206">
        <f>IF(N400="nulová",J400,0)</f>
        <v>0</v>
      </c>
      <c r="BJ400" s="24" t="s">
        <v>24</v>
      </c>
      <c r="BK400" s="206">
        <f>ROUND(I400*H400,2)</f>
        <v>0</v>
      </c>
      <c r="BL400" s="24" t="s">
        <v>164</v>
      </c>
      <c r="BM400" s="24" t="s">
        <v>704</v>
      </c>
    </row>
    <row r="401" spans="2:51" s="11" customFormat="1">
      <c r="B401" s="207"/>
      <c r="C401" s="208"/>
      <c r="D401" s="209" t="s">
        <v>244</v>
      </c>
      <c r="E401" s="210" t="s">
        <v>22</v>
      </c>
      <c r="F401" s="211" t="s">
        <v>705</v>
      </c>
      <c r="G401" s="208"/>
      <c r="H401" s="212">
        <v>88.92</v>
      </c>
      <c r="I401" s="213"/>
      <c r="J401" s="208"/>
      <c r="K401" s="208"/>
      <c r="L401" s="214"/>
      <c r="M401" s="215"/>
      <c r="N401" s="216"/>
      <c r="O401" s="216"/>
      <c r="P401" s="216"/>
      <c r="Q401" s="216"/>
      <c r="R401" s="216"/>
      <c r="S401" s="216"/>
      <c r="T401" s="217"/>
      <c r="AT401" s="218" t="s">
        <v>244</v>
      </c>
      <c r="AU401" s="218" t="s">
        <v>84</v>
      </c>
      <c r="AV401" s="11" t="s">
        <v>84</v>
      </c>
      <c r="AW401" s="11" t="s">
        <v>39</v>
      </c>
      <c r="AX401" s="11" t="s">
        <v>75</v>
      </c>
      <c r="AY401" s="218" t="s">
        <v>237</v>
      </c>
    </row>
    <row r="402" spans="2:51" s="11" customFormat="1">
      <c r="B402" s="207"/>
      <c r="C402" s="208"/>
      <c r="D402" s="209" t="s">
        <v>244</v>
      </c>
      <c r="E402" s="210" t="s">
        <v>22</v>
      </c>
      <c r="F402" s="211" t="s">
        <v>706</v>
      </c>
      <c r="G402" s="208"/>
      <c r="H402" s="212">
        <v>2</v>
      </c>
      <c r="I402" s="213"/>
      <c r="J402" s="208"/>
      <c r="K402" s="208"/>
      <c r="L402" s="214"/>
      <c r="M402" s="215"/>
      <c r="N402" s="216"/>
      <c r="O402" s="216"/>
      <c r="P402" s="216"/>
      <c r="Q402" s="216"/>
      <c r="R402" s="216"/>
      <c r="S402" s="216"/>
      <c r="T402" s="217"/>
      <c r="AT402" s="218" t="s">
        <v>244</v>
      </c>
      <c r="AU402" s="218" t="s">
        <v>84</v>
      </c>
      <c r="AV402" s="11" t="s">
        <v>84</v>
      </c>
      <c r="AW402" s="11" t="s">
        <v>39</v>
      </c>
      <c r="AX402" s="11" t="s">
        <v>75</v>
      </c>
      <c r="AY402" s="218" t="s">
        <v>237</v>
      </c>
    </row>
    <row r="403" spans="2:51" s="11" customFormat="1">
      <c r="B403" s="207"/>
      <c r="C403" s="208"/>
      <c r="D403" s="209" t="s">
        <v>244</v>
      </c>
      <c r="E403" s="210" t="s">
        <v>22</v>
      </c>
      <c r="F403" s="211" t="s">
        <v>707</v>
      </c>
      <c r="G403" s="208"/>
      <c r="H403" s="212">
        <v>1.2</v>
      </c>
      <c r="I403" s="213"/>
      <c r="J403" s="208"/>
      <c r="K403" s="208"/>
      <c r="L403" s="214"/>
      <c r="M403" s="215"/>
      <c r="N403" s="216"/>
      <c r="O403" s="216"/>
      <c r="P403" s="216"/>
      <c r="Q403" s="216"/>
      <c r="R403" s="216"/>
      <c r="S403" s="216"/>
      <c r="T403" s="217"/>
      <c r="AT403" s="218" t="s">
        <v>244</v>
      </c>
      <c r="AU403" s="218" t="s">
        <v>84</v>
      </c>
      <c r="AV403" s="11" t="s">
        <v>84</v>
      </c>
      <c r="AW403" s="11" t="s">
        <v>39</v>
      </c>
      <c r="AX403" s="11" t="s">
        <v>75</v>
      </c>
      <c r="AY403" s="218" t="s">
        <v>237</v>
      </c>
    </row>
    <row r="404" spans="2:51" s="11" customFormat="1">
      <c r="B404" s="207"/>
      <c r="C404" s="208"/>
      <c r="D404" s="209" t="s">
        <v>244</v>
      </c>
      <c r="E404" s="210" t="s">
        <v>22</v>
      </c>
      <c r="F404" s="211" t="s">
        <v>708</v>
      </c>
      <c r="G404" s="208"/>
      <c r="H404" s="212">
        <v>34.200000000000003</v>
      </c>
      <c r="I404" s="213"/>
      <c r="J404" s="208"/>
      <c r="K404" s="208"/>
      <c r="L404" s="214"/>
      <c r="M404" s="215"/>
      <c r="N404" s="216"/>
      <c r="O404" s="216"/>
      <c r="P404" s="216"/>
      <c r="Q404" s="216"/>
      <c r="R404" s="216"/>
      <c r="S404" s="216"/>
      <c r="T404" s="217"/>
      <c r="AT404" s="218" t="s">
        <v>244</v>
      </c>
      <c r="AU404" s="218" t="s">
        <v>84</v>
      </c>
      <c r="AV404" s="11" t="s">
        <v>84</v>
      </c>
      <c r="AW404" s="11" t="s">
        <v>39</v>
      </c>
      <c r="AX404" s="11" t="s">
        <v>75</v>
      </c>
      <c r="AY404" s="218" t="s">
        <v>237</v>
      </c>
    </row>
    <row r="405" spans="2:51" s="11" customFormat="1">
      <c r="B405" s="207"/>
      <c r="C405" s="208"/>
      <c r="D405" s="209" t="s">
        <v>244</v>
      </c>
      <c r="E405" s="210" t="s">
        <v>22</v>
      </c>
      <c r="F405" s="211" t="s">
        <v>709</v>
      </c>
      <c r="G405" s="208"/>
      <c r="H405" s="212">
        <v>15.2</v>
      </c>
      <c r="I405" s="213"/>
      <c r="J405" s="208"/>
      <c r="K405" s="208"/>
      <c r="L405" s="214"/>
      <c r="M405" s="215"/>
      <c r="N405" s="216"/>
      <c r="O405" s="216"/>
      <c r="P405" s="216"/>
      <c r="Q405" s="216"/>
      <c r="R405" s="216"/>
      <c r="S405" s="216"/>
      <c r="T405" s="217"/>
      <c r="AT405" s="218" t="s">
        <v>244</v>
      </c>
      <c r="AU405" s="218" t="s">
        <v>84</v>
      </c>
      <c r="AV405" s="11" t="s">
        <v>84</v>
      </c>
      <c r="AW405" s="11" t="s">
        <v>39</v>
      </c>
      <c r="AX405" s="11" t="s">
        <v>75</v>
      </c>
      <c r="AY405" s="218" t="s">
        <v>237</v>
      </c>
    </row>
    <row r="406" spans="2:51" s="11" customFormat="1">
      <c r="B406" s="207"/>
      <c r="C406" s="208"/>
      <c r="D406" s="209" t="s">
        <v>244</v>
      </c>
      <c r="E406" s="210" t="s">
        <v>22</v>
      </c>
      <c r="F406" s="211" t="s">
        <v>710</v>
      </c>
      <c r="G406" s="208"/>
      <c r="H406" s="212">
        <v>5.6</v>
      </c>
      <c r="I406" s="213"/>
      <c r="J406" s="208"/>
      <c r="K406" s="208"/>
      <c r="L406" s="214"/>
      <c r="M406" s="215"/>
      <c r="N406" s="216"/>
      <c r="O406" s="216"/>
      <c r="P406" s="216"/>
      <c r="Q406" s="216"/>
      <c r="R406" s="216"/>
      <c r="S406" s="216"/>
      <c r="T406" s="217"/>
      <c r="AT406" s="218" t="s">
        <v>244</v>
      </c>
      <c r="AU406" s="218" t="s">
        <v>84</v>
      </c>
      <c r="AV406" s="11" t="s">
        <v>84</v>
      </c>
      <c r="AW406" s="11" t="s">
        <v>39</v>
      </c>
      <c r="AX406" s="11" t="s">
        <v>75</v>
      </c>
      <c r="AY406" s="218" t="s">
        <v>237</v>
      </c>
    </row>
    <row r="407" spans="2:51" s="11" customFormat="1">
      <c r="B407" s="207"/>
      <c r="C407" s="208"/>
      <c r="D407" s="209" t="s">
        <v>244</v>
      </c>
      <c r="E407" s="210" t="s">
        <v>22</v>
      </c>
      <c r="F407" s="211" t="s">
        <v>711</v>
      </c>
      <c r="G407" s="208"/>
      <c r="H407" s="212">
        <v>3</v>
      </c>
      <c r="I407" s="213"/>
      <c r="J407" s="208"/>
      <c r="K407" s="208"/>
      <c r="L407" s="214"/>
      <c r="M407" s="215"/>
      <c r="N407" s="216"/>
      <c r="O407" s="216"/>
      <c r="P407" s="216"/>
      <c r="Q407" s="216"/>
      <c r="R407" s="216"/>
      <c r="S407" s="216"/>
      <c r="T407" s="217"/>
      <c r="AT407" s="218" t="s">
        <v>244</v>
      </c>
      <c r="AU407" s="218" t="s">
        <v>84</v>
      </c>
      <c r="AV407" s="11" t="s">
        <v>84</v>
      </c>
      <c r="AW407" s="11" t="s">
        <v>39</v>
      </c>
      <c r="AX407" s="11" t="s">
        <v>75</v>
      </c>
      <c r="AY407" s="218" t="s">
        <v>237</v>
      </c>
    </row>
    <row r="408" spans="2:51" s="11" customFormat="1">
      <c r="B408" s="207"/>
      <c r="C408" s="208"/>
      <c r="D408" s="209" t="s">
        <v>244</v>
      </c>
      <c r="E408" s="210" t="s">
        <v>22</v>
      </c>
      <c r="F408" s="211" t="s">
        <v>712</v>
      </c>
      <c r="G408" s="208"/>
      <c r="H408" s="212">
        <v>6</v>
      </c>
      <c r="I408" s="213"/>
      <c r="J408" s="208"/>
      <c r="K408" s="208"/>
      <c r="L408" s="214"/>
      <c r="M408" s="215"/>
      <c r="N408" s="216"/>
      <c r="O408" s="216"/>
      <c r="P408" s="216"/>
      <c r="Q408" s="216"/>
      <c r="R408" s="216"/>
      <c r="S408" s="216"/>
      <c r="T408" s="217"/>
      <c r="AT408" s="218" t="s">
        <v>244</v>
      </c>
      <c r="AU408" s="218" t="s">
        <v>84</v>
      </c>
      <c r="AV408" s="11" t="s">
        <v>84</v>
      </c>
      <c r="AW408" s="11" t="s">
        <v>39</v>
      </c>
      <c r="AX408" s="11" t="s">
        <v>75</v>
      </c>
      <c r="AY408" s="218" t="s">
        <v>237</v>
      </c>
    </row>
    <row r="409" spans="2:51" s="11" customFormat="1">
      <c r="B409" s="207"/>
      <c r="C409" s="208"/>
      <c r="D409" s="209" t="s">
        <v>244</v>
      </c>
      <c r="E409" s="210" t="s">
        <v>22</v>
      </c>
      <c r="F409" s="211" t="s">
        <v>713</v>
      </c>
      <c r="G409" s="208"/>
      <c r="H409" s="212">
        <v>1</v>
      </c>
      <c r="I409" s="213"/>
      <c r="J409" s="208"/>
      <c r="K409" s="208"/>
      <c r="L409" s="214"/>
      <c r="M409" s="215"/>
      <c r="N409" s="216"/>
      <c r="O409" s="216"/>
      <c r="P409" s="216"/>
      <c r="Q409" s="216"/>
      <c r="R409" s="216"/>
      <c r="S409" s="216"/>
      <c r="T409" s="217"/>
      <c r="AT409" s="218" t="s">
        <v>244</v>
      </c>
      <c r="AU409" s="218" t="s">
        <v>84</v>
      </c>
      <c r="AV409" s="11" t="s">
        <v>84</v>
      </c>
      <c r="AW409" s="11" t="s">
        <v>39</v>
      </c>
      <c r="AX409" s="11" t="s">
        <v>75</v>
      </c>
      <c r="AY409" s="218" t="s">
        <v>237</v>
      </c>
    </row>
    <row r="410" spans="2:51" s="11" customFormat="1">
      <c r="B410" s="207"/>
      <c r="C410" s="208"/>
      <c r="D410" s="209" t="s">
        <v>244</v>
      </c>
      <c r="E410" s="210" t="s">
        <v>22</v>
      </c>
      <c r="F410" s="211" t="s">
        <v>714</v>
      </c>
      <c r="G410" s="208"/>
      <c r="H410" s="212">
        <v>8.4</v>
      </c>
      <c r="I410" s="213"/>
      <c r="J410" s="208"/>
      <c r="K410" s="208"/>
      <c r="L410" s="214"/>
      <c r="M410" s="215"/>
      <c r="N410" s="216"/>
      <c r="O410" s="216"/>
      <c r="P410" s="216"/>
      <c r="Q410" s="216"/>
      <c r="R410" s="216"/>
      <c r="S410" s="216"/>
      <c r="T410" s="217"/>
      <c r="AT410" s="218" t="s">
        <v>244</v>
      </c>
      <c r="AU410" s="218" t="s">
        <v>84</v>
      </c>
      <c r="AV410" s="11" t="s">
        <v>84</v>
      </c>
      <c r="AW410" s="11" t="s">
        <v>39</v>
      </c>
      <c r="AX410" s="11" t="s">
        <v>75</v>
      </c>
      <c r="AY410" s="218" t="s">
        <v>237</v>
      </c>
    </row>
    <row r="411" spans="2:51" s="11" customFormat="1">
      <c r="B411" s="207"/>
      <c r="C411" s="208"/>
      <c r="D411" s="209" t="s">
        <v>244</v>
      </c>
      <c r="E411" s="210" t="s">
        <v>22</v>
      </c>
      <c r="F411" s="211" t="s">
        <v>715</v>
      </c>
      <c r="G411" s="208"/>
      <c r="H411" s="212">
        <v>1</v>
      </c>
      <c r="I411" s="213"/>
      <c r="J411" s="208"/>
      <c r="K411" s="208"/>
      <c r="L411" s="214"/>
      <c r="M411" s="215"/>
      <c r="N411" s="216"/>
      <c r="O411" s="216"/>
      <c r="P411" s="216"/>
      <c r="Q411" s="216"/>
      <c r="R411" s="216"/>
      <c r="S411" s="216"/>
      <c r="T411" s="217"/>
      <c r="AT411" s="218" t="s">
        <v>244</v>
      </c>
      <c r="AU411" s="218" t="s">
        <v>84</v>
      </c>
      <c r="AV411" s="11" t="s">
        <v>84</v>
      </c>
      <c r="AW411" s="11" t="s">
        <v>39</v>
      </c>
      <c r="AX411" s="11" t="s">
        <v>75</v>
      </c>
      <c r="AY411" s="218" t="s">
        <v>237</v>
      </c>
    </row>
    <row r="412" spans="2:51" s="11" customFormat="1">
      <c r="B412" s="207"/>
      <c r="C412" s="208"/>
      <c r="D412" s="209" t="s">
        <v>244</v>
      </c>
      <c r="E412" s="210" t="s">
        <v>22</v>
      </c>
      <c r="F412" s="211" t="s">
        <v>716</v>
      </c>
      <c r="G412" s="208"/>
      <c r="H412" s="212">
        <v>4.4000000000000004</v>
      </c>
      <c r="I412" s="213"/>
      <c r="J412" s="208"/>
      <c r="K412" s="208"/>
      <c r="L412" s="214"/>
      <c r="M412" s="215"/>
      <c r="N412" s="216"/>
      <c r="O412" s="216"/>
      <c r="P412" s="216"/>
      <c r="Q412" s="216"/>
      <c r="R412" s="216"/>
      <c r="S412" s="216"/>
      <c r="T412" s="217"/>
      <c r="AT412" s="218" t="s">
        <v>244</v>
      </c>
      <c r="AU412" s="218" t="s">
        <v>84</v>
      </c>
      <c r="AV412" s="11" t="s">
        <v>84</v>
      </c>
      <c r="AW412" s="11" t="s">
        <v>39</v>
      </c>
      <c r="AX412" s="11" t="s">
        <v>75</v>
      </c>
      <c r="AY412" s="218" t="s">
        <v>237</v>
      </c>
    </row>
    <row r="413" spans="2:51" s="11" customFormat="1">
      <c r="B413" s="207"/>
      <c r="C413" s="208"/>
      <c r="D413" s="209" t="s">
        <v>244</v>
      </c>
      <c r="E413" s="210" t="s">
        <v>22</v>
      </c>
      <c r="F413" s="211" t="s">
        <v>717</v>
      </c>
      <c r="G413" s="208"/>
      <c r="H413" s="212">
        <v>1.8</v>
      </c>
      <c r="I413" s="213"/>
      <c r="J413" s="208"/>
      <c r="K413" s="208"/>
      <c r="L413" s="214"/>
      <c r="M413" s="215"/>
      <c r="N413" s="216"/>
      <c r="O413" s="216"/>
      <c r="P413" s="216"/>
      <c r="Q413" s="216"/>
      <c r="R413" s="216"/>
      <c r="S413" s="216"/>
      <c r="T413" s="217"/>
      <c r="AT413" s="218" t="s">
        <v>244</v>
      </c>
      <c r="AU413" s="218" t="s">
        <v>84</v>
      </c>
      <c r="AV413" s="11" t="s">
        <v>84</v>
      </c>
      <c r="AW413" s="11" t="s">
        <v>39</v>
      </c>
      <c r="AX413" s="11" t="s">
        <v>75</v>
      </c>
      <c r="AY413" s="218" t="s">
        <v>237</v>
      </c>
    </row>
    <row r="414" spans="2:51" s="11" customFormat="1">
      <c r="B414" s="207"/>
      <c r="C414" s="208"/>
      <c r="D414" s="209" t="s">
        <v>244</v>
      </c>
      <c r="E414" s="210" t="s">
        <v>22</v>
      </c>
      <c r="F414" s="211" t="s">
        <v>718</v>
      </c>
      <c r="G414" s="208"/>
      <c r="H414" s="212">
        <v>0.8</v>
      </c>
      <c r="I414" s="213"/>
      <c r="J414" s="208"/>
      <c r="K414" s="208"/>
      <c r="L414" s="214"/>
      <c r="M414" s="215"/>
      <c r="N414" s="216"/>
      <c r="O414" s="216"/>
      <c r="P414" s="216"/>
      <c r="Q414" s="216"/>
      <c r="R414" s="216"/>
      <c r="S414" s="216"/>
      <c r="T414" s="217"/>
      <c r="AT414" s="218" t="s">
        <v>244</v>
      </c>
      <c r="AU414" s="218" t="s">
        <v>84</v>
      </c>
      <c r="AV414" s="11" t="s">
        <v>84</v>
      </c>
      <c r="AW414" s="11" t="s">
        <v>39</v>
      </c>
      <c r="AX414" s="11" t="s">
        <v>75</v>
      </c>
      <c r="AY414" s="218" t="s">
        <v>237</v>
      </c>
    </row>
    <row r="415" spans="2:51" s="11" customFormat="1">
      <c r="B415" s="207"/>
      <c r="C415" s="208"/>
      <c r="D415" s="209" t="s">
        <v>244</v>
      </c>
      <c r="E415" s="210" t="s">
        <v>22</v>
      </c>
      <c r="F415" s="211" t="s">
        <v>719</v>
      </c>
      <c r="G415" s="208"/>
      <c r="H415" s="212">
        <v>2.4</v>
      </c>
      <c r="I415" s="213"/>
      <c r="J415" s="208"/>
      <c r="K415" s="208"/>
      <c r="L415" s="214"/>
      <c r="M415" s="215"/>
      <c r="N415" s="216"/>
      <c r="O415" s="216"/>
      <c r="P415" s="216"/>
      <c r="Q415" s="216"/>
      <c r="R415" s="216"/>
      <c r="S415" s="216"/>
      <c r="T415" s="217"/>
      <c r="AT415" s="218" t="s">
        <v>244</v>
      </c>
      <c r="AU415" s="218" t="s">
        <v>84</v>
      </c>
      <c r="AV415" s="11" t="s">
        <v>84</v>
      </c>
      <c r="AW415" s="11" t="s">
        <v>39</v>
      </c>
      <c r="AX415" s="11" t="s">
        <v>75</v>
      </c>
      <c r="AY415" s="218" t="s">
        <v>237</v>
      </c>
    </row>
    <row r="416" spans="2:51" s="11" customFormat="1">
      <c r="B416" s="207"/>
      <c r="C416" s="208"/>
      <c r="D416" s="209" t="s">
        <v>244</v>
      </c>
      <c r="E416" s="210" t="s">
        <v>22</v>
      </c>
      <c r="F416" s="211" t="s">
        <v>720</v>
      </c>
      <c r="G416" s="208"/>
      <c r="H416" s="212">
        <v>1.5</v>
      </c>
      <c r="I416" s="213"/>
      <c r="J416" s="208"/>
      <c r="K416" s="208"/>
      <c r="L416" s="214"/>
      <c r="M416" s="215"/>
      <c r="N416" s="216"/>
      <c r="O416" s="216"/>
      <c r="P416" s="216"/>
      <c r="Q416" s="216"/>
      <c r="R416" s="216"/>
      <c r="S416" s="216"/>
      <c r="T416" s="217"/>
      <c r="AT416" s="218" t="s">
        <v>244</v>
      </c>
      <c r="AU416" s="218" t="s">
        <v>84</v>
      </c>
      <c r="AV416" s="11" t="s">
        <v>84</v>
      </c>
      <c r="AW416" s="11" t="s">
        <v>39</v>
      </c>
      <c r="AX416" s="11" t="s">
        <v>75</v>
      </c>
      <c r="AY416" s="218" t="s">
        <v>237</v>
      </c>
    </row>
    <row r="417" spans="2:65" s="11" customFormat="1">
      <c r="B417" s="207"/>
      <c r="C417" s="208"/>
      <c r="D417" s="209" t="s">
        <v>244</v>
      </c>
      <c r="E417" s="210" t="s">
        <v>22</v>
      </c>
      <c r="F417" s="211" t="s">
        <v>721</v>
      </c>
      <c r="G417" s="208"/>
      <c r="H417" s="212">
        <v>5</v>
      </c>
      <c r="I417" s="213"/>
      <c r="J417" s="208"/>
      <c r="K417" s="208"/>
      <c r="L417" s="214"/>
      <c r="M417" s="215"/>
      <c r="N417" s="216"/>
      <c r="O417" s="216"/>
      <c r="P417" s="216"/>
      <c r="Q417" s="216"/>
      <c r="R417" s="216"/>
      <c r="S417" s="216"/>
      <c r="T417" s="217"/>
      <c r="AT417" s="218" t="s">
        <v>244</v>
      </c>
      <c r="AU417" s="218" t="s">
        <v>84</v>
      </c>
      <c r="AV417" s="11" t="s">
        <v>84</v>
      </c>
      <c r="AW417" s="11" t="s">
        <v>39</v>
      </c>
      <c r="AX417" s="11" t="s">
        <v>75</v>
      </c>
      <c r="AY417" s="218" t="s">
        <v>237</v>
      </c>
    </row>
    <row r="418" spans="2:65" s="11" customFormat="1">
      <c r="B418" s="207"/>
      <c r="C418" s="208"/>
      <c r="D418" s="209" t="s">
        <v>244</v>
      </c>
      <c r="E418" s="210" t="s">
        <v>22</v>
      </c>
      <c r="F418" s="211" t="s">
        <v>722</v>
      </c>
      <c r="G418" s="208"/>
      <c r="H418" s="212">
        <v>2.6</v>
      </c>
      <c r="I418" s="213"/>
      <c r="J418" s="208"/>
      <c r="K418" s="208"/>
      <c r="L418" s="214"/>
      <c r="M418" s="215"/>
      <c r="N418" s="216"/>
      <c r="O418" s="216"/>
      <c r="P418" s="216"/>
      <c r="Q418" s="216"/>
      <c r="R418" s="216"/>
      <c r="S418" s="216"/>
      <c r="T418" s="217"/>
      <c r="AT418" s="218" t="s">
        <v>244</v>
      </c>
      <c r="AU418" s="218" t="s">
        <v>84</v>
      </c>
      <c r="AV418" s="11" t="s">
        <v>84</v>
      </c>
      <c r="AW418" s="11" t="s">
        <v>39</v>
      </c>
      <c r="AX418" s="11" t="s">
        <v>75</v>
      </c>
      <c r="AY418" s="218" t="s">
        <v>237</v>
      </c>
    </row>
    <row r="419" spans="2:65" s="11" customFormat="1">
      <c r="B419" s="207"/>
      <c r="C419" s="208"/>
      <c r="D419" s="209" t="s">
        <v>244</v>
      </c>
      <c r="E419" s="210" t="s">
        <v>22</v>
      </c>
      <c r="F419" s="211" t="s">
        <v>723</v>
      </c>
      <c r="G419" s="208"/>
      <c r="H419" s="212">
        <v>2.8</v>
      </c>
      <c r="I419" s="213"/>
      <c r="J419" s="208"/>
      <c r="K419" s="208"/>
      <c r="L419" s="214"/>
      <c r="M419" s="215"/>
      <c r="N419" s="216"/>
      <c r="O419" s="216"/>
      <c r="P419" s="216"/>
      <c r="Q419" s="216"/>
      <c r="R419" s="216"/>
      <c r="S419" s="216"/>
      <c r="T419" s="217"/>
      <c r="AT419" s="218" t="s">
        <v>244</v>
      </c>
      <c r="AU419" s="218" t="s">
        <v>84</v>
      </c>
      <c r="AV419" s="11" t="s">
        <v>84</v>
      </c>
      <c r="AW419" s="11" t="s">
        <v>39</v>
      </c>
      <c r="AX419" s="11" t="s">
        <v>75</v>
      </c>
      <c r="AY419" s="218" t="s">
        <v>237</v>
      </c>
    </row>
    <row r="420" spans="2:65" s="12" customFormat="1">
      <c r="B420" s="219"/>
      <c r="C420" s="220"/>
      <c r="D420" s="221" t="s">
        <v>244</v>
      </c>
      <c r="E420" s="222" t="s">
        <v>116</v>
      </c>
      <c r="F420" s="223" t="s">
        <v>246</v>
      </c>
      <c r="G420" s="220"/>
      <c r="H420" s="224">
        <v>187.82</v>
      </c>
      <c r="I420" s="225"/>
      <c r="J420" s="220"/>
      <c r="K420" s="220"/>
      <c r="L420" s="226"/>
      <c r="M420" s="227"/>
      <c r="N420" s="228"/>
      <c r="O420" s="228"/>
      <c r="P420" s="228"/>
      <c r="Q420" s="228"/>
      <c r="R420" s="228"/>
      <c r="S420" s="228"/>
      <c r="T420" s="229"/>
      <c r="AT420" s="230" t="s">
        <v>244</v>
      </c>
      <c r="AU420" s="230" t="s">
        <v>84</v>
      </c>
      <c r="AV420" s="12" t="s">
        <v>164</v>
      </c>
      <c r="AW420" s="12" t="s">
        <v>39</v>
      </c>
      <c r="AX420" s="12" t="s">
        <v>24</v>
      </c>
      <c r="AY420" s="230" t="s">
        <v>237</v>
      </c>
    </row>
    <row r="421" spans="2:65" s="1" customFormat="1" ht="22.5" customHeight="1">
      <c r="B421" s="41"/>
      <c r="C421" s="231" t="s">
        <v>161</v>
      </c>
      <c r="D421" s="231" t="s">
        <v>274</v>
      </c>
      <c r="E421" s="232" t="s">
        <v>724</v>
      </c>
      <c r="F421" s="233" t="s">
        <v>725</v>
      </c>
      <c r="G421" s="234" t="s">
        <v>319</v>
      </c>
      <c r="H421" s="235">
        <v>437.66</v>
      </c>
      <c r="I421" s="236"/>
      <c r="J421" s="237">
        <f>ROUND(I421*H421,2)</f>
        <v>0</v>
      </c>
      <c r="K421" s="233" t="s">
        <v>242</v>
      </c>
      <c r="L421" s="238"/>
      <c r="M421" s="239" t="s">
        <v>22</v>
      </c>
      <c r="N421" s="240" t="s">
        <v>46</v>
      </c>
      <c r="O421" s="42"/>
      <c r="P421" s="204">
        <f>O421*H421</f>
        <v>0</v>
      </c>
      <c r="Q421" s="204">
        <v>3.0000000000000001E-5</v>
      </c>
      <c r="R421" s="204">
        <f>Q421*H421</f>
        <v>1.31298E-2</v>
      </c>
      <c r="S421" s="204">
        <v>0</v>
      </c>
      <c r="T421" s="205">
        <f>S421*H421</f>
        <v>0</v>
      </c>
      <c r="AR421" s="24" t="s">
        <v>273</v>
      </c>
      <c r="AT421" s="24" t="s">
        <v>274</v>
      </c>
      <c r="AU421" s="24" t="s">
        <v>84</v>
      </c>
      <c r="AY421" s="24" t="s">
        <v>237</v>
      </c>
      <c r="BE421" s="206">
        <f>IF(N421="základní",J421,0)</f>
        <v>0</v>
      </c>
      <c r="BF421" s="206">
        <f>IF(N421="snížená",J421,0)</f>
        <v>0</v>
      </c>
      <c r="BG421" s="206">
        <f>IF(N421="zákl. přenesená",J421,0)</f>
        <v>0</v>
      </c>
      <c r="BH421" s="206">
        <f>IF(N421="sníž. přenesená",J421,0)</f>
        <v>0</v>
      </c>
      <c r="BI421" s="206">
        <f>IF(N421="nulová",J421,0)</f>
        <v>0</v>
      </c>
      <c r="BJ421" s="24" t="s">
        <v>24</v>
      </c>
      <c r="BK421" s="206">
        <f>ROUND(I421*H421,2)</f>
        <v>0</v>
      </c>
      <c r="BL421" s="24" t="s">
        <v>164</v>
      </c>
      <c r="BM421" s="24" t="s">
        <v>726</v>
      </c>
    </row>
    <row r="422" spans="2:65" s="11" customFormat="1">
      <c r="B422" s="207"/>
      <c r="C422" s="208"/>
      <c r="D422" s="209" t="s">
        <v>244</v>
      </c>
      <c r="E422" s="210" t="s">
        <v>22</v>
      </c>
      <c r="F422" s="211" t="s">
        <v>112</v>
      </c>
      <c r="G422" s="208"/>
      <c r="H422" s="212">
        <v>437.66</v>
      </c>
      <c r="I422" s="213"/>
      <c r="J422" s="208"/>
      <c r="K422" s="208"/>
      <c r="L422" s="214"/>
      <c r="M422" s="215"/>
      <c r="N422" s="216"/>
      <c r="O422" s="216"/>
      <c r="P422" s="216"/>
      <c r="Q422" s="216"/>
      <c r="R422" s="216"/>
      <c r="S422" s="216"/>
      <c r="T422" s="217"/>
      <c r="AT422" s="218" t="s">
        <v>244</v>
      </c>
      <c r="AU422" s="218" t="s">
        <v>84</v>
      </c>
      <c r="AV422" s="11" t="s">
        <v>84</v>
      </c>
      <c r="AW422" s="11" t="s">
        <v>39</v>
      </c>
      <c r="AX422" s="11" t="s">
        <v>75</v>
      </c>
      <c r="AY422" s="218" t="s">
        <v>237</v>
      </c>
    </row>
    <row r="423" spans="2:65" s="12" customFormat="1">
      <c r="B423" s="219"/>
      <c r="C423" s="220"/>
      <c r="D423" s="221" t="s">
        <v>244</v>
      </c>
      <c r="E423" s="222" t="s">
        <v>22</v>
      </c>
      <c r="F423" s="223" t="s">
        <v>246</v>
      </c>
      <c r="G423" s="220"/>
      <c r="H423" s="224">
        <v>437.66</v>
      </c>
      <c r="I423" s="225"/>
      <c r="J423" s="220"/>
      <c r="K423" s="220"/>
      <c r="L423" s="226"/>
      <c r="M423" s="227"/>
      <c r="N423" s="228"/>
      <c r="O423" s="228"/>
      <c r="P423" s="228"/>
      <c r="Q423" s="228"/>
      <c r="R423" s="228"/>
      <c r="S423" s="228"/>
      <c r="T423" s="229"/>
      <c r="AT423" s="230" t="s">
        <v>244</v>
      </c>
      <c r="AU423" s="230" t="s">
        <v>84</v>
      </c>
      <c r="AV423" s="12" t="s">
        <v>164</v>
      </c>
      <c r="AW423" s="12" t="s">
        <v>39</v>
      </c>
      <c r="AX423" s="12" t="s">
        <v>24</v>
      </c>
      <c r="AY423" s="230" t="s">
        <v>237</v>
      </c>
    </row>
    <row r="424" spans="2:65" s="1" customFormat="1" ht="22.5" customHeight="1">
      <c r="B424" s="41"/>
      <c r="C424" s="195" t="s">
        <v>727</v>
      </c>
      <c r="D424" s="195" t="s">
        <v>239</v>
      </c>
      <c r="E424" s="196" t="s">
        <v>728</v>
      </c>
      <c r="F424" s="197" t="s">
        <v>729</v>
      </c>
      <c r="G424" s="198" t="s">
        <v>133</v>
      </c>
      <c r="H424" s="199">
        <v>257.3</v>
      </c>
      <c r="I424" s="200"/>
      <c r="J424" s="201">
        <f>ROUND(I424*H424,2)</f>
        <v>0</v>
      </c>
      <c r="K424" s="197" t="s">
        <v>242</v>
      </c>
      <c r="L424" s="61"/>
      <c r="M424" s="202" t="s">
        <v>22</v>
      </c>
      <c r="N424" s="203" t="s">
        <v>46</v>
      </c>
      <c r="O424" s="42"/>
      <c r="P424" s="204">
        <f>O424*H424</f>
        <v>0</v>
      </c>
      <c r="Q424" s="204">
        <v>3.15E-2</v>
      </c>
      <c r="R424" s="204">
        <f>Q424*H424</f>
        <v>8.1049500000000005</v>
      </c>
      <c r="S424" s="204">
        <v>0</v>
      </c>
      <c r="T424" s="205">
        <f>S424*H424</f>
        <v>0</v>
      </c>
      <c r="AR424" s="24" t="s">
        <v>164</v>
      </c>
      <c r="AT424" s="24" t="s">
        <v>239</v>
      </c>
      <c r="AU424" s="24" t="s">
        <v>84</v>
      </c>
      <c r="AY424" s="24" t="s">
        <v>237</v>
      </c>
      <c r="BE424" s="206">
        <f>IF(N424="základní",J424,0)</f>
        <v>0</v>
      </c>
      <c r="BF424" s="206">
        <f>IF(N424="snížená",J424,0)</f>
        <v>0</v>
      </c>
      <c r="BG424" s="206">
        <f>IF(N424="zákl. přenesená",J424,0)</f>
        <v>0</v>
      </c>
      <c r="BH424" s="206">
        <f>IF(N424="sníž. přenesená",J424,0)</f>
        <v>0</v>
      </c>
      <c r="BI424" s="206">
        <f>IF(N424="nulová",J424,0)</f>
        <v>0</v>
      </c>
      <c r="BJ424" s="24" t="s">
        <v>24</v>
      </c>
      <c r="BK424" s="206">
        <f>ROUND(I424*H424,2)</f>
        <v>0</v>
      </c>
      <c r="BL424" s="24" t="s">
        <v>164</v>
      </c>
      <c r="BM424" s="24" t="s">
        <v>730</v>
      </c>
    </row>
    <row r="425" spans="2:65" s="1" customFormat="1" ht="27">
      <c r="B425" s="41"/>
      <c r="C425" s="63"/>
      <c r="D425" s="209" t="s">
        <v>287</v>
      </c>
      <c r="E425" s="63"/>
      <c r="F425" s="241" t="s">
        <v>731</v>
      </c>
      <c r="G425" s="63"/>
      <c r="H425" s="63"/>
      <c r="I425" s="165"/>
      <c r="J425" s="63"/>
      <c r="K425" s="63"/>
      <c r="L425" s="61"/>
      <c r="M425" s="242"/>
      <c r="N425" s="42"/>
      <c r="O425" s="42"/>
      <c r="P425" s="42"/>
      <c r="Q425" s="42"/>
      <c r="R425" s="42"/>
      <c r="S425" s="42"/>
      <c r="T425" s="78"/>
      <c r="AT425" s="24" t="s">
        <v>287</v>
      </c>
      <c r="AU425" s="24" t="s">
        <v>84</v>
      </c>
    </row>
    <row r="426" spans="2:65" s="11" customFormat="1">
      <c r="B426" s="207"/>
      <c r="C426" s="208"/>
      <c r="D426" s="209" t="s">
        <v>244</v>
      </c>
      <c r="E426" s="210" t="s">
        <v>22</v>
      </c>
      <c r="F426" s="211" t="s">
        <v>732</v>
      </c>
      <c r="G426" s="208"/>
      <c r="H426" s="212">
        <v>257.3</v>
      </c>
      <c r="I426" s="213"/>
      <c r="J426" s="208"/>
      <c r="K426" s="208"/>
      <c r="L426" s="214"/>
      <c r="M426" s="215"/>
      <c r="N426" s="216"/>
      <c r="O426" s="216"/>
      <c r="P426" s="216"/>
      <c r="Q426" s="216"/>
      <c r="R426" s="216"/>
      <c r="S426" s="216"/>
      <c r="T426" s="217"/>
      <c r="AT426" s="218" t="s">
        <v>244</v>
      </c>
      <c r="AU426" s="218" t="s">
        <v>84</v>
      </c>
      <c r="AV426" s="11" t="s">
        <v>84</v>
      </c>
      <c r="AW426" s="11" t="s">
        <v>39</v>
      </c>
      <c r="AX426" s="11" t="s">
        <v>75</v>
      </c>
      <c r="AY426" s="218" t="s">
        <v>237</v>
      </c>
    </row>
    <row r="427" spans="2:65" s="12" customFormat="1">
      <c r="B427" s="219"/>
      <c r="C427" s="220"/>
      <c r="D427" s="221" t="s">
        <v>244</v>
      </c>
      <c r="E427" s="222" t="s">
        <v>22</v>
      </c>
      <c r="F427" s="223" t="s">
        <v>246</v>
      </c>
      <c r="G427" s="220"/>
      <c r="H427" s="224">
        <v>257.3</v>
      </c>
      <c r="I427" s="225"/>
      <c r="J427" s="220"/>
      <c r="K427" s="220"/>
      <c r="L427" s="226"/>
      <c r="M427" s="227"/>
      <c r="N427" s="228"/>
      <c r="O427" s="228"/>
      <c r="P427" s="228"/>
      <c r="Q427" s="228"/>
      <c r="R427" s="228"/>
      <c r="S427" s="228"/>
      <c r="T427" s="229"/>
      <c r="AT427" s="230" t="s">
        <v>244</v>
      </c>
      <c r="AU427" s="230" t="s">
        <v>84</v>
      </c>
      <c r="AV427" s="12" t="s">
        <v>164</v>
      </c>
      <c r="AW427" s="12" t="s">
        <v>39</v>
      </c>
      <c r="AX427" s="12" t="s">
        <v>24</v>
      </c>
      <c r="AY427" s="230" t="s">
        <v>237</v>
      </c>
    </row>
    <row r="428" spans="2:65" s="1" customFormat="1" ht="22.5" customHeight="1">
      <c r="B428" s="41"/>
      <c r="C428" s="195" t="s">
        <v>733</v>
      </c>
      <c r="D428" s="195" t="s">
        <v>239</v>
      </c>
      <c r="E428" s="196" t="s">
        <v>734</v>
      </c>
      <c r="F428" s="197" t="s">
        <v>735</v>
      </c>
      <c r="G428" s="198" t="s">
        <v>133</v>
      </c>
      <c r="H428" s="199">
        <v>1628.2629999999999</v>
      </c>
      <c r="I428" s="200"/>
      <c r="J428" s="201">
        <f>ROUND(I428*H428,2)</f>
        <v>0</v>
      </c>
      <c r="K428" s="197" t="s">
        <v>242</v>
      </c>
      <c r="L428" s="61"/>
      <c r="M428" s="202" t="s">
        <v>22</v>
      </c>
      <c r="N428" s="203" t="s">
        <v>46</v>
      </c>
      <c r="O428" s="42"/>
      <c r="P428" s="204">
        <f>O428*H428</f>
        <v>0</v>
      </c>
      <c r="Q428" s="204">
        <v>4.8900000000000002E-3</v>
      </c>
      <c r="R428" s="204">
        <f>Q428*H428</f>
        <v>7.9622060699999997</v>
      </c>
      <c r="S428" s="204">
        <v>0</v>
      </c>
      <c r="T428" s="205">
        <f>S428*H428</f>
        <v>0</v>
      </c>
      <c r="AR428" s="24" t="s">
        <v>164</v>
      </c>
      <c r="AT428" s="24" t="s">
        <v>239</v>
      </c>
      <c r="AU428" s="24" t="s">
        <v>84</v>
      </c>
      <c r="AY428" s="24" t="s">
        <v>237</v>
      </c>
      <c r="BE428" s="206">
        <f>IF(N428="základní",J428,0)</f>
        <v>0</v>
      </c>
      <c r="BF428" s="206">
        <f>IF(N428="snížená",J428,0)</f>
        <v>0</v>
      </c>
      <c r="BG428" s="206">
        <f>IF(N428="zákl. přenesená",J428,0)</f>
        <v>0</v>
      </c>
      <c r="BH428" s="206">
        <f>IF(N428="sníž. přenesená",J428,0)</f>
        <v>0</v>
      </c>
      <c r="BI428" s="206">
        <f>IF(N428="nulová",J428,0)</f>
        <v>0</v>
      </c>
      <c r="BJ428" s="24" t="s">
        <v>24</v>
      </c>
      <c r="BK428" s="206">
        <f>ROUND(I428*H428,2)</f>
        <v>0</v>
      </c>
      <c r="BL428" s="24" t="s">
        <v>164</v>
      </c>
      <c r="BM428" s="24" t="s">
        <v>736</v>
      </c>
    </row>
    <row r="429" spans="2:65" s="11" customFormat="1">
      <c r="B429" s="207"/>
      <c r="C429" s="208"/>
      <c r="D429" s="209" t="s">
        <v>244</v>
      </c>
      <c r="E429" s="210" t="s">
        <v>22</v>
      </c>
      <c r="F429" s="211" t="s">
        <v>737</v>
      </c>
      <c r="G429" s="208"/>
      <c r="H429" s="212">
        <v>1628.2629999999999</v>
      </c>
      <c r="I429" s="213"/>
      <c r="J429" s="208"/>
      <c r="K429" s="208"/>
      <c r="L429" s="214"/>
      <c r="M429" s="215"/>
      <c r="N429" s="216"/>
      <c r="O429" s="216"/>
      <c r="P429" s="216"/>
      <c r="Q429" s="216"/>
      <c r="R429" s="216"/>
      <c r="S429" s="216"/>
      <c r="T429" s="217"/>
      <c r="AT429" s="218" t="s">
        <v>244</v>
      </c>
      <c r="AU429" s="218" t="s">
        <v>84</v>
      </c>
      <c r="AV429" s="11" t="s">
        <v>84</v>
      </c>
      <c r="AW429" s="11" t="s">
        <v>39</v>
      </c>
      <c r="AX429" s="11" t="s">
        <v>75</v>
      </c>
      <c r="AY429" s="218" t="s">
        <v>237</v>
      </c>
    </row>
    <row r="430" spans="2:65" s="12" customFormat="1">
      <c r="B430" s="219"/>
      <c r="C430" s="220"/>
      <c r="D430" s="221" t="s">
        <v>244</v>
      </c>
      <c r="E430" s="222" t="s">
        <v>22</v>
      </c>
      <c r="F430" s="223" t="s">
        <v>246</v>
      </c>
      <c r="G430" s="220"/>
      <c r="H430" s="224">
        <v>1628.2629999999999</v>
      </c>
      <c r="I430" s="225"/>
      <c r="J430" s="220"/>
      <c r="K430" s="220"/>
      <c r="L430" s="226"/>
      <c r="M430" s="227"/>
      <c r="N430" s="228"/>
      <c r="O430" s="228"/>
      <c r="P430" s="228"/>
      <c r="Q430" s="228"/>
      <c r="R430" s="228"/>
      <c r="S430" s="228"/>
      <c r="T430" s="229"/>
      <c r="AT430" s="230" t="s">
        <v>244</v>
      </c>
      <c r="AU430" s="230" t="s">
        <v>84</v>
      </c>
      <c r="AV430" s="12" t="s">
        <v>164</v>
      </c>
      <c r="AW430" s="12" t="s">
        <v>39</v>
      </c>
      <c r="AX430" s="12" t="s">
        <v>24</v>
      </c>
      <c r="AY430" s="230" t="s">
        <v>237</v>
      </c>
    </row>
    <row r="431" spans="2:65" s="1" customFormat="1" ht="31.5" customHeight="1">
      <c r="B431" s="41"/>
      <c r="C431" s="195" t="s">
        <v>738</v>
      </c>
      <c r="D431" s="195" t="s">
        <v>239</v>
      </c>
      <c r="E431" s="196" t="s">
        <v>739</v>
      </c>
      <c r="F431" s="197" t="s">
        <v>740</v>
      </c>
      <c r="G431" s="198" t="s">
        <v>133</v>
      </c>
      <c r="H431" s="199">
        <v>363.58</v>
      </c>
      <c r="I431" s="200"/>
      <c r="J431" s="201">
        <f>ROUND(I431*H431,2)</f>
        <v>0</v>
      </c>
      <c r="K431" s="197" t="s">
        <v>242</v>
      </c>
      <c r="L431" s="61"/>
      <c r="M431" s="202" t="s">
        <v>22</v>
      </c>
      <c r="N431" s="203" t="s">
        <v>46</v>
      </c>
      <c r="O431" s="42"/>
      <c r="P431" s="204">
        <f>O431*H431</f>
        <v>0</v>
      </c>
      <c r="Q431" s="204">
        <v>6.28E-3</v>
      </c>
      <c r="R431" s="204">
        <f>Q431*H431</f>
        <v>2.2832824</v>
      </c>
      <c r="S431" s="204">
        <v>0</v>
      </c>
      <c r="T431" s="205">
        <f>S431*H431</f>
        <v>0</v>
      </c>
      <c r="AR431" s="24" t="s">
        <v>164</v>
      </c>
      <c r="AT431" s="24" t="s">
        <v>239</v>
      </c>
      <c r="AU431" s="24" t="s">
        <v>84</v>
      </c>
      <c r="AY431" s="24" t="s">
        <v>237</v>
      </c>
      <c r="BE431" s="206">
        <f>IF(N431="základní",J431,0)</f>
        <v>0</v>
      </c>
      <c r="BF431" s="206">
        <f>IF(N431="snížená",J431,0)</f>
        <v>0</v>
      </c>
      <c r="BG431" s="206">
        <f>IF(N431="zákl. přenesená",J431,0)</f>
        <v>0</v>
      </c>
      <c r="BH431" s="206">
        <f>IF(N431="sníž. přenesená",J431,0)</f>
        <v>0</v>
      </c>
      <c r="BI431" s="206">
        <f>IF(N431="nulová",J431,0)</f>
        <v>0</v>
      </c>
      <c r="BJ431" s="24" t="s">
        <v>24</v>
      </c>
      <c r="BK431" s="206">
        <f>ROUND(I431*H431,2)</f>
        <v>0</v>
      </c>
      <c r="BL431" s="24" t="s">
        <v>164</v>
      </c>
      <c r="BM431" s="24" t="s">
        <v>741</v>
      </c>
    </row>
    <row r="432" spans="2:65" s="1" customFormat="1" ht="54">
      <c r="B432" s="41"/>
      <c r="C432" s="63"/>
      <c r="D432" s="209" t="s">
        <v>287</v>
      </c>
      <c r="E432" s="63"/>
      <c r="F432" s="241" t="s">
        <v>742</v>
      </c>
      <c r="G432" s="63"/>
      <c r="H432" s="63"/>
      <c r="I432" s="165"/>
      <c r="J432" s="63"/>
      <c r="K432" s="63"/>
      <c r="L432" s="61"/>
      <c r="M432" s="242"/>
      <c r="N432" s="42"/>
      <c r="O432" s="42"/>
      <c r="P432" s="42"/>
      <c r="Q432" s="42"/>
      <c r="R432" s="42"/>
      <c r="S432" s="42"/>
      <c r="T432" s="78"/>
      <c r="AT432" s="24" t="s">
        <v>287</v>
      </c>
      <c r="AU432" s="24" t="s">
        <v>84</v>
      </c>
    </row>
    <row r="433" spans="2:65" s="11" customFormat="1">
      <c r="B433" s="207"/>
      <c r="C433" s="208"/>
      <c r="D433" s="209" t="s">
        <v>244</v>
      </c>
      <c r="E433" s="210" t="s">
        <v>22</v>
      </c>
      <c r="F433" s="211" t="s">
        <v>743</v>
      </c>
      <c r="G433" s="208"/>
      <c r="H433" s="212">
        <v>363.58</v>
      </c>
      <c r="I433" s="213"/>
      <c r="J433" s="208"/>
      <c r="K433" s="208"/>
      <c r="L433" s="214"/>
      <c r="M433" s="215"/>
      <c r="N433" s="216"/>
      <c r="O433" s="216"/>
      <c r="P433" s="216"/>
      <c r="Q433" s="216"/>
      <c r="R433" s="216"/>
      <c r="S433" s="216"/>
      <c r="T433" s="217"/>
      <c r="AT433" s="218" t="s">
        <v>244</v>
      </c>
      <c r="AU433" s="218" t="s">
        <v>84</v>
      </c>
      <c r="AV433" s="11" t="s">
        <v>84</v>
      </c>
      <c r="AW433" s="11" t="s">
        <v>39</v>
      </c>
      <c r="AX433" s="11" t="s">
        <v>75</v>
      </c>
      <c r="AY433" s="218" t="s">
        <v>237</v>
      </c>
    </row>
    <row r="434" spans="2:65" s="12" customFormat="1">
      <c r="B434" s="219"/>
      <c r="C434" s="220"/>
      <c r="D434" s="221" t="s">
        <v>244</v>
      </c>
      <c r="E434" s="222" t="s">
        <v>22</v>
      </c>
      <c r="F434" s="223" t="s">
        <v>246</v>
      </c>
      <c r="G434" s="220"/>
      <c r="H434" s="224">
        <v>363.58</v>
      </c>
      <c r="I434" s="225"/>
      <c r="J434" s="220"/>
      <c r="K434" s="220"/>
      <c r="L434" s="226"/>
      <c r="M434" s="227"/>
      <c r="N434" s="228"/>
      <c r="O434" s="228"/>
      <c r="P434" s="228"/>
      <c r="Q434" s="228"/>
      <c r="R434" s="228"/>
      <c r="S434" s="228"/>
      <c r="T434" s="229"/>
      <c r="AT434" s="230" t="s">
        <v>244</v>
      </c>
      <c r="AU434" s="230" t="s">
        <v>84</v>
      </c>
      <c r="AV434" s="12" t="s">
        <v>164</v>
      </c>
      <c r="AW434" s="12" t="s">
        <v>39</v>
      </c>
      <c r="AX434" s="12" t="s">
        <v>24</v>
      </c>
      <c r="AY434" s="230" t="s">
        <v>237</v>
      </c>
    </row>
    <row r="435" spans="2:65" s="1" customFormat="1" ht="22.5" customHeight="1">
      <c r="B435" s="41"/>
      <c r="C435" s="195" t="s">
        <v>744</v>
      </c>
      <c r="D435" s="195" t="s">
        <v>239</v>
      </c>
      <c r="E435" s="196" t="s">
        <v>745</v>
      </c>
      <c r="F435" s="197" t="s">
        <v>746</v>
      </c>
      <c r="G435" s="198" t="s">
        <v>133</v>
      </c>
      <c r="H435" s="199">
        <v>1628.2629999999999</v>
      </c>
      <c r="I435" s="200"/>
      <c r="J435" s="201">
        <f>ROUND(I435*H435,2)</f>
        <v>0</v>
      </c>
      <c r="K435" s="197" t="s">
        <v>242</v>
      </c>
      <c r="L435" s="61"/>
      <c r="M435" s="202" t="s">
        <v>22</v>
      </c>
      <c r="N435" s="203" t="s">
        <v>46</v>
      </c>
      <c r="O435" s="42"/>
      <c r="P435" s="204">
        <f>O435*H435</f>
        <v>0</v>
      </c>
      <c r="Q435" s="204">
        <v>3.48E-3</v>
      </c>
      <c r="R435" s="204">
        <f>Q435*H435</f>
        <v>5.6663552399999997</v>
      </c>
      <c r="S435" s="204">
        <v>0</v>
      </c>
      <c r="T435" s="205">
        <f>S435*H435</f>
        <v>0</v>
      </c>
      <c r="AR435" s="24" t="s">
        <v>164</v>
      </c>
      <c r="AT435" s="24" t="s">
        <v>239</v>
      </c>
      <c r="AU435" s="24" t="s">
        <v>84</v>
      </c>
      <c r="AY435" s="24" t="s">
        <v>237</v>
      </c>
      <c r="BE435" s="206">
        <f>IF(N435="základní",J435,0)</f>
        <v>0</v>
      </c>
      <c r="BF435" s="206">
        <f>IF(N435="snížená",J435,0)</f>
        <v>0</v>
      </c>
      <c r="BG435" s="206">
        <f>IF(N435="zákl. přenesená",J435,0)</f>
        <v>0</v>
      </c>
      <c r="BH435" s="206">
        <f>IF(N435="sníž. přenesená",J435,0)</f>
        <v>0</v>
      </c>
      <c r="BI435" s="206">
        <f>IF(N435="nulová",J435,0)</f>
        <v>0</v>
      </c>
      <c r="BJ435" s="24" t="s">
        <v>24</v>
      </c>
      <c r="BK435" s="206">
        <f>ROUND(I435*H435,2)</f>
        <v>0</v>
      </c>
      <c r="BL435" s="24" t="s">
        <v>164</v>
      </c>
      <c r="BM435" s="24" t="s">
        <v>747</v>
      </c>
    </row>
    <row r="436" spans="2:65" s="11" customFormat="1">
      <c r="B436" s="207"/>
      <c r="C436" s="208"/>
      <c r="D436" s="209" t="s">
        <v>244</v>
      </c>
      <c r="E436" s="210" t="s">
        <v>22</v>
      </c>
      <c r="F436" s="211" t="s">
        <v>547</v>
      </c>
      <c r="G436" s="208"/>
      <c r="H436" s="212">
        <v>1628.2629999999999</v>
      </c>
      <c r="I436" s="213"/>
      <c r="J436" s="208"/>
      <c r="K436" s="208"/>
      <c r="L436" s="214"/>
      <c r="M436" s="215"/>
      <c r="N436" s="216"/>
      <c r="O436" s="216"/>
      <c r="P436" s="216"/>
      <c r="Q436" s="216"/>
      <c r="R436" s="216"/>
      <c r="S436" s="216"/>
      <c r="T436" s="217"/>
      <c r="AT436" s="218" t="s">
        <v>244</v>
      </c>
      <c r="AU436" s="218" t="s">
        <v>84</v>
      </c>
      <c r="AV436" s="11" t="s">
        <v>84</v>
      </c>
      <c r="AW436" s="11" t="s">
        <v>39</v>
      </c>
      <c r="AX436" s="11" t="s">
        <v>75</v>
      </c>
      <c r="AY436" s="218" t="s">
        <v>237</v>
      </c>
    </row>
    <row r="437" spans="2:65" s="12" customFormat="1">
      <c r="B437" s="219"/>
      <c r="C437" s="220"/>
      <c r="D437" s="221" t="s">
        <v>244</v>
      </c>
      <c r="E437" s="222" t="s">
        <v>22</v>
      </c>
      <c r="F437" s="223" t="s">
        <v>246</v>
      </c>
      <c r="G437" s="220"/>
      <c r="H437" s="224">
        <v>1628.2629999999999</v>
      </c>
      <c r="I437" s="225"/>
      <c r="J437" s="220"/>
      <c r="K437" s="220"/>
      <c r="L437" s="226"/>
      <c r="M437" s="227"/>
      <c r="N437" s="228"/>
      <c r="O437" s="228"/>
      <c r="P437" s="228"/>
      <c r="Q437" s="228"/>
      <c r="R437" s="228"/>
      <c r="S437" s="228"/>
      <c r="T437" s="229"/>
      <c r="AT437" s="230" t="s">
        <v>244</v>
      </c>
      <c r="AU437" s="230" t="s">
        <v>84</v>
      </c>
      <c r="AV437" s="12" t="s">
        <v>164</v>
      </c>
      <c r="AW437" s="12" t="s">
        <v>39</v>
      </c>
      <c r="AX437" s="12" t="s">
        <v>24</v>
      </c>
      <c r="AY437" s="230" t="s">
        <v>237</v>
      </c>
    </row>
    <row r="438" spans="2:65" s="1" customFormat="1" ht="22.5" customHeight="1">
      <c r="B438" s="41"/>
      <c r="C438" s="195" t="s">
        <v>748</v>
      </c>
      <c r="D438" s="195" t="s">
        <v>239</v>
      </c>
      <c r="E438" s="196" t="s">
        <v>749</v>
      </c>
      <c r="F438" s="197" t="s">
        <v>750</v>
      </c>
      <c r="G438" s="198" t="s">
        <v>133</v>
      </c>
      <c r="H438" s="199">
        <v>433.79300000000001</v>
      </c>
      <c r="I438" s="200"/>
      <c r="J438" s="201">
        <f>ROUND(I438*H438,2)</f>
        <v>0</v>
      </c>
      <c r="K438" s="197" t="s">
        <v>242</v>
      </c>
      <c r="L438" s="61"/>
      <c r="M438" s="202" t="s">
        <v>22</v>
      </c>
      <c r="N438" s="203" t="s">
        <v>46</v>
      </c>
      <c r="O438" s="42"/>
      <c r="P438" s="204">
        <f>O438*H438</f>
        <v>0</v>
      </c>
      <c r="Q438" s="204">
        <v>1.21E-4</v>
      </c>
      <c r="R438" s="204">
        <f>Q438*H438</f>
        <v>5.2488952999999998E-2</v>
      </c>
      <c r="S438" s="204">
        <v>0</v>
      </c>
      <c r="T438" s="205">
        <f>S438*H438</f>
        <v>0</v>
      </c>
      <c r="AR438" s="24" t="s">
        <v>164</v>
      </c>
      <c r="AT438" s="24" t="s">
        <v>239</v>
      </c>
      <c r="AU438" s="24" t="s">
        <v>84</v>
      </c>
      <c r="AY438" s="24" t="s">
        <v>237</v>
      </c>
      <c r="BE438" s="206">
        <f>IF(N438="základní",J438,0)</f>
        <v>0</v>
      </c>
      <c r="BF438" s="206">
        <f>IF(N438="snížená",J438,0)</f>
        <v>0</v>
      </c>
      <c r="BG438" s="206">
        <f>IF(N438="zákl. přenesená",J438,0)</f>
        <v>0</v>
      </c>
      <c r="BH438" s="206">
        <f>IF(N438="sníž. přenesená",J438,0)</f>
        <v>0</v>
      </c>
      <c r="BI438" s="206">
        <f>IF(N438="nulová",J438,0)</f>
        <v>0</v>
      </c>
      <c r="BJ438" s="24" t="s">
        <v>24</v>
      </c>
      <c r="BK438" s="206">
        <f>ROUND(I438*H438,2)</f>
        <v>0</v>
      </c>
      <c r="BL438" s="24" t="s">
        <v>164</v>
      </c>
      <c r="BM438" s="24" t="s">
        <v>751</v>
      </c>
    </row>
    <row r="439" spans="2:65" s="1" customFormat="1" ht="40.5">
      <c r="B439" s="41"/>
      <c r="C439" s="63"/>
      <c r="D439" s="209" t="s">
        <v>287</v>
      </c>
      <c r="E439" s="63"/>
      <c r="F439" s="241" t="s">
        <v>752</v>
      </c>
      <c r="G439" s="63"/>
      <c r="H439" s="63"/>
      <c r="I439" s="165"/>
      <c r="J439" s="63"/>
      <c r="K439" s="63"/>
      <c r="L439" s="61"/>
      <c r="M439" s="242"/>
      <c r="N439" s="42"/>
      <c r="O439" s="42"/>
      <c r="P439" s="42"/>
      <c r="Q439" s="42"/>
      <c r="R439" s="42"/>
      <c r="S439" s="42"/>
      <c r="T439" s="78"/>
      <c r="AT439" s="24" t="s">
        <v>287</v>
      </c>
      <c r="AU439" s="24" t="s">
        <v>84</v>
      </c>
    </row>
    <row r="440" spans="2:65" s="11" customFormat="1">
      <c r="B440" s="207"/>
      <c r="C440" s="208"/>
      <c r="D440" s="209" t="s">
        <v>244</v>
      </c>
      <c r="E440" s="210" t="s">
        <v>22</v>
      </c>
      <c r="F440" s="211" t="s">
        <v>753</v>
      </c>
      <c r="G440" s="208"/>
      <c r="H440" s="212">
        <v>10.92</v>
      </c>
      <c r="I440" s="213"/>
      <c r="J440" s="208"/>
      <c r="K440" s="208"/>
      <c r="L440" s="214"/>
      <c r="M440" s="215"/>
      <c r="N440" s="216"/>
      <c r="O440" s="216"/>
      <c r="P440" s="216"/>
      <c r="Q440" s="216"/>
      <c r="R440" s="216"/>
      <c r="S440" s="216"/>
      <c r="T440" s="217"/>
      <c r="AT440" s="218" t="s">
        <v>244</v>
      </c>
      <c r="AU440" s="218" t="s">
        <v>84</v>
      </c>
      <c r="AV440" s="11" t="s">
        <v>84</v>
      </c>
      <c r="AW440" s="11" t="s">
        <v>39</v>
      </c>
      <c r="AX440" s="11" t="s">
        <v>75</v>
      </c>
      <c r="AY440" s="218" t="s">
        <v>237</v>
      </c>
    </row>
    <row r="441" spans="2:65" s="11" customFormat="1">
      <c r="B441" s="207"/>
      <c r="C441" s="208"/>
      <c r="D441" s="209" t="s">
        <v>244</v>
      </c>
      <c r="E441" s="210" t="s">
        <v>22</v>
      </c>
      <c r="F441" s="211" t="s">
        <v>754</v>
      </c>
      <c r="G441" s="208"/>
      <c r="H441" s="212">
        <v>4.0430000000000001</v>
      </c>
      <c r="I441" s="213"/>
      <c r="J441" s="208"/>
      <c r="K441" s="208"/>
      <c r="L441" s="214"/>
      <c r="M441" s="215"/>
      <c r="N441" s="216"/>
      <c r="O441" s="216"/>
      <c r="P441" s="216"/>
      <c r="Q441" s="216"/>
      <c r="R441" s="216"/>
      <c r="S441" s="216"/>
      <c r="T441" s="217"/>
      <c r="AT441" s="218" t="s">
        <v>244</v>
      </c>
      <c r="AU441" s="218" t="s">
        <v>84</v>
      </c>
      <c r="AV441" s="11" t="s">
        <v>84</v>
      </c>
      <c r="AW441" s="11" t="s">
        <v>39</v>
      </c>
      <c r="AX441" s="11" t="s">
        <v>75</v>
      </c>
      <c r="AY441" s="218" t="s">
        <v>237</v>
      </c>
    </row>
    <row r="442" spans="2:65" s="11" customFormat="1">
      <c r="B442" s="207"/>
      <c r="C442" s="208"/>
      <c r="D442" s="209" t="s">
        <v>244</v>
      </c>
      <c r="E442" s="210" t="s">
        <v>22</v>
      </c>
      <c r="F442" s="211" t="s">
        <v>755</v>
      </c>
      <c r="G442" s="208"/>
      <c r="H442" s="212">
        <v>35.328000000000003</v>
      </c>
      <c r="I442" s="213"/>
      <c r="J442" s="208"/>
      <c r="K442" s="208"/>
      <c r="L442" s="214"/>
      <c r="M442" s="215"/>
      <c r="N442" s="216"/>
      <c r="O442" s="216"/>
      <c r="P442" s="216"/>
      <c r="Q442" s="216"/>
      <c r="R442" s="216"/>
      <c r="S442" s="216"/>
      <c r="T442" s="217"/>
      <c r="AT442" s="218" t="s">
        <v>244</v>
      </c>
      <c r="AU442" s="218" t="s">
        <v>84</v>
      </c>
      <c r="AV442" s="11" t="s">
        <v>84</v>
      </c>
      <c r="AW442" s="11" t="s">
        <v>39</v>
      </c>
      <c r="AX442" s="11" t="s">
        <v>75</v>
      </c>
      <c r="AY442" s="218" t="s">
        <v>237</v>
      </c>
    </row>
    <row r="443" spans="2:65" s="11" customFormat="1">
      <c r="B443" s="207"/>
      <c r="C443" s="208"/>
      <c r="D443" s="209" t="s">
        <v>244</v>
      </c>
      <c r="E443" s="210" t="s">
        <v>22</v>
      </c>
      <c r="F443" s="211" t="s">
        <v>756</v>
      </c>
      <c r="G443" s="208"/>
      <c r="H443" s="212">
        <v>12.88</v>
      </c>
      <c r="I443" s="213"/>
      <c r="J443" s="208"/>
      <c r="K443" s="208"/>
      <c r="L443" s="214"/>
      <c r="M443" s="215"/>
      <c r="N443" s="216"/>
      <c r="O443" s="216"/>
      <c r="P443" s="216"/>
      <c r="Q443" s="216"/>
      <c r="R443" s="216"/>
      <c r="S443" s="216"/>
      <c r="T443" s="217"/>
      <c r="AT443" s="218" t="s">
        <v>244</v>
      </c>
      <c r="AU443" s="218" t="s">
        <v>84</v>
      </c>
      <c r="AV443" s="11" t="s">
        <v>84</v>
      </c>
      <c r="AW443" s="11" t="s">
        <v>39</v>
      </c>
      <c r="AX443" s="11" t="s">
        <v>75</v>
      </c>
      <c r="AY443" s="218" t="s">
        <v>237</v>
      </c>
    </row>
    <row r="444" spans="2:65" s="11" customFormat="1">
      <c r="B444" s="207"/>
      <c r="C444" s="208"/>
      <c r="D444" s="209" t="s">
        <v>244</v>
      </c>
      <c r="E444" s="210" t="s">
        <v>22</v>
      </c>
      <c r="F444" s="211" t="s">
        <v>757</v>
      </c>
      <c r="G444" s="208"/>
      <c r="H444" s="212">
        <v>39.728000000000002</v>
      </c>
      <c r="I444" s="213"/>
      <c r="J444" s="208"/>
      <c r="K444" s="208"/>
      <c r="L444" s="214"/>
      <c r="M444" s="215"/>
      <c r="N444" s="216"/>
      <c r="O444" s="216"/>
      <c r="P444" s="216"/>
      <c r="Q444" s="216"/>
      <c r="R444" s="216"/>
      <c r="S444" s="216"/>
      <c r="T444" s="217"/>
      <c r="AT444" s="218" t="s">
        <v>244</v>
      </c>
      <c r="AU444" s="218" t="s">
        <v>84</v>
      </c>
      <c r="AV444" s="11" t="s">
        <v>84</v>
      </c>
      <c r="AW444" s="11" t="s">
        <v>39</v>
      </c>
      <c r="AX444" s="11" t="s">
        <v>75</v>
      </c>
      <c r="AY444" s="218" t="s">
        <v>237</v>
      </c>
    </row>
    <row r="445" spans="2:65" s="11" customFormat="1">
      <c r="B445" s="207"/>
      <c r="C445" s="208"/>
      <c r="D445" s="209" t="s">
        <v>244</v>
      </c>
      <c r="E445" s="210" t="s">
        <v>22</v>
      </c>
      <c r="F445" s="211" t="s">
        <v>758</v>
      </c>
      <c r="G445" s="208"/>
      <c r="H445" s="212">
        <v>1.55</v>
      </c>
      <c r="I445" s="213"/>
      <c r="J445" s="208"/>
      <c r="K445" s="208"/>
      <c r="L445" s="214"/>
      <c r="M445" s="215"/>
      <c r="N445" s="216"/>
      <c r="O445" s="216"/>
      <c r="P445" s="216"/>
      <c r="Q445" s="216"/>
      <c r="R445" s="216"/>
      <c r="S445" s="216"/>
      <c r="T445" s="217"/>
      <c r="AT445" s="218" t="s">
        <v>244</v>
      </c>
      <c r="AU445" s="218" t="s">
        <v>84</v>
      </c>
      <c r="AV445" s="11" t="s">
        <v>84</v>
      </c>
      <c r="AW445" s="11" t="s">
        <v>39</v>
      </c>
      <c r="AX445" s="11" t="s">
        <v>75</v>
      </c>
      <c r="AY445" s="218" t="s">
        <v>237</v>
      </c>
    </row>
    <row r="446" spans="2:65" s="11" customFormat="1">
      <c r="B446" s="207"/>
      <c r="C446" s="208"/>
      <c r="D446" s="209" t="s">
        <v>244</v>
      </c>
      <c r="E446" s="210" t="s">
        <v>22</v>
      </c>
      <c r="F446" s="211" t="s">
        <v>759</v>
      </c>
      <c r="G446" s="208"/>
      <c r="H446" s="212">
        <v>1.44</v>
      </c>
      <c r="I446" s="213"/>
      <c r="J446" s="208"/>
      <c r="K446" s="208"/>
      <c r="L446" s="214"/>
      <c r="M446" s="215"/>
      <c r="N446" s="216"/>
      <c r="O446" s="216"/>
      <c r="P446" s="216"/>
      <c r="Q446" s="216"/>
      <c r="R446" s="216"/>
      <c r="S446" s="216"/>
      <c r="T446" s="217"/>
      <c r="AT446" s="218" t="s">
        <v>244</v>
      </c>
      <c r="AU446" s="218" t="s">
        <v>84</v>
      </c>
      <c r="AV446" s="11" t="s">
        <v>84</v>
      </c>
      <c r="AW446" s="11" t="s">
        <v>39</v>
      </c>
      <c r="AX446" s="11" t="s">
        <v>75</v>
      </c>
      <c r="AY446" s="218" t="s">
        <v>237</v>
      </c>
    </row>
    <row r="447" spans="2:65" s="11" customFormat="1">
      <c r="B447" s="207"/>
      <c r="C447" s="208"/>
      <c r="D447" s="209" t="s">
        <v>244</v>
      </c>
      <c r="E447" s="210" t="s">
        <v>22</v>
      </c>
      <c r="F447" s="211" t="s">
        <v>760</v>
      </c>
      <c r="G447" s="208"/>
      <c r="H447" s="212">
        <v>6.7850000000000001</v>
      </c>
      <c r="I447" s="213"/>
      <c r="J447" s="208"/>
      <c r="K447" s="208"/>
      <c r="L447" s="214"/>
      <c r="M447" s="215"/>
      <c r="N447" s="216"/>
      <c r="O447" s="216"/>
      <c r="P447" s="216"/>
      <c r="Q447" s="216"/>
      <c r="R447" s="216"/>
      <c r="S447" s="216"/>
      <c r="T447" s="217"/>
      <c r="AT447" s="218" t="s">
        <v>244</v>
      </c>
      <c r="AU447" s="218" t="s">
        <v>84</v>
      </c>
      <c r="AV447" s="11" t="s">
        <v>84</v>
      </c>
      <c r="AW447" s="11" t="s">
        <v>39</v>
      </c>
      <c r="AX447" s="11" t="s">
        <v>75</v>
      </c>
      <c r="AY447" s="218" t="s">
        <v>237</v>
      </c>
    </row>
    <row r="448" spans="2:65" s="11" customFormat="1">
      <c r="B448" s="207"/>
      <c r="C448" s="208"/>
      <c r="D448" s="209" t="s">
        <v>244</v>
      </c>
      <c r="E448" s="210" t="s">
        <v>22</v>
      </c>
      <c r="F448" s="211" t="s">
        <v>761</v>
      </c>
      <c r="G448" s="208"/>
      <c r="H448" s="212">
        <v>37.817999999999998</v>
      </c>
      <c r="I448" s="213"/>
      <c r="J448" s="208"/>
      <c r="K448" s="208"/>
      <c r="L448" s="214"/>
      <c r="M448" s="215"/>
      <c r="N448" s="216"/>
      <c r="O448" s="216"/>
      <c r="P448" s="216"/>
      <c r="Q448" s="216"/>
      <c r="R448" s="216"/>
      <c r="S448" s="216"/>
      <c r="T448" s="217"/>
      <c r="AT448" s="218" t="s">
        <v>244</v>
      </c>
      <c r="AU448" s="218" t="s">
        <v>84</v>
      </c>
      <c r="AV448" s="11" t="s">
        <v>84</v>
      </c>
      <c r="AW448" s="11" t="s">
        <v>39</v>
      </c>
      <c r="AX448" s="11" t="s">
        <v>75</v>
      </c>
      <c r="AY448" s="218" t="s">
        <v>237</v>
      </c>
    </row>
    <row r="449" spans="2:51" s="11" customFormat="1">
      <c r="B449" s="207"/>
      <c r="C449" s="208"/>
      <c r="D449" s="209" t="s">
        <v>244</v>
      </c>
      <c r="E449" s="210" t="s">
        <v>22</v>
      </c>
      <c r="F449" s="211" t="s">
        <v>762</v>
      </c>
      <c r="G449" s="208"/>
      <c r="H449" s="212">
        <v>2.4340000000000002</v>
      </c>
      <c r="I449" s="213"/>
      <c r="J449" s="208"/>
      <c r="K449" s="208"/>
      <c r="L449" s="214"/>
      <c r="M449" s="215"/>
      <c r="N449" s="216"/>
      <c r="O449" s="216"/>
      <c r="P449" s="216"/>
      <c r="Q449" s="216"/>
      <c r="R449" s="216"/>
      <c r="S449" s="216"/>
      <c r="T449" s="217"/>
      <c r="AT449" s="218" t="s">
        <v>244</v>
      </c>
      <c r="AU449" s="218" t="s">
        <v>84</v>
      </c>
      <c r="AV449" s="11" t="s">
        <v>84</v>
      </c>
      <c r="AW449" s="11" t="s">
        <v>39</v>
      </c>
      <c r="AX449" s="11" t="s">
        <v>75</v>
      </c>
      <c r="AY449" s="218" t="s">
        <v>237</v>
      </c>
    </row>
    <row r="450" spans="2:51" s="11" customFormat="1">
      <c r="B450" s="207"/>
      <c r="C450" s="208"/>
      <c r="D450" s="209" t="s">
        <v>244</v>
      </c>
      <c r="E450" s="210" t="s">
        <v>22</v>
      </c>
      <c r="F450" s="211" t="s">
        <v>763</v>
      </c>
      <c r="G450" s="208"/>
      <c r="H450" s="212">
        <v>0.71299999999999997</v>
      </c>
      <c r="I450" s="213"/>
      <c r="J450" s="208"/>
      <c r="K450" s="208"/>
      <c r="L450" s="214"/>
      <c r="M450" s="215"/>
      <c r="N450" s="216"/>
      <c r="O450" s="216"/>
      <c r="P450" s="216"/>
      <c r="Q450" s="216"/>
      <c r="R450" s="216"/>
      <c r="S450" s="216"/>
      <c r="T450" s="217"/>
      <c r="AT450" s="218" t="s">
        <v>244</v>
      </c>
      <c r="AU450" s="218" t="s">
        <v>84</v>
      </c>
      <c r="AV450" s="11" t="s">
        <v>84</v>
      </c>
      <c r="AW450" s="11" t="s">
        <v>39</v>
      </c>
      <c r="AX450" s="11" t="s">
        <v>75</v>
      </c>
      <c r="AY450" s="218" t="s">
        <v>237</v>
      </c>
    </row>
    <row r="451" spans="2:51" s="11" customFormat="1">
      <c r="B451" s="207"/>
      <c r="C451" s="208"/>
      <c r="D451" s="209" t="s">
        <v>244</v>
      </c>
      <c r="E451" s="210" t="s">
        <v>22</v>
      </c>
      <c r="F451" s="211" t="s">
        <v>764</v>
      </c>
      <c r="G451" s="208"/>
      <c r="H451" s="212">
        <v>20.492000000000001</v>
      </c>
      <c r="I451" s="213"/>
      <c r="J451" s="208"/>
      <c r="K451" s="208"/>
      <c r="L451" s="214"/>
      <c r="M451" s="215"/>
      <c r="N451" s="216"/>
      <c r="O451" s="216"/>
      <c r="P451" s="216"/>
      <c r="Q451" s="216"/>
      <c r="R451" s="216"/>
      <c r="S451" s="216"/>
      <c r="T451" s="217"/>
      <c r="AT451" s="218" t="s">
        <v>244</v>
      </c>
      <c r="AU451" s="218" t="s">
        <v>84</v>
      </c>
      <c r="AV451" s="11" t="s">
        <v>84</v>
      </c>
      <c r="AW451" s="11" t="s">
        <v>39</v>
      </c>
      <c r="AX451" s="11" t="s">
        <v>75</v>
      </c>
      <c r="AY451" s="218" t="s">
        <v>237</v>
      </c>
    </row>
    <row r="452" spans="2:51" s="11" customFormat="1">
      <c r="B452" s="207"/>
      <c r="C452" s="208"/>
      <c r="D452" s="209" t="s">
        <v>244</v>
      </c>
      <c r="E452" s="210" t="s">
        <v>22</v>
      </c>
      <c r="F452" s="211" t="s">
        <v>765</v>
      </c>
      <c r="G452" s="208"/>
      <c r="H452" s="212">
        <v>40.984000000000002</v>
      </c>
      <c r="I452" s="213"/>
      <c r="J452" s="208"/>
      <c r="K452" s="208"/>
      <c r="L452" s="214"/>
      <c r="M452" s="215"/>
      <c r="N452" s="216"/>
      <c r="O452" s="216"/>
      <c r="P452" s="216"/>
      <c r="Q452" s="216"/>
      <c r="R452" s="216"/>
      <c r="S452" s="216"/>
      <c r="T452" s="217"/>
      <c r="AT452" s="218" t="s">
        <v>244</v>
      </c>
      <c r="AU452" s="218" t="s">
        <v>84</v>
      </c>
      <c r="AV452" s="11" t="s">
        <v>84</v>
      </c>
      <c r="AW452" s="11" t="s">
        <v>39</v>
      </c>
      <c r="AX452" s="11" t="s">
        <v>75</v>
      </c>
      <c r="AY452" s="218" t="s">
        <v>237</v>
      </c>
    </row>
    <row r="453" spans="2:51" s="11" customFormat="1">
      <c r="B453" s="207"/>
      <c r="C453" s="208"/>
      <c r="D453" s="209" t="s">
        <v>244</v>
      </c>
      <c r="E453" s="210" t="s">
        <v>22</v>
      </c>
      <c r="F453" s="211" t="s">
        <v>766</v>
      </c>
      <c r="G453" s="208"/>
      <c r="H453" s="212">
        <v>112.706</v>
      </c>
      <c r="I453" s="213"/>
      <c r="J453" s="208"/>
      <c r="K453" s="208"/>
      <c r="L453" s="214"/>
      <c r="M453" s="215"/>
      <c r="N453" s="216"/>
      <c r="O453" s="216"/>
      <c r="P453" s="216"/>
      <c r="Q453" s="216"/>
      <c r="R453" s="216"/>
      <c r="S453" s="216"/>
      <c r="T453" s="217"/>
      <c r="AT453" s="218" t="s">
        <v>244</v>
      </c>
      <c r="AU453" s="218" t="s">
        <v>84</v>
      </c>
      <c r="AV453" s="11" t="s">
        <v>84</v>
      </c>
      <c r="AW453" s="11" t="s">
        <v>39</v>
      </c>
      <c r="AX453" s="11" t="s">
        <v>75</v>
      </c>
      <c r="AY453" s="218" t="s">
        <v>237</v>
      </c>
    </row>
    <row r="454" spans="2:51" s="11" customFormat="1">
      <c r="B454" s="207"/>
      <c r="C454" s="208"/>
      <c r="D454" s="209" t="s">
        <v>244</v>
      </c>
      <c r="E454" s="210" t="s">
        <v>22</v>
      </c>
      <c r="F454" s="211" t="s">
        <v>767</v>
      </c>
      <c r="G454" s="208"/>
      <c r="H454" s="212">
        <v>35.860999999999997</v>
      </c>
      <c r="I454" s="213"/>
      <c r="J454" s="208"/>
      <c r="K454" s="208"/>
      <c r="L454" s="214"/>
      <c r="M454" s="215"/>
      <c r="N454" s="216"/>
      <c r="O454" s="216"/>
      <c r="P454" s="216"/>
      <c r="Q454" s="216"/>
      <c r="R454" s="216"/>
      <c r="S454" s="216"/>
      <c r="T454" s="217"/>
      <c r="AT454" s="218" t="s">
        <v>244</v>
      </c>
      <c r="AU454" s="218" t="s">
        <v>84</v>
      </c>
      <c r="AV454" s="11" t="s">
        <v>84</v>
      </c>
      <c r="AW454" s="11" t="s">
        <v>39</v>
      </c>
      <c r="AX454" s="11" t="s">
        <v>75</v>
      </c>
      <c r="AY454" s="218" t="s">
        <v>237</v>
      </c>
    </row>
    <row r="455" spans="2:51" s="11" customFormat="1">
      <c r="B455" s="207"/>
      <c r="C455" s="208"/>
      <c r="D455" s="209" t="s">
        <v>244</v>
      </c>
      <c r="E455" s="210" t="s">
        <v>22</v>
      </c>
      <c r="F455" s="211" t="s">
        <v>768</v>
      </c>
      <c r="G455" s="208"/>
      <c r="H455" s="212">
        <v>2.7559999999999998</v>
      </c>
      <c r="I455" s="213"/>
      <c r="J455" s="208"/>
      <c r="K455" s="208"/>
      <c r="L455" s="214"/>
      <c r="M455" s="215"/>
      <c r="N455" s="216"/>
      <c r="O455" s="216"/>
      <c r="P455" s="216"/>
      <c r="Q455" s="216"/>
      <c r="R455" s="216"/>
      <c r="S455" s="216"/>
      <c r="T455" s="217"/>
      <c r="AT455" s="218" t="s">
        <v>244</v>
      </c>
      <c r="AU455" s="218" t="s">
        <v>84</v>
      </c>
      <c r="AV455" s="11" t="s">
        <v>84</v>
      </c>
      <c r="AW455" s="11" t="s">
        <v>39</v>
      </c>
      <c r="AX455" s="11" t="s">
        <v>75</v>
      </c>
      <c r="AY455" s="218" t="s">
        <v>237</v>
      </c>
    </row>
    <row r="456" spans="2:51" s="11" customFormat="1">
      <c r="B456" s="207"/>
      <c r="C456" s="208"/>
      <c r="D456" s="209" t="s">
        <v>244</v>
      </c>
      <c r="E456" s="210" t="s">
        <v>22</v>
      </c>
      <c r="F456" s="211" t="s">
        <v>769</v>
      </c>
      <c r="G456" s="208"/>
      <c r="H456" s="212">
        <v>4.5359999999999996</v>
      </c>
      <c r="I456" s="213"/>
      <c r="J456" s="208"/>
      <c r="K456" s="208"/>
      <c r="L456" s="214"/>
      <c r="M456" s="215"/>
      <c r="N456" s="216"/>
      <c r="O456" s="216"/>
      <c r="P456" s="216"/>
      <c r="Q456" s="216"/>
      <c r="R456" s="216"/>
      <c r="S456" s="216"/>
      <c r="T456" s="217"/>
      <c r="AT456" s="218" t="s">
        <v>244</v>
      </c>
      <c r="AU456" s="218" t="s">
        <v>84</v>
      </c>
      <c r="AV456" s="11" t="s">
        <v>84</v>
      </c>
      <c r="AW456" s="11" t="s">
        <v>39</v>
      </c>
      <c r="AX456" s="11" t="s">
        <v>75</v>
      </c>
      <c r="AY456" s="218" t="s">
        <v>237</v>
      </c>
    </row>
    <row r="457" spans="2:51" s="11" customFormat="1">
      <c r="B457" s="207"/>
      <c r="C457" s="208"/>
      <c r="D457" s="209" t="s">
        <v>244</v>
      </c>
      <c r="E457" s="210" t="s">
        <v>22</v>
      </c>
      <c r="F457" s="211" t="s">
        <v>770</v>
      </c>
      <c r="G457" s="208"/>
      <c r="H457" s="212">
        <v>2.782</v>
      </c>
      <c r="I457" s="213"/>
      <c r="J457" s="208"/>
      <c r="K457" s="208"/>
      <c r="L457" s="214"/>
      <c r="M457" s="215"/>
      <c r="N457" s="216"/>
      <c r="O457" s="216"/>
      <c r="P457" s="216"/>
      <c r="Q457" s="216"/>
      <c r="R457" s="216"/>
      <c r="S457" s="216"/>
      <c r="T457" s="217"/>
      <c r="AT457" s="218" t="s">
        <v>244</v>
      </c>
      <c r="AU457" s="218" t="s">
        <v>84</v>
      </c>
      <c r="AV457" s="11" t="s">
        <v>84</v>
      </c>
      <c r="AW457" s="11" t="s">
        <v>39</v>
      </c>
      <c r="AX457" s="11" t="s">
        <v>75</v>
      </c>
      <c r="AY457" s="218" t="s">
        <v>237</v>
      </c>
    </row>
    <row r="458" spans="2:51" s="11" customFormat="1">
      <c r="B458" s="207"/>
      <c r="C458" s="208"/>
      <c r="D458" s="209" t="s">
        <v>244</v>
      </c>
      <c r="E458" s="210" t="s">
        <v>22</v>
      </c>
      <c r="F458" s="211" t="s">
        <v>771</v>
      </c>
      <c r="G458" s="208"/>
      <c r="H458" s="212">
        <v>2.86</v>
      </c>
      <c r="I458" s="213"/>
      <c r="J458" s="208"/>
      <c r="K458" s="208"/>
      <c r="L458" s="214"/>
      <c r="M458" s="215"/>
      <c r="N458" s="216"/>
      <c r="O458" s="216"/>
      <c r="P458" s="216"/>
      <c r="Q458" s="216"/>
      <c r="R458" s="216"/>
      <c r="S458" s="216"/>
      <c r="T458" s="217"/>
      <c r="AT458" s="218" t="s">
        <v>244</v>
      </c>
      <c r="AU458" s="218" t="s">
        <v>84</v>
      </c>
      <c r="AV458" s="11" t="s">
        <v>84</v>
      </c>
      <c r="AW458" s="11" t="s">
        <v>39</v>
      </c>
      <c r="AX458" s="11" t="s">
        <v>75</v>
      </c>
      <c r="AY458" s="218" t="s">
        <v>237</v>
      </c>
    </row>
    <row r="459" spans="2:51" s="11" customFormat="1">
      <c r="B459" s="207"/>
      <c r="C459" s="208"/>
      <c r="D459" s="209" t="s">
        <v>244</v>
      </c>
      <c r="E459" s="210" t="s">
        <v>22</v>
      </c>
      <c r="F459" s="211" t="s">
        <v>772</v>
      </c>
      <c r="G459" s="208"/>
      <c r="H459" s="212">
        <v>2.1419999999999999</v>
      </c>
      <c r="I459" s="213"/>
      <c r="J459" s="208"/>
      <c r="K459" s="208"/>
      <c r="L459" s="214"/>
      <c r="M459" s="215"/>
      <c r="N459" s="216"/>
      <c r="O459" s="216"/>
      <c r="P459" s="216"/>
      <c r="Q459" s="216"/>
      <c r="R459" s="216"/>
      <c r="S459" s="216"/>
      <c r="T459" s="217"/>
      <c r="AT459" s="218" t="s">
        <v>244</v>
      </c>
      <c r="AU459" s="218" t="s">
        <v>84</v>
      </c>
      <c r="AV459" s="11" t="s">
        <v>84</v>
      </c>
      <c r="AW459" s="11" t="s">
        <v>39</v>
      </c>
      <c r="AX459" s="11" t="s">
        <v>75</v>
      </c>
      <c r="AY459" s="218" t="s">
        <v>237</v>
      </c>
    </row>
    <row r="460" spans="2:51" s="11" customFormat="1">
      <c r="B460" s="207"/>
      <c r="C460" s="208"/>
      <c r="D460" s="209" t="s">
        <v>244</v>
      </c>
      <c r="E460" s="210" t="s">
        <v>22</v>
      </c>
      <c r="F460" s="211" t="s">
        <v>773</v>
      </c>
      <c r="G460" s="208"/>
      <c r="H460" s="212">
        <v>2.016</v>
      </c>
      <c r="I460" s="213"/>
      <c r="J460" s="208"/>
      <c r="K460" s="208"/>
      <c r="L460" s="214"/>
      <c r="M460" s="215"/>
      <c r="N460" s="216"/>
      <c r="O460" s="216"/>
      <c r="P460" s="216"/>
      <c r="Q460" s="216"/>
      <c r="R460" s="216"/>
      <c r="S460" s="216"/>
      <c r="T460" s="217"/>
      <c r="AT460" s="218" t="s">
        <v>244</v>
      </c>
      <c r="AU460" s="218" t="s">
        <v>84</v>
      </c>
      <c r="AV460" s="11" t="s">
        <v>84</v>
      </c>
      <c r="AW460" s="11" t="s">
        <v>39</v>
      </c>
      <c r="AX460" s="11" t="s">
        <v>75</v>
      </c>
      <c r="AY460" s="218" t="s">
        <v>237</v>
      </c>
    </row>
    <row r="461" spans="2:51" s="11" customFormat="1">
      <c r="B461" s="207"/>
      <c r="C461" s="208"/>
      <c r="D461" s="209" t="s">
        <v>244</v>
      </c>
      <c r="E461" s="210" t="s">
        <v>22</v>
      </c>
      <c r="F461" s="211" t="s">
        <v>774</v>
      </c>
      <c r="G461" s="208"/>
      <c r="H461" s="212">
        <v>12.48</v>
      </c>
      <c r="I461" s="213"/>
      <c r="J461" s="208"/>
      <c r="K461" s="208"/>
      <c r="L461" s="214"/>
      <c r="M461" s="215"/>
      <c r="N461" s="216"/>
      <c r="O461" s="216"/>
      <c r="P461" s="216"/>
      <c r="Q461" s="216"/>
      <c r="R461" s="216"/>
      <c r="S461" s="216"/>
      <c r="T461" s="217"/>
      <c r="AT461" s="218" t="s">
        <v>244</v>
      </c>
      <c r="AU461" s="218" t="s">
        <v>84</v>
      </c>
      <c r="AV461" s="11" t="s">
        <v>84</v>
      </c>
      <c r="AW461" s="11" t="s">
        <v>39</v>
      </c>
      <c r="AX461" s="11" t="s">
        <v>75</v>
      </c>
      <c r="AY461" s="218" t="s">
        <v>237</v>
      </c>
    </row>
    <row r="462" spans="2:51" s="11" customFormat="1">
      <c r="B462" s="207"/>
      <c r="C462" s="208"/>
      <c r="D462" s="209" t="s">
        <v>244</v>
      </c>
      <c r="E462" s="210" t="s">
        <v>22</v>
      </c>
      <c r="F462" s="211" t="s">
        <v>775</v>
      </c>
      <c r="G462" s="208"/>
      <c r="H462" s="212">
        <v>4.2610000000000001</v>
      </c>
      <c r="I462" s="213"/>
      <c r="J462" s="208"/>
      <c r="K462" s="208"/>
      <c r="L462" s="214"/>
      <c r="M462" s="215"/>
      <c r="N462" s="216"/>
      <c r="O462" s="216"/>
      <c r="P462" s="216"/>
      <c r="Q462" s="216"/>
      <c r="R462" s="216"/>
      <c r="S462" s="216"/>
      <c r="T462" s="217"/>
      <c r="AT462" s="218" t="s">
        <v>244</v>
      </c>
      <c r="AU462" s="218" t="s">
        <v>84</v>
      </c>
      <c r="AV462" s="11" t="s">
        <v>84</v>
      </c>
      <c r="AW462" s="11" t="s">
        <v>39</v>
      </c>
      <c r="AX462" s="11" t="s">
        <v>75</v>
      </c>
      <c r="AY462" s="218" t="s">
        <v>237</v>
      </c>
    </row>
    <row r="463" spans="2:51" s="11" customFormat="1">
      <c r="B463" s="207"/>
      <c r="C463" s="208"/>
      <c r="D463" s="209" t="s">
        <v>244</v>
      </c>
      <c r="E463" s="210" t="s">
        <v>22</v>
      </c>
      <c r="F463" s="211" t="s">
        <v>776</v>
      </c>
      <c r="G463" s="208"/>
      <c r="H463" s="212">
        <v>4.4800000000000004</v>
      </c>
      <c r="I463" s="213"/>
      <c r="J463" s="208"/>
      <c r="K463" s="208"/>
      <c r="L463" s="214"/>
      <c r="M463" s="215"/>
      <c r="N463" s="216"/>
      <c r="O463" s="216"/>
      <c r="P463" s="216"/>
      <c r="Q463" s="216"/>
      <c r="R463" s="216"/>
      <c r="S463" s="216"/>
      <c r="T463" s="217"/>
      <c r="AT463" s="218" t="s">
        <v>244</v>
      </c>
      <c r="AU463" s="218" t="s">
        <v>84</v>
      </c>
      <c r="AV463" s="11" t="s">
        <v>84</v>
      </c>
      <c r="AW463" s="11" t="s">
        <v>39</v>
      </c>
      <c r="AX463" s="11" t="s">
        <v>75</v>
      </c>
      <c r="AY463" s="218" t="s">
        <v>237</v>
      </c>
    </row>
    <row r="464" spans="2:51" s="11" customFormat="1">
      <c r="B464" s="207"/>
      <c r="C464" s="208"/>
      <c r="D464" s="209" t="s">
        <v>244</v>
      </c>
      <c r="E464" s="210" t="s">
        <v>22</v>
      </c>
      <c r="F464" s="211" t="s">
        <v>777</v>
      </c>
      <c r="G464" s="208"/>
      <c r="H464" s="212">
        <v>9.39</v>
      </c>
      <c r="I464" s="213"/>
      <c r="J464" s="208"/>
      <c r="K464" s="208"/>
      <c r="L464" s="214"/>
      <c r="M464" s="215"/>
      <c r="N464" s="216"/>
      <c r="O464" s="216"/>
      <c r="P464" s="216"/>
      <c r="Q464" s="216"/>
      <c r="R464" s="216"/>
      <c r="S464" s="216"/>
      <c r="T464" s="217"/>
      <c r="AT464" s="218" t="s">
        <v>244</v>
      </c>
      <c r="AU464" s="218" t="s">
        <v>84</v>
      </c>
      <c r="AV464" s="11" t="s">
        <v>84</v>
      </c>
      <c r="AW464" s="11" t="s">
        <v>39</v>
      </c>
      <c r="AX464" s="11" t="s">
        <v>75</v>
      </c>
      <c r="AY464" s="218" t="s">
        <v>237</v>
      </c>
    </row>
    <row r="465" spans="2:65" s="11" customFormat="1">
      <c r="B465" s="207"/>
      <c r="C465" s="208"/>
      <c r="D465" s="209" t="s">
        <v>244</v>
      </c>
      <c r="E465" s="210" t="s">
        <v>22</v>
      </c>
      <c r="F465" s="211" t="s">
        <v>778</v>
      </c>
      <c r="G465" s="208"/>
      <c r="H465" s="212">
        <v>15.4</v>
      </c>
      <c r="I465" s="213"/>
      <c r="J465" s="208"/>
      <c r="K465" s="208"/>
      <c r="L465" s="214"/>
      <c r="M465" s="215"/>
      <c r="N465" s="216"/>
      <c r="O465" s="216"/>
      <c r="P465" s="216"/>
      <c r="Q465" s="216"/>
      <c r="R465" s="216"/>
      <c r="S465" s="216"/>
      <c r="T465" s="217"/>
      <c r="AT465" s="218" t="s">
        <v>244</v>
      </c>
      <c r="AU465" s="218" t="s">
        <v>84</v>
      </c>
      <c r="AV465" s="11" t="s">
        <v>84</v>
      </c>
      <c r="AW465" s="11" t="s">
        <v>39</v>
      </c>
      <c r="AX465" s="11" t="s">
        <v>75</v>
      </c>
      <c r="AY465" s="218" t="s">
        <v>237</v>
      </c>
    </row>
    <row r="466" spans="2:65" s="11" customFormat="1">
      <c r="B466" s="207"/>
      <c r="C466" s="208"/>
      <c r="D466" s="209" t="s">
        <v>244</v>
      </c>
      <c r="E466" s="210" t="s">
        <v>22</v>
      </c>
      <c r="F466" s="211" t="s">
        <v>779</v>
      </c>
      <c r="G466" s="208"/>
      <c r="H466" s="212">
        <v>4.3680000000000003</v>
      </c>
      <c r="I466" s="213"/>
      <c r="J466" s="208"/>
      <c r="K466" s="208"/>
      <c r="L466" s="214"/>
      <c r="M466" s="215"/>
      <c r="N466" s="216"/>
      <c r="O466" s="216"/>
      <c r="P466" s="216"/>
      <c r="Q466" s="216"/>
      <c r="R466" s="216"/>
      <c r="S466" s="216"/>
      <c r="T466" s="217"/>
      <c r="AT466" s="218" t="s">
        <v>244</v>
      </c>
      <c r="AU466" s="218" t="s">
        <v>84</v>
      </c>
      <c r="AV466" s="11" t="s">
        <v>84</v>
      </c>
      <c r="AW466" s="11" t="s">
        <v>39</v>
      </c>
      <c r="AX466" s="11" t="s">
        <v>75</v>
      </c>
      <c r="AY466" s="218" t="s">
        <v>237</v>
      </c>
    </row>
    <row r="467" spans="2:65" s="11" customFormat="1">
      <c r="B467" s="207"/>
      <c r="C467" s="208"/>
      <c r="D467" s="209" t="s">
        <v>244</v>
      </c>
      <c r="E467" s="210" t="s">
        <v>22</v>
      </c>
      <c r="F467" s="211" t="s">
        <v>780</v>
      </c>
      <c r="G467" s="208"/>
      <c r="H467" s="212">
        <v>1.04</v>
      </c>
      <c r="I467" s="213"/>
      <c r="J467" s="208"/>
      <c r="K467" s="208"/>
      <c r="L467" s="214"/>
      <c r="M467" s="215"/>
      <c r="N467" s="216"/>
      <c r="O467" s="216"/>
      <c r="P467" s="216"/>
      <c r="Q467" s="216"/>
      <c r="R467" s="216"/>
      <c r="S467" s="216"/>
      <c r="T467" s="217"/>
      <c r="AT467" s="218" t="s">
        <v>244</v>
      </c>
      <c r="AU467" s="218" t="s">
        <v>84</v>
      </c>
      <c r="AV467" s="11" t="s">
        <v>84</v>
      </c>
      <c r="AW467" s="11" t="s">
        <v>39</v>
      </c>
      <c r="AX467" s="11" t="s">
        <v>75</v>
      </c>
      <c r="AY467" s="218" t="s">
        <v>237</v>
      </c>
    </row>
    <row r="468" spans="2:65" s="11" customFormat="1">
      <c r="B468" s="207"/>
      <c r="C468" s="208"/>
      <c r="D468" s="209" t="s">
        <v>244</v>
      </c>
      <c r="E468" s="210" t="s">
        <v>22</v>
      </c>
      <c r="F468" s="211" t="s">
        <v>781</v>
      </c>
      <c r="G468" s="208"/>
      <c r="H468" s="212">
        <v>1.6</v>
      </c>
      <c r="I468" s="213"/>
      <c r="J468" s="208"/>
      <c r="K468" s="208"/>
      <c r="L468" s="214"/>
      <c r="M468" s="215"/>
      <c r="N468" s="216"/>
      <c r="O468" s="216"/>
      <c r="P468" s="216"/>
      <c r="Q468" s="216"/>
      <c r="R468" s="216"/>
      <c r="S468" s="216"/>
      <c r="T468" s="217"/>
      <c r="AT468" s="218" t="s">
        <v>244</v>
      </c>
      <c r="AU468" s="218" t="s">
        <v>84</v>
      </c>
      <c r="AV468" s="11" t="s">
        <v>84</v>
      </c>
      <c r="AW468" s="11" t="s">
        <v>39</v>
      </c>
      <c r="AX468" s="11" t="s">
        <v>75</v>
      </c>
      <c r="AY468" s="218" t="s">
        <v>237</v>
      </c>
    </row>
    <row r="469" spans="2:65" s="12" customFormat="1">
      <c r="B469" s="219"/>
      <c r="C469" s="220"/>
      <c r="D469" s="221" t="s">
        <v>244</v>
      </c>
      <c r="E469" s="222" t="s">
        <v>150</v>
      </c>
      <c r="F469" s="223" t="s">
        <v>246</v>
      </c>
      <c r="G469" s="220"/>
      <c r="H469" s="224">
        <v>433.79300000000001</v>
      </c>
      <c r="I469" s="225"/>
      <c r="J469" s="220"/>
      <c r="K469" s="220"/>
      <c r="L469" s="226"/>
      <c r="M469" s="227"/>
      <c r="N469" s="228"/>
      <c r="O469" s="228"/>
      <c r="P469" s="228"/>
      <c r="Q469" s="228"/>
      <c r="R469" s="228"/>
      <c r="S469" s="228"/>
      <c r="T469" s="229"/>
      <c r="AT469" s="230" t="s">
        <v>244</v>
      </c>
      <c r="AU469" s="230" t="s">
        <v>84</v>
      </c>
      <c r="AV469" s="12" t="s">
        <v>164</v>
      </c>
      <c r="AW469" s="12" t="s">
        <v>39</v>
      </c>
      <c r="AX469" s="12" t="s">
        <v>24</v>
      </c>
      <c r="AY469" s="230" t="s">
        <v>237</v>
      </c>
    </row>
    <row r="470" spans="2:65" s="1" customFormat="1" ht="22.5" customHeight="1">
      <c r="B470" s="41"/>
      <c r="C470" s="195" t="s">
        <v>782</v>
      </c>
      <c r="D470" s="195" t="s">
        <v>239</v>
      </c>
      <c r="E470" s="196" t="s">
        <v>783</v>
      </c>
      <c r="F470" s="197" t="s">
        <v>784</v>
      </c>
      <c r="G470" s="198" t="s">
        <v>133</v>
      </c>
      <c r="H470" s="199">
        <v>3260.6350000000002</v>
      </c>
      <c r="I470" s="200"/>
      <c r="J470" s="201">
        <f>ROUND(I470*H470,2)</f>
        <v>0</v>
      </c>
      <c r="K470" s="197" t="s">
        <v>242</v>
      </c>
      <c r="L470" s="61"/>
      <c r="M470" s="202" t="s">
        <v>22</v>
      </c>
      <c r="N470" s="203" t="s">
        <v>46</v>
      </c>
      <c r="O470" s="42"/>
      <c r="P470" s="204">
        <f>O470*H470</f>
        <v>0</v>
      </c>
      <c r="Q470" s="204">
        <v>0</v>
      </c>
      <c r="R470" s="204">
        <f>Q470*H470</f>
        <v>0</v>
      </c>
      <c r="S470" s="204">
        <v>0</v>
      </c>
      <c r="T470" s="205">
        <f>S470*H470</f>
        <v>0</v>
      </c>
      <c r="AR470" s="24" t="s">
        <v>164</v>
      </c>
      <c r="AT470" s="24" t="s">
        <v>239</v>
      </c>
      <c r="AU470" s="24" t="s">
        <v>84</v>
      </c>
      <c r="AY470" s="24" t="s">
        <v>237</v>
      </c>
      <c r="BE470" s="206">
        <f>IF(N470="základní",J470,0)</f>
        <v>0</v>
      </c>
      <c r="BF470" s="206">
        <f>IF(N470="snížená",J470,0)</f>
        <v>0</v>
      </c>
      <c r="BG470" s="206">
        <f>IF(N470="zákl. přenesená",J470,0)</f>
        <v>0</v>
      </c>
      <c r="BH470" s="206">
        <f>IF(N470="sníž. přenesená",J470,0)</f>
        <v>0</v>
      </c>
      <c r="BI470" s="206">
        <f>IF(N470="nulová",J470,0)</f>
        <v>0</v>
      </c>
      <c r="BJ470" s="24" t="s">
        <v>24</v>
      </c>
      <c r="BK470" s="206">
        <f>ROUND(I470*H470,2)</f>
        <v>0</v>
      </c>
      <c r="BL470" s="24" t="s">
        <v>164</v>
      </c>
      <c r="BM470" s="24" t="s">
        <v>785</v>
      </c>
    </row>
    <row r="471" spans="2:65" s="1" customFormat="1" ht="54">
      <c r="B471" s="41"/>
      <c r="C471" s="63"/>
      <c r="D471" s="209" t="s">
        <v>287</v>
      </c>
      <c r="E471" s="63"/>
      <c r="F471" s="241" t="s">
        <v>786</v>
      </c>
      <c r="G471" s="63"/>
      <c r="H471" s="63"/>
      <c r="I471" s="165"/>
      <c r="J471" s="63"/>
      <c r="K471" s="63"/>
      <c r="L471" s="61"/>
      <c r="M471" s="242"/>
      <c r="N471" s="42"/>
      <c r="O471" s="42"/>
      <c r="P471" s="42"/>
      <c r="Q471" s="42"/>
      <c r="R471" s="42"/>
      <c r="S471" s="42"/>
      <c r="T471" s="78"/>
      <c r="AT471" s="24" t="s">
        <v>287</v>
      </c>
      <c r="AU471" s="24" t="s">
        <v>84</v>
      </c>
    </row>
    <row r="472" spans="2:65" s="11" customFormat="1">
      <c r="B472" s="207"/>
      <c r="C472" s="208"/>
      <c r="D472" s="209" t="s">
        <v>244</v>
      </c>
      <c r="E472" s="210" t="s">
        <v>22</v>
      </c>
      <c r="F472" s="211" t="s">
        <v>103</v>
      </c>
      <c r="G472" s="208"/>
      <c r="H472" s="212">
        <v>1262.2429999999999</v>
      </c>
      <c r="I472" s="213"/>
      <c r="J472" s="208"/>
      <c r="K472" s="208"/>
      <c r="L472" s="214"/>
      <c r="M472" s="215"/>
      <c r="N472" s="216"/>
      <c r="O472" s="216"/>
      <c r="P472" s="216"/>
      <c r="Q472" s="216"/>
      <c r="R472" s="216"/>
      <c r="S472" s="216"/>
      <c r="T472" s="217"/>
      <c r="AT472" s="218" t="s">
        <v>244</v>
      </c>
      <c r="AU472" s="218" t="s">
        <v>84</v>
      </c>
      <c r="AV472" s="11" t="s">
        <v>84</v>
      </c>
      <c r="AW472" s="11" t="s">
        <v>39</v>
      </c>
      <c r="AX472" s="11" t="s">
        <v>75</v>
      </c>
      <c r="AY472" s="218" t="s">
        <v>237</v>
      </c>
    </row>
    <row r="473" spans="2:65" s="11" customFormat="1">
      <c r="B473" s="207"/>
      <c r="C473" s="208"/>
      <c r="D473" s="209" t="s">
        <v>244</v>
      </c>
      <c r="E473" s="210" t="s">
        <v>22</v>
      </c>
      <c r="F473" s="211" t="s">
        <v>176</v>
      </c>
      <c r="G473" s="208"/>
      <c r="H473" s="212">
        <v>127.02</v>
      </c>
      <c r="I473" s="213"/>
      <c r="J473" s="208"/>
      <c r="K473" s="208"/>
      <c r="L473" s="214"/>
      <c r="M473" s="215"/>
      <c r="N473" s="216"/>
      <c r="O473" s="216"/>
      <c r="P473" s="216"/>
      <c r="Q473" s="216"/>
      <c r="R473" s="216"/>
      <c r="S473" s="216"/>
      <c r="T473" s="217"/>
      <c r="AT473" s="218" t="s">
        <v>244</v>
      </c>
      <c r="AU473" s="218" t="s">
        <v>84</v>
      </c>
      <c r="AV473" s="11" t="s">
        <v>84</v>
      </c>
      <c r="AW473" s="11" t="s">
        <v>39</v>
      </c>
      <c r="AX473" s="11" t="s">
        <v>75</v>
      </c>
      <c r="AY473" s="218" t="s">
        <v>237</v>
      </c>
    </row>
    <row r="474" spans="2:65" s="11" customFormat="1">
      <c r="B474" s="207"/>
      <c r="C474" s="208"/>
      <c r="D474" s="209" t="s">
        <v>244</v>
      </c>
      <c r="E474" s="210" t="s">
        <v>22</v>
      </c>
      <c r="F474" s="211" t="s">
        <v>182</v>
      </c>
      <c r="G474" s="208"/>
      <c r="H474" s="212">
        <v>239</v>
      </c>
      <c r="I474" s="213"/>
      <c r="J474" s="208"/>
      <c r="K474" s="208"/>
      <c r="L474" s="214"/>
      <c r="M474" s="215"/>
      <c r="N474" s="216"/>
      <c r="O474" s="216"/>
      <c r="P474" s="216"/>
      <c r="Q474" s="216"/>
      <c r="R474" s="216"/>
      <c r="S474" s="216"/>
      <c r="T474" s="217"/>
      <c r="AT474" s="218" t="s">
        <v>244</v>
      </c>
      <c r="AU474" s="218" t="s">
        <v>84</v>
      </c>
      <c r="AV474" s="11" t="s">
        <v>84</v>
      </c>
      <c r="AW474" s="11" t="s">
        <v>39</v>
      </c>
      <c r="AX474" s="11" t="s">
        <v>75</v>
      </c>
      <c r="AY474" s="218" t="s">
        <v>237</v>
      </c>
    </row>
    <row r="475" spans="2:65" s="11" customFormat="1">
      <c r="B475" s="207"/>
      <c r="C475" s="208"/>
      <c r="D475" s="209" t="s">
        <v>244</v>
      </c>
      <c r="E475" s="210" t="s">
        <v>22</v>
      </c>
      <c r="F475" s="211" t="s">
        <v>120</v>
      </c>
      <c r="G475" s="208"/>
      <c r="H475" s="212">
        <v>135.75</v>
      </c>
      <c r="I475" s="213"/>
      <c r="J475" s="208"/>
      <c r="K475" s="208"/>
      <c r="L475" s="214"/>
      <c r="M475" s="215"/>
      <c r="N475" s="216"/>
      <c r="O475" s="216"/>
      <c r="P475" s="216"/>
      <c r="Q475" s="216"/>
      <c r="R475" s="216"/>
      <c r="S475" s="216"/>
      <c r="T475" s="217"/>
      <c r="AT475" s="218" t="s">
        <v>244</v>
      </c>
      <c r="AU475" s="218" t="s">
        <v>84</v>
      </c>
      <c r="AV475" s="11" t="s">
        <v>84</v>
      </c>
      <c r="AW475" s="11" t="s">
        <v>39</v>
      </c>
      <c r="AX475" s="11" t="s">
        <v>75</v>
      </c>
      <c r="AY475" s="218" t="s">
        <v>237</v>
      </c>
    </row>
    <row r="476" spans="2:65" s="11" customFormat="1">
      <c r="B476" s="207"/>
      <c r="C476" s="208"/>
      <c r="D476" s="209" t="s">
        <v>244</v>
      </c>
      <c r="E476" s="210" t="s">
        <v>22</v>
      </c>
      <c r="F476" s="211" t="s">
        <v>787</v>
      </c>
      <c r="G476" s="208"/>
      <c r="H476" s="212">
        <v>175.06399999999999</v>
      </c>
      <c r="I476" s="213"/>
      <c r="J476" s="208"/>
      <c r="K476" s="208"/>
      <c r="L476" s="214"/>
      <c r="M476" s="215"/>
      <c r="N476" s="216"/>
      <c r="O476" s="216"/>
      <c r="P476" s="216"/>
      <c r="Q476" s="216"/>
      <c r="R476" s="216"/>
      <c r="S476" s="216"/>
      <c r="T476" s="217"/>
      <c r="AT476" s="218" t="s">
        <v>244</v>
      </c>
      <c r="AU476" s="218" t="s">
        <v>84</v>
      </c>
      <c r="AV476" s="11" t="s">
        <v>84</v>
      </c>
      <c r="AW476" s="11" t="s">
        <v>39</v>
      </c>
      <c r="AX476" s="11" t="s">
        <v>75</v>
      </c>
      <c r="AY476" s="218" t="s">
        <v>237</v>
      </c>
    </row>
    <row r="477" spans="2:65" s="11" customFormat="1">
      <c r="B477" s="207"/>
      <c r="C477" s="208"/>
      <c r="D477" s="209" t="s">
        <v>244</v>
      </c>
      <c r="E477" s="210" t="s">
        <v>22</v>
      </c>
      <c r="F477" s="211" t="s">
        <v>118</v>
      </c>
      <c r="G477" s="208"/>
      <c r="H477" s="212">
        <v>514.6</v>
      </c>
      <c r="I477" s="213"/>
      <c r="J477" s="208"/>
      <c r="K477" s="208"/>
      <c r="L477" s="214"/>
      <c r="M477" s="215"/>
      <c r="N477" s="216"/>
      <c r="O477" s="216"/>
      <c r="P477" s="216"/>
      <c r="Q477" s="216"/>
      <c r="R477" s="216"/>
      <c r="S477" s="216"/>
      <c r="T477" s="217"/>
      <c r="AT477" s="218" t="s">
        <v>244</v>
      </c>
      <c r="AU477" s="218" t="s">
        <v>84</v>
      </c>
      <c r="AV477" s="11" t="s">
        <v>84</v>
      </c>
      <c r="AW477" s="11" t="s">
        <v>39</v>
      </c>
      <c r="AX477" s="11" t="s">
        <v>75</v>
      </c>
      <c r="AY477" s="218" t="s">
        <v>237</v>
      </c>
    </row>
    <row r="478" spans="2:65" s="11" customFormat="1">
      <c r="B478" s="207"/>
      <c r="C478" s="208"/>
      <c r="D478" s="209" t="s">
        <v>244</v>
      </c>
      <c r="E478" s="210" t="s">
        <v>22</v>
      </c>
      <c r="F478" s="211" t="s">
        <v>156</v>
      </c>
      <c r="G478" s="208"/>
      <c r="H478" s="212">
        <v>806.95799999999997</v>
      </c>
      <c r="I478" s="213"/>
      <c r="J478" s="208"/>
      <c r="K478" s="208"/>
      <c r="L478" s="214"/>
      <c r="M478" s="215"/>
      <c r="N478" s="216"/>
      <c r="O478" s="216"/>
      <c r="P478" s="216"/>
      <c r="Q478" s="216"/>
      <c r="R478" s="216"/>
      <c r="S478" s="216"/>
      <c r="T478" s="217"/>
      <c r="AT478" s="218" t="s">
        <v>244</v>
      </c>
      <c r="AU478" s="218" t="s">
        <v>84</v>
      </c>
      <c r="AV478" s="11" t="s">
        <v>84</v>
      </c>
      <c r="AW478" s="11" t="s">
        <v>39</v>
      </c>
      <c r="AX478" s="11" t="s">
        <v>75</v>
      </c>
      <c r="AY478" s="218" t="s">
        <v>237</v>
      </c>
    </row>
    <row r="479" spans="2:65" s="12" customFormat="1">
      <c r="B479" s="219"/>
      <c r="C479" s="220"/>
      <c r="D479" s="221" t="s">
        <v>244</v>
      </c>
      <c r="E479" s="222" t="s">
        <v>22</v>
      </c>
      <c r="F479" s="223" t="s">
        <v>246</v>
      </c>
      <c r="G479" s="220"/>
      <c r="H479" s="224">
        <v>3260.6350000000002</v>
      </c>
      <c r="I479" s="225"/>
      <c r="J479" s="220"/>
      <c r="K479" s="220"/>
      <c r="L479" s="226"/>
      <c r="M479" s="227"/>
      <c r="N479" s="228"/>
      <c r="O479" s="228"/>
      <c r="P479" s="228"/>
      <c r="Q479" s="228"/>
      <c r="R479" s="228"/>
      <c r="S479" s="228"/>
      <c r="T479" s="229"/>
      <c r="AT479" s="230" t="s">
        <v>244</v>
      </c>
      <c r="AU479" s="230" t="s">
        <v>84</v>
      </c>
      <c r="AV479" s="12" t="s">
        <v>164</v>
      </c>
      <c r="AW479" s="12" t="s">
        <v>39</v>
      </c>
      <c r="AX479" s="12" t="s">
        <v>24</v>
      </c>
      <c r="AY479" s="230" t="s">
        <v>237</v>
      </c>
    </row>
    <row r="480" spans="2:65" s="1" customFormat="1" ht="22.5" customHeight="1">
      <c r="B480" s="41"/>
      <c r="C480" s="195" t="s">
        <v>788</v>
      </c>
      <c r="D480" s="195" t="s">
        <v>239</v>
      </c>
      <c r="E480" s="196" t="s">
        <v>789</v>
      </c>
      <c r="F480" s="197" t="s">
        <v>790</v>
      </c>
      <c r="G480" s="198" t="s">
        <v>257</v>
      </c>
      <c r="H480" s="199">
        <v>0.24</v>
      </c>
      <c r="I480" s="200"/>
      <c r="J480" s="201">
        <f>ROUND(I480*H480,2)</f>
        <v>0</v>
      </c>
      <c r="K480" s="197" t="s">
        <v>242</v>
      </c>
      <c r="L480" s="61"/>
      <c r="M480" s="202" t="s">
        <v>22</v>
      </c>
      <c r="N480" s="203" t="s">
        <v>46</v>
      </c>
      <c r="O480" s="42"/>
      <c r="P480" s="204">
        <f>O480*H480</f>
        <v>0</v>
      </c>
      <c r="Q480" s="204">
        <v>2.45329</v>
      </c>
      <c r="R480" s="204">
        <f>Q480*H480</f>
        <v>0.58878960000000002</v>
      </c>
      <c r="S480" s="204">
        <v>0</v>
      </c>
      <c r="T480" s="205">
        <f>S480*H480</f>
        <v>0</v>
      </c>
      <c r="AR480" s="24" t="s">
        <v>164</v>
      </c>
      <c r="AT480" s="24" t="s">
        <v>239</v>
      </c>
      <c r="AU480" s="24" t="s">
        <v>84</v>
      </c>
      <c r="AY480" s="24" t="s">
        <v>237</v>
      </c>
      <c r="BE480" s="206">
        <f>IF(N480="základní",J480,0)</f>
        <v>0</v>
      </c>
      <c r="BF480" s="206">
        <f>IF(N480="snížená",J480,0)</f>
        <v>0</v>
      </c>
      <c r="BG480" s="206">
        <f>IF(N480="zákl. přenesená",J480,0)</f>
        <v>0</v>
      </c>
      <c r="BH480" s="206">
        <f>IF(N480="sníž. přenesená",J480,0)</f>
        <v>0</v>
      </c>
      <c r="BI480" s="206">
        <f>IF(N480="nulová",J480,0)</f>
        <v>0</v>
      </c>
      <c r="BJ480" s="24" t="s">
        <v>24</v>
      </c>
      <c r="BK480" s="206">
        <f>ROUND(I480*H480,2)</f>
        <v>0</v>
      </c>
      <c r="BL480" s="24" t="s">
        <v>164</v>
      </c>
      <c r="BM480" s="24" t="s">
        <v>791</v>
      </c>
    </row>
    <row r="481" spans="2:65" s="1" customFormat="1" ht="175.5">
      <c r="B481" s="41"/>
      <c r="C481" s="63"/>
      <c r="D481" s="209" t="s">
        <v>330</v>
      </c>
      <c r="E481" s="63"/>
      <c r="F481" s="241" t="s">
        <v>792</v>
      </c>
      <c r="G481" s="63"/>
      <c r="H481" s="63"/>
      <c r="I481" s="165"/>
      <c r="J481" s="63"/>
      <c r="K481" s="63"/>
      <c r="L481" s="61"/>
      <c r="M481" s="242"/>
      <c r="N481" s="42"/>
      <c r="O481" s="42"/>
      <c r="P481" s="42"/>
      <c r="Q481" s="42"/>
      <c r="R481" s="42"/>
      <c r="S481" s="42"/>
      <c r="T481" s="78"/>
      <c r="AT481" s="24" t="s">
        <v>330</v>
      </c>
      <c r="AU481" s="24" t="s">
        <v>84</v>
      </c>
    </row>
    <row r="482" spans="2:65" s="11" customFormat="1">
      <c r="B482" s="207"/>
      <c r="C482" s="208"/>
      <c r="D482" s="221" t="s">
        <v>244</v>
      </c>
      <c r="E482" s="247" t="s">
        <v>22</v>
      </c>
      <c r="F482" s="248" t="s">
        <v>793</v>
      </c>
      <c r="G482" s="208"/>
      <c r="H482" s="249">
        <v>0.24</v>
      </c>
      <c r="I482" s="213"/>
      <c r="J482" s="208"/>
      <c r="K482" s="208"/>
      <c r="L482" s="214"/>
      <c r="M482" s="215"/>
      <c r="N482" s="216"/>
      <c r="O482" s="216"/>
      <c r="P482" s="216"/>
      <c r="Q482" s="216"/>
      <c r="R482" s="216"/>
      <c r="S482" s="216"/>
      <c r="T482" s="217"/>
      <c r="AT482" s="218" t="s">
        <v>244</v>
      </c>
      <c r="AU482" s="218" t="s">
        <v>84</v>
      </c>
      <c r="AV482" s="11" t="s">
        <v>84</v>
      </c>
      <c r="AW482" s="11" t="s">
        <v>39</v>
      </c>
      <c r="AX482" s="11" t="s">
        <v>24</v>
      </c>
      <c r="AY482" s="218" t="s">
        <v>237</v>
      </c>
    </row>
    <row r="483" spans="2:65" s="1" customFormat="1" ht="22.5" customHeight="1">
      <c r="B483" s="41"/>
      <c r="C483" s="195" t="s">
        <v>794</v>
      </c>
      <c r="D483" s="195" t="s">
        <v>239</v>
      </c>
      <c r="E483" s="196" t="s">
        <v>795</v>
      </c>
      <c r="F483" s="197" t="s">
        <v>796</v>
      </c>
      <c r="G483" s="198" t="s">
        <v>277</v>
      </c>
      <c r="H483" s="199">
        <v>0.14000000000000001</v>
      </c>
      <c r="I483" s="200"/>
      <c r="J483" s="201">
        <f>ROUND(I483*H483,2)</f>
        <v>0</v>
      </c>
      <c r="K483" s="197" t="s">
        <v>242</v>
      </c>
      <c r="L483" s="61"/>
      <c r="M483" s="202" t="s">
        <v>22</v>
      </c>
      <c r="N483" s="203" t="s">
        <v>46</v>
      </c>
      <c r="O483" s="42"/>
      <c r="P483" s="204">
        <f>O483*H483</f>
        <v>0</v>
      </c>
      <c r="Q483" s="204">
        <v>0</v>
      </c>
      <c r="R483" s="204">
        <f>Q483*H483</f>
        <v>0</v>
      </c>
      <c r="S483" s="204">
        <v>0</v>
      </c>
      <c r="T483" s="205">
        <f>S483*H483</f>
        <v>0</v>
      </c>
      <c r="AR483" s="24" t="s">
        <v>164</v>
      </c>
      <c r="AT483" s="24" t="s">
        <v>239</v>
      </c>
      <c r="AU483" s="24" t="s">
        <v>84</v>
      </c>
      <c r="AY483" s="24" t="s">
        <v>237</v>
      </c>
      <c r="BE483" s="206">
        <f>IF(N483="základní",J483,0)</f>
        <v>0</v>
      </c>
      <c r="BF483" s="206">
        <f>IF(N483="snížená",J483,0)</f>
        <v>0</v>
      </c>
      <c r="BG483" s="206">
        <f>IF(N483="zákl. přenesená",J483,0)</f>
        <v>0</v>
      </c>
      <c r="BH483" s="206">
        <f>IF(N483="sníž. přenesená",J483,0)</f>
        <v>0</v>
      </c>
      <c r="BI483" s="206">
        <f>IF(N483="nulová",J483,0)</f>
        <v>0</v>
      </c>
      <c r="BJ483" s="24" t="s">
        <v>24</v>
      </c>
      <c r="BK483" s="206">
        <f>ROUND(I483*H483,2)</f>
        <v>0</v>
      </c>
      <c r="BL483" s="24" t="s">
        <v>164</v>
      </c>
      <c r="BM483" s="24" t="s">
        <v>797</v>
      </c>
    </row>
    <row r="484" spans="2:65" s="11" customFormat="1">
      <c r="B484" s="207"/>
      <c r="C484" s="208"/>
      <c r="D484" s="209" t="s">
        <v>244</v>
      </c>
      <c r="E484" s="210" t="s">
        <v>22</v>
      </c>
      <c r="F484" s="211" t="s">
        <v>798</v>
      </c>
      <c r="G484" s="208"/>
      <c r="H484" s="212">
        <v>0.10199999999999999</v>
      </c>
      <c r="I484" s="213"/>
      <c r="J484" s="208"/>
      <c r="K484" s="208"/>
      <c r="L484" s="214"/>
      <c r="M484" s="215"/>
      <c r="N484" s="216"/>
      <c r="O484" s="216"/>
      <c r="P484" s="216"/>
      <c r="Q484" s="216"/>
      <c r="R484" s="216"/>
      <c r="S484" s="216"/>
      <c r="T484" s="217"/>
      <c r="AT484" s="218" t="s">
        <v>244</v>
      </c>
      <c r="AU484" s="218" t="s">
        <v>84</v>
      </c>
      <c r="AV484" s="11" t="s">
        <v>84</v>
      </c>
      <c r="AW484" s="11" t="s">
        <v>39</v>
      </c>
      <c r="AX484" s="11" t="s">
        <v>75</v>
      </c>
      <c r="AY484" s="218" t="s">
        <v>237</v>
      </c>
    </row>
    <row r="485" spans="2:65" s="11" customFormat="1">
      <c r="B485" s="207"/>
      <c r="C485" s="208"/>
      <c r="D485" s="209" t="s">
        <v>244</v>
      </c>
      <c r="E485" s="210" t="s">
        <v>22</v>
      </c>
      <c r="F485" s="211" t="s">
        <v>799</v>
      </c>
      <c r="G485" s="208"/>
      <c r="H485" s="212">
        <v>3.7999999999999999E-2</v>
      </c>
      <c r="I485" s="213"/>
      <c r="J485" s="208"/>
      <c r="K485" s="208"/>
      <c r="L485" s="214"/>
      <c r="M485" s="215"/>
      <c r="N485" s="216"/>
      <c r="O485" s="216"/>
      <c r="P485" s="216"/>
      <c r="Q485" s="216"/>
      <c r="R485" s="216"/>
      <c r="S485" s="216"/>
      <c r="T485" s="217"/>
      <c r="AT485" s="218" t="s">
        <v>244</v>
      </c>
      <c r="AU485" s="218" t="s">
        <v>84</v>
      </c>
      <c r="AV485" s="11" t="s">
        <v>84</v>
      </c>
      <c r="AW485" s="11" t="s">
        <v>39</v>
      </c>
      <c r="AX485" s="11" t="s">
        <v>75</v>
      </c>
      <c r="AY485" s="218" t="s">
        <v>237</v>
      </c>
    </row>
    <row r="486" spans="2:65" s="12" customFormat="1">
      <c r="B486" s="219"/>
      <c r="C486" s="220"/>
      <c r="D486" s="221" t="s">
        <v>244</v>
      </c>
      <c r="E486" s="222" t="s">
        <v>22</v>
      </c>
      <c r="F486" s="223" t="s">
        <v>246</v>
      </c>
      <c r="G486" s="220"/>
      <c r="H486" s="224">
        <v>0.14000000000000001</v>
      </c>
      <c r="I486" s="225"/>
      <c r="J486" s="220"/>
      <c r="K486" s="220"/>
      <c r="L486" s="226"/>
      <c r="M486" s="227"/>
      <c r="N486" s="228"/>
      <c r="O486" s="228"/>
      <c r="P486" s="228"/>
      <c r="Q486" s="228"/>
      <c r="R486" s="228"/>
      <c r="S486" s="228"/>
      <c r="T486" s="229"/>
      <c r="AT486" s="230" t="s">
        <v>244</v>
      </c>
      <c r="AU486" s="230" t="s">
        <v>84</v>
      </c>
      <c r="AV486" s="12" t="s">
        <v>164</v>
      </c>
      <c r="AW486" s="12" t="s">
        <v>39</v>
      </c>
      <c r="AX486" s="12" t="s">
        <v>24</v>
      </c>
      <c r="AY486" s="230" t="s">
        <v>237</v>
      </c>
    </row>
    <row r="487" spans="2:65" s="1" customFormat="1" ht="22.5" customHeight="1">
      <c r="B487" s="41"/>
      <c r="C487" s="195" t="s">
        <v>800</v>
      </c>
      <c r="D487" s="195" t="s">
        <v>239</v>
      </c>
      <c r="E487" s="196" t="s">
        <v>801</v>
      </c>
      <c r="F487" s="197" t="s">
        <v>802</v>
      </c>
      <c r="G487" s="198" t="s">
        <v>396</v>
      </c>
      <c r="H487" s="199">
        <v>1</v>
      </c>
      <c r="I487" s="200"/>
      <c r="J487" s="201">
        <f>ROUND(I487*H487,2)</f>
        <v>0</v>
      </c>
      <c r="K487" s="197" t="s">
        <v>22</v>
      </c>
      <c r="L487" s="61"/>
      <c r="M487" s="202" t="s">
        <v>22</v>
      </c>
      <c r="N487" s="203" t="s">
        <v>46</v>
      </c>
      <c r="O487" s="42"/>
      <c r="P487" s="204">
        <f>O487*H487</f>
        <v>0</v>
      </c>
      <c r="Q487" s="204">
        <v>0</v>
      </c>
      <c r="R487" s="204">
        <f>Q487*H487</f>
        <v>0</v>
      </c>
      <c r="S487" s="204">
        <v>0</v>
      </c>
      <c r="T487" s="205">
        <f>S487*H487</f>
        <v>0</v>
      </c>
      <c r="AR487" s="24" t="s">
        <v>164</v>
      </c>
      <c r="AT487" s="24" t="s">
        <v>239</v>
      </c>
      <c r="AU487" s="24" t="s">
        <v>84</v>
      </c>
      <c r="AY487" s="24" t="s">
        <v>237</v>
      </c>
      <c r="BE487" s="206">
        <f>IF(N487="základní",J487,0)</f>
        <v>0</v>
      </c>
      <c r="BF487" s="206">
        <f>IF(N487="snížená",J487,0)</f>
        <v>0</v>
      </c>
      <c r="BG487" s="206">
        <f>IF(N487="zákl. přenesená",J487,0)</f>
        <v>0</v>
      </c>
      <c r="BH487" s="206">
        <f>IF(N487="sníž. přenesená",J487,0)</f>
        <v>0</v>
      </c>
      <c r="BI487" s="206">
        <f>IF(N487="nulová",J487,0)</f>
        <v>0</v>
      </c>
      <c r="BJ487" s="24" t="s">
        <v>24</v>
      </c>
      <c r="BK487" s="206">
        <f>ROUND(I487*H487,2)</f>
        <v>0</v>
      </c>
      <c r="BL487" s="24" t="s">
        <v>164</v>
      </c>
      <c r="BM487" s="24" t="s">
        <v>803</v>
      </c>
    </row>
    <row r="488" spans="2:65" s="1" customFormat="1" ht="22.5" customHeight="1">
      <c r="B488" s="41"/>
      <c r="C488" s="195" t="s">
        <v>804</v>
      </c>
      <c r="D488" s="195" t="s">
        <v>239</v>
      </c>
      <c r="E488" s="196" t="s">
        <v>805</v>
      </c>
      <c r="F488" s="197" t="s">
        <v>806</v>
      </c>
      <c r="G488" s="198" t="s">
        <v>396</v>
      </c>
      <c r="H488" s="199">
        <v>1</v>
      </c>
      <c r="I488" s="200"/>
      <c r="J488" s="201">
        <f>ROUND(I488*H488,2)</f>
        <v>0</v>
      </c>
      <c r="K488" s="197" t="s">
        <v>22</v>
      </c>
      <c r="L488" s="61"/>
      <c r="M488" s="202" t="s">
        <v>22</v>
      </c>
      <c r="N488" s="203" t="s">
        <v>46</v>
      </c>
      <c r="O488" s="42"/>
      <c r="P488" s="204">
        <f>O488*H488</f>
        <v>0</v>
      </c>
      <c r="Q488" s="204">
        <v>0</v>
      </c>
      <c r="R488" s="204">
        <f>Q488*H488</f>
        <v>0</v>
      </c>
      <c r="S488" s="204">
        <v>0</v>
      </c>
      <c r="T488" s="205">
        <f>S488*H488</f>
        <v>0</v>
      </c>
      <c r="AR488" s="24" t="s">
        <v>164</v>
      </c>
      <c r="AT488" s="24" t="s">
        <v>239</v>
      </c>
      <c r="AU488" s="24" t="s">
        <v>84</v>
      </c>
      <c r="AY488" s="24" t="s">
        <v>237</v>
      </c>
      <c r="BE488" s="206">
        <f>IF(N488="základní",J488,0)</f>
        <v>0</v>
      </c>
      <c r="BF488" s="206">
        <f>IF(N488="snížená",J488,0)</f>
        <v>0</v>
      </c>
      <c r="BG488" s="206">
        <f>IF(N488="zákl. přenesená",J488,0)</f>
        <v>0</v>
      </c>
      <c r="BH488" s="206">
        <f>IF(N488="sníž. přenesená",J488,0)</f>
        <v>0</v>
      </c>
      <c r="BI488" s="206">
        <f>IF(N488="nulová",J488,0)</f>
        <v>0</v>
      </c>
      <c r="BJ488" s="24" t="s">
        <v>24</v>
      </c>
      <c r="BK488" s="206">
        <f>ROUND(I488*H488,2)</f>
        <v>0</v>
      </c>
      <c r="BL488" s="24" t="s">
        <v>164</v>
      </c>
      <c r="BM488" s="24" t="s">
        <v>807</v>
      </c>
    </row>
    <row r="489" spans="2:65" s="1" customFormat="1" ht="31.5" customHeight="1">
      <c r="B489" s="41"/>
      <c r="C489" s="195" t="s">
        <v>808</v>
      </c>
      <c r="D489" s="195" t="s">
        <v>239</v>
      </c>
      <c r="E489" s="196" t="s">
        <v>809</v>
      </c>
      <c r="F489" s="197" t="s">
        <v>810</v>
      </c>
      <c r="G489" s="198" t="s">
        <v>396</v>
      </c>
      <c r="H489" s="199">
        <v>9</v>
      </c>
      <c r="I489" s="200"/>
      <c r="J489" s="201">
        <f>ROUND(I489*H489,2)</f>
        <v>0</v>
      </c>
      <c r="K489" s="197" t="s">
        <v>22</v>
      </c>
      <c r="L489" s="61"/>
      <c r="M489" s="202" t="s">
        <v>22</v>
      </c>
      <c r="N489" s="203" t="s">
        <v>46</v>
      </c>
      <c r="O489" s="42"/>
      <c r="P489" s="204">
        <f>O489*H489</f>
        <v>0</v>
      </c>
      <c r="Q489" s="204">
        <v>0</v>
      </c>
      <c r="R489" s="204">
        <f>Q489*H489</f>
        <v>0</v>
      </c>
      <c r="S489" s="204">
        <v>0</v>
      </c>
      <c r="T489" s="205">
        <f>S489*H489</f>
        <v>0</v>
      </c>
      <c r="AR489" s="24" t="s">
        <v>164</v>
      </c>
      <c r="AT489" s="24" t="s">
        <v>239</v>
      </c>
      <c r="AU489" s="24" t="s">
        <v>84</v>
      </c>
      <c r="AY489" s="24" t="s">
        <v>237</v>
      </c>
      <c r="BE489" s="206">
        <f>IF(N489="základní",J489,0)</f>
        <v>0</v>
      </c>
      <c r="BF489" s="206">
        <f>IF(N489="snížená",J489,0)</f>
        <v>0</v>
      </c>
      <c r="BG489" s="206">
        <f>IF(N489="zákl. přenesená",J489,0)</f>
        <v>0</v>
      </c>
      <c r="BH489" s="206">
        <f>IF(N489="sníž. přenesená",J489,0)</f>
        <v>0</v>
      </c>
      <c r="BI489" s="206">
        <f>IF(N489="nulová",J489,0)</f>
        <v>0</v>
      </c>
      <c r="BJ489" s="24" t="s">
        <v>24</v>
      </c>
      <c r="BK489" s="206">
        <f>ROUND(I489*H489,2)</f>
        <v>0</v>
      </c>
      <c r="BL489" s="24" t="s">
        <v>164</v>
      </c>
      <c r="BM489" s="24" t="s">
        <v>811</v>
      </c>
    </row>
    <row r="490" spans="2:65" s="11" customFormat="1">
      <c r="B490" s="207"/>
      <c r="C490" s="208"/>
      <c r="D490" s="209" t="s">
        <v>244</v>
      </c>
      <c r="E490" s="210" t="s">
        <v>22</v>
      </c>
      <c r="F490" s="211" t="s">
        <v>812</v>
      </c>
      <c r="G490" s="208"/>
      <c r="H490" s="212">
        <v>9</v>
      </c>
      <c r="I490" s="213"/>
      <c r="J490" s="208"/>
      <c r="K490" s="208"/>
      <c r="L490" s="214"/>
      <c r="M490" s="215"/>
      <c r="N490" s="216"/>
      <c r="O490" s="216"/>
      <c r="P490" s="216"/>
      <c r="Q490" s="216"/>
      <c r="R490" s="216"/>
      <c r="S490" s="216"/>
      <c r="T490" s="217"/>
      <c r="AT490" s="218" t="s">
        <v>244</v>
      </c>
      <c r="AU490" s="218" t="s">
        <v>84</v>
      </c>
      <c r="AV490" s="11" t="s">
        <v>84</v>
      </c>
      <c r="AW490" s="11" t="s">
        <v>39</v>
      </c>
      <c r="AX490" s="11" t="s">
        <v>75</v>
      </c>
      <c r="AY490" s="218" t="s">
        <v>237</v>
      </c>
    </row>
    <row r="491" spans="2:65" s="12" customFormat="1">
      <c r="B491" s="219"/>
      <c r="C491" s="220"/>
      <c r="D491" s="209" t="s">
        <v>244</v>
      </c>
      <c r="E491" s="243" t="s">
        <v>22</v>
      </c>
      <c r="F491" s="244" t="s">
        <v>246</v>
      </c>
      <c r="G491" s="220"/>
      <c r="H491" s="245">
        <v>9</v>
      </c>
      <c r="I491" s="225"/>
      <c r="J491" s="220"/>
      <c r="K491" s="220"/>
      <c r="L491" s="226"/>
      <c r="M491" s="227"/>
      <c r="N491" s="228"/>
      <c r="O491" s="228"/>
      <c r="P491" s="228"/>
      <c r="Q491" s="228"/>
      <c r="R491" s="228"/>
      <c r="S491" s="228"/>
      <c r="T491" s="229"/>
      <c r="AT491" s="230" t="s">
        <v>244</v>
      </c>
      <c r="AU491" s="230" t="s">
        <v>84</v>
      </c>
      <c r="AV491" s="12" t="s">
        <v>164</v>
      </c>
      <c r="AW491" s="12" t="s">
        <v>39</v>
      </c>
      <c r="AX491" s="12" t="s">
        <v>24</v>
      </c>
      <c r="AY491" s="230" t="s">
        <v>237</v>
      </c>
    </row>
    <row r="492" spans="2:65" s="10" customFormat="1" ht="29.85" customHeight="1">
      <c r="B492" s="178"/>
      <c r="C492" s="179"/>
      <c r="D492" s="192" t="s">
        <v>74</v>
      </c>
      <c r="E492" s="193" t="s">
        <v>273</v>
      </c>
      <c r="F492" s="193" t="s">
        <v>813</v>
      </c>
      <c r="G492" s="179"/>
      <c r="H492" s="179"/>
      <c r="I492" s="182"/>
      <c r="J492" s="194">
        <f>BK492</f>
        <v>0</v>
      </c>
      <c r="K492" s="179"/>
      <c r="L492" s="184"/>
      <c r="M492" s="185"/>
      <c r="N492" s="186"/>
      <c r="O492" s="186"/>
      <c r="P492" s="187">
        <f>SUM(P493:P494)</f>
        <v>0</v>
      </c>
      <c r="Q492" s="186"/>
      <c r="R492" s="187">
        <f>SUM(R493:R494)</f>
        <v>6.4920000000000005E-2</v>
      </c>
      <c r="S492" s="186"/>
      <c r="T492" s="188">
        <f>SUM(T493:T494)</f>
        <v>0</v>
      </c>
      <c r="AR492" s="189" t="s">
        <v>24</v>
      </c>
      <c r="AT492" s="190" t="s">
        <v>74</v>
      </c>
      <c r="AU492" s="190" t="s">
        <v>24</v>
      </c>
      <c r="AY492" s="189" t="s">
        <v>237</v>
      </c>
      <c r="BK492" s="191">
        <f>SUM(BK493:BK494)</f>
        <v>0</v>
      </c>
    </row>
    <row r="493" spans="2:65" s="1" customFormat="1" ht="22.5" customHeight="1">
      <c r="B493" s="41"/>
      <c r="C493" s="195" t="s">
        <v>814</v>
      </c>
      <c r="D493" s="195" t="s">
        <v>239</v>
      </c>
      <c r="E493" s="196" t="s">
        <v>815</v>
      </c>
      <c r="F493" s="197" t="s">
        <v>816</v>
      </c>
      <c r="G493" s="198" t="s">
        <v>817</v>
      </c>
      <c r="H493" s="199">
        <v>1</v>
      </c>
      <c r="I493" s="200"/>
      <c r="J493" s="201">
        <f>ROUND(I493*H493,2)</f>
        <v>0</v>
      </c>
      <c r="K493" s="197" t="s">
        <v>22</v>
      </c>
      <c r="L493" s="61"/>
      <c r="M493" s="202" t="s">
        <v>22</v>
      </c>
      <c r="N493" s="203" t="s">
        <v>46</v>
      </c>
      <c r="O493" s="42"/>
      <c r="P493" s="204">
        <f>O493*H493</f>
        <v>0</v>
      </c>
      <c r="Q493" s="204">
        <v>0</v>
      </c>
      <c r="R493" s="204">
        <f>Q493*H493</f>
        <v>0</v>
      </c>
      <c r="S493" s="204">
        <v>0</v>
      </c>
      <c r="T493" s="205">
        <f>S493*H493</f>
        <v>0</v>
      </c>
      <c r="AR493" s="24" t="s">
        <v>164</v>
      </c>
      <c r="AT493" s="24" t="s">
        <v>239</v>
      </c>
      <c r="AU493" s="24" t="s">
        <v>84</v>
      </c>
      <c r="AY493" s="24" t="s">
        <v>237</v>
      </c>
      <c r="BE493" s="206">
        <f>IF(N493="základní",J493,0)</f>
        <v>0</v>
      </c>
      <c r="BF493" s="206">
        <f>IF(N493="snížená",J493,0)</f>
        <v>0</v>
      </c>
      <c r="BG493" s="206">
        <f>IF(N493="zákl. přenesená",J493,0)</f>
        <v>0</v>
      </c>
      <c r="BH493" s="206">
        <f>IF(N493="sníž. přenesená",J493,0)</f>
        <v>0</v>
      </c>
      <c r="BI493" s="206">
        <f>IF(N493="nulová",J493,0)</f>
        <v>0</v>
      </c>
      <c r="BJ493" s="24" t="s">
        <v>24</v>
      </c>
      <c r="BK493" s="206">
        <f>ROUND(I493*H493,2)</f>
        <v>0</v>
      </c>
      <c r="BL493" s="24" t="s">
        <v>164</v>
      </c>
      <c r="BM493" s="24" t="s">
        <v>818</v>
      </c>
    </row>
    <row r="494" spans="2:65" s="1" customFormat="1" ht="31.5" customHeight="1">
      <c r="B494" s="41"/>
      <c r="C494" s="195" t="s">
        <v>819</v>
      </c>
      <c r="D494" s="195" t="s">
        <v>239</v>
      </c>
      <c r="E494" s="196" t="s">
        <v>820</v>
      </c>
      <c r="F494" s="197" t="s">
        <v>821</v>
      </c>
      <c r="G494" s="198" t="s">
        <v>396</v>
      </c>
      <c r="H494" s="199">
        <v>6</v>
      </c>
      <c r="I494" s="200"/>
      <c r="J494" s="201">
        <f>ROUND(I494*H494,2)</f>
        <v>0</v>
      </c>
      <c r="K494" s="197" t="s">
        <v>22</v>
      </c>
      <c r="L494" s="61"/>
      <c r="M494" s="202" t="s">
        <v>22</v>
      </c>
      <c r="N494" s="203" t="s">
        <v>46</v>
      </c>
      <c r="O494" s="42"/>
      <c r="P494" s="204">
        <f>O494*H494</f>
        <v>0</v>
      </c>
      <c r="Q494" s="204">
        <v>1.082E-2</v>
      </c>
      <c r="R494" s="204">
        <f>Q494*H494</f>
        <v>6.4920000000000005E-2</v>
      </c>
      <c r="S494" s="204">
        <v>0</v>
      </c>
      <c r="T494" s="205">
        <f>S494*H494</f>
        <v>0</v>
      </c>
      <c r="AR494" s="24" t="s">
        <v>164</v>
      </c>
      <c r="AT494" s="24" t="s">
        <v>239</v>
      </c>
      <c r="AU494" s="24" t="s">
        <v>84</v>
      </c>
      <c r="AY494" s="24" t="s">
        <v>237</v>
      </c>
      <c r="BE494" s="206">
        <f>IF(N494="základní",J494,0)</f>
        <v>0</v>
      </c>
      <c r="BF494" s="206">
        <f>IF(N494="snížená",J494,0)</f>
        <v>0</v>
      </c>
      <c r="BG494" s="206">
        <f>IF(N494="zákl. přenesená",J494,0)</f>
        <v>0</v>
      </c>
      <c r="BH494" s="206">
        <f>IF(N494="sníž. přenesená",J494,0)</f>
        <v>0</v>
      </c>
      <c r="BI494" s="206">
        <f>IF(N494="nulová",J494,0)</f>
        <v>0</v>
      </c>
      <c r="BJ494" s="24" t="s">
        <v>24</v>
      </c>
      <c r="BK494" s="206">
        <f>ROUND(I494*H494,2)</f>
        <v>0</v>
      </c>
      <c r="BL494" s="24" t="s">
        <v>164</v>
      </c>
      <c r="BM494" s="24" t="s">
        <v>822</v>
      </c>
    </row>
    <row r="495" spans="2:65" s="10" customFormat="1" ht="29.85" customHeight="1">
      <c r="B495" s="178"/>
      <c r="C495" s="179"/>
      <c r="D495" s="192" t="s">
        <v>74</v>
      </c>
      <c r="E495" s="193" t="s">
        <v>280</v>
      </c>
      <c r="F495" s="193" t="s">
        <v>823</v>
      </c>
      <c r="G495" s="179"/>
      <c r="H495" s="179"/>
      <c r="I495" s="182"/>
      <c r="J495" s="194">
        <f>BK495</f>
        <v>0</v>
      </c>
      <c r="K495" s="179"/>
      <c r="L495" s="184"/>
      <c r="M495" s="185"/>
      <c r="N495" s="186"/>
      <c r="O495" s="186"/>
      <c r="P495" s="187">
        <f>SUM(P496:P626)</f>
        <v>0</v>
      </c>
      <c r="Q495" s="186"/>
      <c r="R495" s="187">
        <f>SUM(R496:R626)</f>
        <v>44.213925000000003</v>
      </c>
      <c r="S495" s="186"/>
      <c r="T495" s="188">
        <f>SUM(T496:T626)</f>
        <v>156.88668999999999</v>
      </c>
      <c r="AR495" s="189" t="s">
        <v>24</v>
      </c>
      <c r="AT495" s="190" t="s">
        <v>74</v>
      </c>
      <c r="AU495" s="190" t="s">
        <v>24</v>
      </c>
      <c r="AY495" s="189" t="s">
        <v>237</v>
      </c>
      <c r="BK495" s="191">
        <f>SUM(BK496:BK626)</f>
        <v>0</v>
      </c>
    </row>
    <row r="496" spans="2:65" s="1" customFormat="1" ht="31.5" customHeight="1">
      <c r="B496" s="41"/>
      <c r="C496" s="195" t="s">
        <v>824</v>
      </c>
      <c r="D496" s="195" t="s">
        <v>239</v>
      </c>
      <c r="E496" s="196" t="s">
        <v>825</v>
      </c>
      <c r="F496" s="197" t="s">
        <v>826</v>
      </c>
      <c r="G496" s="198" t="s">
        <v>319</v>
      </c>
      <c r="H496" s="199">
        <v>85</v>
      </c>
      <c r="I496" s="200"/>
      <c r="J496" s="201">
        <f>ROUND(I496*H496,2)</f>
        <v>0</v>
      </c>
      <c r="K496" s="197" t="s">
        <v>242</v>
      </c>
      <c r="L496" s="61"/>
      <c r="M496" s="202" t="s">
        <v>22</v>
      </c>
      <c r="N496" s="203" t="s">
        <v>46</v>
      </c>
      <c r="O496" s="42"/>
      <c r="P496" s="204">
        <f>O496*H496</f>
        <v>0</v>
      </c>
      <c r="Q496" s="204">
        <v>0.15540000000000001</v>
      </c>
      <c r="R496" s="204">
        <f>Q496*H496</f>
        <v>13.209000000000001</v>
      </c>
      <c r="S496" s="204">
        <v>0</v>
      </c>
      <c r="T496" s="205">
        <f>S496*H496</f>
        <v>0</v>
      </c>
      <c r="AR496" s="24" t="s">
        <v>164</v>
      </c>
      <c r="AT496" s="24" t="s">
        <v>239</v>
      </c>
      <c r="AU496" s="24" t="s">
        <v>84</v>
      </c>
      <c r="AY496" s="24" t="s">
        <v>237</v>
      </c>
      <c r="BE496" s="206">
        <f>IF(N496="základní",J496,0)</f>
        <v>0</v>
      </c>
      <c r="BF496" s="206">
        <f>IF(N496="snížená",J496,0)</f>
        <v>0</v>
      </c>
      <c r="BG496" s="206">
        <f>IF(N496="zákl. přenesená",J496,0)</f>
        <v>0</v>
      </c>
      <c r="BH496" s="206">
        <f>IF(N496="sníž. přenesená",J496,0)</f>
        <v>0</v>
      </c>
      <c r="BI496" s="206">
        <f>IF(N496="nulová",J496,0)</f>
        <v>0</v>
      </c>
      <c r="BJ496" s="24" t="s">
        <v>24</v>
      </c>
      <c r="BK496" s="206">
        <f>ROUND(I496*H496,2)</f>
        <v>0</v>
      </c>
      <c r="BL496" s="24" t="s">
        <v>164</v>
      </c>
      <c r="BM496" s="24" t="s">
        <v>827</v>
      </c>
    </row>
    <row r="497" spans="2:65" s="11" customFormat="1">
      <c r="B497" s="207"/>
      <c r="C497" s="208"/>
      <c r="D497" s="209" t="s">
        <v>244</v>
      </c>
      <c r="E497" s="210" t="s">
        <v>22</v>
      </c>
      <c r="F497" s="211" t="s">
        <v>828</v>
      </c>
      <c r="G497" s="208"/>
      <c r="H497" s="212">
        <v>85</v>
      </c>
      <c r="I497" s="213"/>
      <c r="J497" s="208"/>
      <c r="K497" s="208"/>
      <c r="L497" s="214"/>
      <c r="M497" s="215"/>
      <c r="N497" s="216"/>
      <c r="O497" s="216"/>
      <c r="P497" s="216"/>
      <c r="Q497" s="216"/>
      <c r="R497" s="216"/>
      <c r="S497" s="216"/>
      <c r="T497" s="217"/>
      <c r="AT497" s="218" t="s">
        <v>244</v>
      </c>
      <c r="AU497" s="218" t="s">
        <v>84</v>
      </c>
      <c r="AV497" s="11" t="s">
        <v>84</v>
      </c>
      <c r="AW497" s="11" t="s">
        <v>39</v>
      </c>
      <c r="AX497" s="11" t="s">
        <v>75</v>
      </c>
      <c r="AY497" s="218" t="s">
        <v>237</v>
      </c>
    </row>
    <row r="498" spans="2:65" s="14" customFormat="1">
      <c r="B498" s="261"/>
      <c r="C498" s="262"/>
      <c r="D498" s="209" t="s">
        <v>244</v>
      </c>
      <c r="E498" s="263" t="s">
        <v>159</v>
      </c>
      <c r="F498" s="264" t="s">
        <v>634</v>
      </c>
      <c r="G498" s="262"/>
      <c r="H498" s="265">
        <v>85</v>
      </c>
      <c r="I498" s="266"/>
      <c r="J498" s="262"/>
      <c r="K498" s="262"/>
      <c r="L498" s="267"/>
      <c r="M498" s="268"/>
      <c r="N498" s="269"/>
      <c r="O498" s="269"/>
      <c r="P498" s="269"/>
      <c r="Q498" s="269"/>
      <c r="R498" s="269"/>
      <c r="S498" s="269"/>
      <c r="T498" s="270"/>
      <c r="AT498" s="271" t="s">
        <v>244</v>
      </c>
      <c r="AU498" s="271" t="s">
        <v>84</v>
      </c>
      <c r="AV498" s="14" t="s">
        <v>135</v>
      </c>
      <c r="AW498" s="14" t="s">
        <v>39</v>
      </c>
      <c r="AX498" s="14" t="s">
        <v>75</v>
      </c>
      <c r="AY498" s="271" t="s">
        <v>237</v>
      </c>
    </row>
    <row r="499" spans="2:65" s="12" customFormat="1">
      <c r="B499" s="219"/>
      <c r="C499" s="220"/>
      <c r="D499" s="221" t="s">
        <v>244</v>
      </c>
      <c r="E499" s="222" t="s">
        <v>22</v>
      </c>
      <c r="F499" s="223" t="s">
        <v>246</v>
      </c>
      <c r="G499" s="220"/>
      <c r="H499" s="224">
        <v>85</v>
      </c>
      <c r="I499" s="225"/>
      <c r="J499" s="220"/>
      <c r="K499" s="220"/>
      <c r="L499" s="226"/>
      <c r="M499" s="227"/>
      <c r="N499" s="228"/>
      <c r="O499" s="228"/>
      <c r="P499" s="228"/>
      <c r="Q499" s="228"/>
      <c r="R499" s="228"/>
      <c r="S499" s="228"/>
      <c r="T499" s="229"/>
      <c r="AT499" s="230" t="s">
        <v>244</v>
      </c>
      <c r="AU499" s="230" t="s">
        <v>84</v>
      </c>
      <c r="AV499" s="12" t="s">
        <v>164</v>
      </c>
      <c r="AW499" s="12" t="s">
        <v>39</v>
      </c>
      <c r="AX499" s="12" t="s">
        <v>24</v>
      </c>
      <c r="AY499" s="230" t="s">
        <v>237</v>
      </c>
    </row>
    <row r="500" spans="2:65" s="1" customFormat="1" ht="22.5" customHeight="1">
      <c r="B500" s="41"/>
      <c r="C500" s="231" t="s">
        <v>30</v>
      </c>
      <c r="D500" s="231" t="s">
        <v>274</v>
      </c>
      <c r="E500" s="232" t="s">
        <v>829</v>
      </c>
      <c r="F500" s="233" t="s">
        <v>830</v>
      </c>
      <c r="G500" s="234" t="s">
        <v>396</v>
      </c>
      <c r="H500" s="235">
        <v>97.75</v>
      </c>
      <c r="I500" s="236"/>
      <c r="J500" s="237">
        <f>ROUND(I500*H500,2)</f>
        <v>0</v>
      </c>
      <c r="K500" s="233" t="s">
        <v>242</v>
      </c>
      <c r="L500" s="238"/>
      <c r="M500" s="239" t="s">
        <v>22</v>
      </c>
      <c r="N500" s="240" t="s">
        <v>46</v>
      </c>
      <c r="O500" s="42"/>
      <c r="P500" s="204">
        <f>O500*H500</f>
        <v>0</v>
      </c>
      <c r="Q500" s="204">
        <v>8.2100000000000006E-2</v>
      </c>
      <c r="R500" s="204">
        <f>Q500*H500</f>
        <v>8.0252750000000006</v>
      </c>
      <c r="S500" s="204">
        <v>0</v>
      </c>
      <c r="T500" s="205">
        <f>S500*H500</f>
        <v>0</v>
      </c>
      <c r="AR500" s="24" t="s">
        <v>273</v>
      </c>
      <c r="AT500" s="24" t="s">
        <v>274</v>
      </c>
      <c r="AU500" s="24" t="s">
        <v>84</v>
      </c>
      <c r="AY500" s="24" t="s">
        <v>237</v>
      </c>
      <c r="BE500" s="206">
        <f>IF(N500="základní",J500,0)</f>
        <v>0</v>
      </c>
      <c r="BF500" s="206">
        <f>IF(N500="snížená",J500,0)</f>
        <v>0</v>
      </c>
      <c r="BG500" s="206">
        <f>IF(N500="zákl. přenesená",J500,0)</f>
        <v>0</v>
      </c>
      <c r="BH500" s="206">
        <f>IF(N500="sníž. přenesená",J500,0)</f>
        <v>0</v>
      </c>
      <c r="BI500" s="206">
        <f>IF(N500="nulová",J500,0)</f>
        <v>0</v>
      </c>
      <c r="BJ500" s="24" t="s">
        <v>24</v>
      </c>
      <c r="BK500" s="206">
        <f>ROUND(I500*H500,2)</f>
        <v>0</v>
      </c>
      <c r="BL500" s="24" t="s">
        <v>164</v>
      </c>
      <c r="BM500" s="24" t="s">
        <v>831</v>
      </c>
    </row>
    <row r="501" spans="2:65" s="11" customFormat="1">
      <c r="B501" s="207"/>
      <c r="C501" s="208"/>
      <c r="D501" s="209" t="s">
        <v>244</v>
      </c>
      <c r="E501" s="210" t="s">
        <v>22</v>
      </c>
      <c r="F501" s="211" t="s">
        <v>832</v>
      </c>
      <c r="G501" s="208"/>
      <c r="H501" s="212">
        <v>97.75</v>
      </c>
      <c r="I501" s="213"/>
      <c r="J501" s="208"/>
      <c r="K501" s="208"/>
      <c r="L501" s="214"/>
      <c r="M501" s="215"/>
      <c r="N501" s="216"/>
      <c r="O501" s="216"/>
      <c r="P501" s="216"/>
      <c r="Q501" s="216"/>
      <c r="R501" s="216"/>
      <c r="S501" s="216"/>
      <c r="T501" s="217"/>
      <c r="AT501" s="218" t="s">
        <v>244</v>
      </c>
      <c r="AU501" s="218" t="s">
        <v>84</v>
      </c>
      <c r="AV501" s="11" t="s">
        <v>84</v>
      </c>
      <c r="AW501" s="11" t="s">
        <v>39</v>
      </c>
      <c r="AX501" s="11" t="s">
        <v>75</v>
      </c>
      <c r="AY501" s="218" t="s">
        <v>237</v>
      </c>
    </row>
    <row r="502" spans="2:65" s="12" customFormat="1">
      <c r="B502" s="219"/>
      <c r="C502" s="220"/>
      <c r="D502" s="221" t="s">
        <v>244</v>
      </c>
      <c r="E502" s="222" t="s">
        <v>22</v>
      </c>
      <c r="F502" s="223" t="s">
        <v>246</v>
      </c>
      <c r="G502" s="220"/>
      <c r="H502" s="224">
        <v>97.75</v>
      </c>
      <c r="I502" s="225"/>
      <c r="J502" s="220"/>
      <c r="K502" s="220"/>
      <c r="L502" s="226"/>
      <c r="M502" s="227"/>
      <c r="N502" s="228"/>
      <c r="O502" s="228"/>
      <c r="P502" s="228"/>
      <c r="Q502" s="228"/>
      <c r="R502" s="228"/>
      <c r="S502" s="228"/>
      <c r="T502" s="229"/>
      <c r="AT502" s="230" t="s">
        <v>244</v>
      </c>
      <c r="AU502" s="230" t="s">
        <v>84</v>
      </c>
      <c r="AV502" s="12" t="s">
        <v>164</v>
      </c>
      <c r="AW502" s="12" t="s">
        <v>39</v>
      </c>
      <c r="AX502" s="12" t="s">
        <v>24</v>
      </c>
      <c r="AY502" s="230" t="s">
        <v>237</v>
      </c>
    </row>
    <row r="503" spans="2:65" s="1" customFormat="1" ht="31.5" customHeight="1">
      <c r="B503" s="41"/>
      <c r="C503" s="195" t="s">
        <v>833</v>
      </c>
      <c r="D503" s="195" t="s">
        <v>239</v>
      </c>
      <c r="E503" s="196" t="s">
        <v>834</v>
      </c>
      <c r="F503" s="197" t="s">
        <v>835</v>
      </c>
      <c r="G503" s="198" t="s">
        <v>319</v>
      </c>
      <c r="H503" s="199">
        <v>141.5</v>
      </c>
      <c r="I503" s="200"/>
      <c r="J503" s="201">
        <f>ROUND(I503*H503,2)</f>
        <v>0</v>
      </c>
      <c r="K503" s="197" t="s">
        <v>242</v>
      </c>
      <c r="L503" s="61"/>
      <c r="M503" s="202" t="s">
        <v>22</v>
      </c>
      <c r="N503" s="203" t="s">
        <v>46</v>
      </c>
      <c r="O503" s="42"/>
      <c r="P503" s="204">
        <f>O503*H503</f>
        <v>0</v>
      </c>
      <c r="Q503" s="204">
        <v>0.1295</v>
      </c>
      <c r="R503" s="204">
        <f>Q503*H503</f>
        <v>18.324249999999999</v>
      </c>
      <c r="S503" s="204">
        <v>0</v>
      </c>
      <c r="T503" s="205">
        <f>S503*H503</f>
        <v>0</v>
      </c>
      <c r="AR503" s="24" t="s">
        <v>164</v>
      </c>
      <c r="AT503" s="24" t="s">
        <v>239</v>
      </c>
      <c r="AU503" s="24" t="s">
        <v>84</v>
      </c>
      <c r="AY503" s="24" t="s">
        <v>237</v>
      </c>
      <c r="BE503" s="206">
        <f>IF(N503="základní",J503,0)</f>
        <v>0</v>
      </c>
      <c r="BF503" s="206">
        <f>IF(N503="snížená",J503,0)</f>
        <v>0</v>
      </c>
      <c r="BG503" s="206">
        <f>IF(N503="zákl. přenesená",J503,0)</f>
        <v>0</v>
      </c>
      <c r="BH503" s="206">
        <f>IF(N503="sníž. přenesená",J503,0)</f>
        <v>0</v>
      </c>
      <c r="BI503" s="206">
        <f>IF(N503="nulová",J503,0)</f>
        <v>0</v>
      </c>
      <c r="BJ503" s="24" t="s">
        <v>24</v>
      </c>
      <c r="BK503" s="206">
        <f>ROUND(I503*H503,2)</f>
        <v>0</v>
      </c>
      <c r="BL503" s="24" t="s">
        <v>164</v>
      </c>
      <c r="BM503" s="24" t="s">
        <v>836</v>
      </c>
    </row>
    <row r="504" spans="2:65" s="11" customFormat="1">
      <c r="B504" s="207"/>
      <c r="C504" s="208"/>
      <c r="D504" s="209" t="s">
        <v>244</v>
      </c>
      <c r="E504" s="210" t="s">
        <v>22</v>
      </c>
      <c r="F504" s="211" t="s">
        <v>837</v>
      </c>
      <c r="G504" s="208"/>
      <c r="H504" s="212">
        <v>113</v>
      </c>
      <c r="I504" s="213"/>
      <c r="J504" s="208"/>
      <c r="K504" s="208"/>
      <c r="L504" s="214"/>
      <c r="M504" s="215"/>
      <c r="N504" s="216"/>
      <c r="O504" s="216"/>
      <c r="P504" s="216"/>
      <c r="Q504" s="216"/>
      <c r="R504" s="216"/>
      <c r="S504" s="216"/>
      <c r="T504" s="217"/>
      <c r="AT504" s="218" t="s">
        <v>244</v>
      </c>
      <c r="AU504" s="218" t="s">
        <v>84</v>
      </c>
      <c r="AV504" s="11" t="s">
        <v>84</v>
      </c>
      <c r="AW504" s="11" t="s">
        <v>39</v>
      </c>
      <c r="AX504" s="11" t="s">
        <v>75</v>
      </c>
      <c r="AY504" s="218" t="s">
        <v>237</v>
      </c>
    </row>
    <row r="505" spans="2:65" s="11" customFormat="1">
      <c r="B505" s="207"/>
      <c r="C505" s="208"/>
      <c r="D505" s="209" t="s">
        <v>244</v>
      </c>
      <c r="E505" s="210" t="s">
        <v>22</v>
      </c>
      <c r="F505" s="211" t="s">
        <v>838</v>
      </c>
      <c r="G505" s="208"/>
      <c r="H505" s="212">
        <v>28.5</v>
      </c>
      <c r="I505" s="213"/>
      <c r="J505" s="208"/>
      <c r="K505" s="208"/>
      <c r="L505" s="214"/>
      <c r="M505" s="215"/>
      <c r="N505" s="216"/>
      <c r="O505" s="216"/>
      <c r="P505" s="216"/>
      <c r="Q505" s="216"/>
      <c r="R505" s="216"/>
      <c r="S505" s="216"/>
      <c r="T505" s="217"/>
      <c r="AT505" s="218" t="s">
        <v>244</v>
      </c>
      <c r="AU505" s="218" t="s">
        <v>84</v>
      </c>
      <c r="AV505" s="11" t="s">
        <v>84</v>
      </c>
      <c r="AW505" s="11" t="s">
        <v>39</v>
      </c>
      <c r="AX505" s="11" t="s">
        <v>75</v>
      </c>
      <c r="AY505" s="218" t="s">
        <v>237</v>
      </c>
    </row>
    <row r="506" spans="2:65" s="12" customFormat="1">
      <c r="B506" s="219"/>
      <c r="C506" s="220"/>
      <c r="D506" s="221" t="s">
        <v>244</v>
      </c>
      <c r="E506" s="222" t="s">
        <v>22</v>
      </c>
      <c r="F506" s="223" t="s">
        <v>246</v>
      </c>
      <c r="G506" s="220"/>
      <c r="H506" s="224">
        <v>141.5</v>
      </c>
      <c r="I506" s="225"/>
      <c r="J506" s="220"/>
      <c r="K506" s="220"/>
      <c r="L506" s="226"/>
      <c r="M506" s="227"/>
      <c r="N506" s="228"/>
      <c r="O506" s="228"/>
      <c r="P506" s="228"/>
      <c r="Q506" s="228"/>
      <c r="R506" s="228"/>
      <c r="S506" s="228"/>
      <c r="T506" s="229"/>
      <c r="AT506" s="230" t="s">
        <v>244</v>
      </c>
      <c r="AU506" s="230" t="s">
        <v>84</v>
      </c>
      <c r="AV506" s="12" t="s">
        <v>164</v>
      </c>
      <c r="AW506" s="12" t="s">
        <v>6</v>
      </c>
      <c r="AX506" s="12" t="s">
        <v>24</v>
      </c>
      <c r="AY506" s="230" t="s">
        <v>237</v>
      </c>
    </row>
    <row r="507" spans="2:65" s="1" customFormat="1" ht="22.5" customHeight="1">
      <c r="B507" s="41"/>
      <c r="C507" s="231" t="s">
        <v>839</v>
      </c>
      <c r="D507" s="231" t="s">
        <v>274</v>
      </c>
      <c r="E507" s="232" t="s">
        <v>840</v>
      </c>
      <c r="F507" s="233" t="s">
        <v>841</v>
      </c>
      <c r="G507" s="234" t="s">
        <v>396</v>
      </c>
      <c r="H507" s="235">
        <v>113</v>
      </c>
      <c r="I507" s="236"/>
      <c r="J507" s="237">
        <f>ROUND(I507*H507,2)</f>
        <v>0</v>
      </c>
      <c r="K507" s="233" t="s">
        <v>242</v>
      </c>
      <c r="L507" s="238"/>
      <c r="M507" s="239" t="s">
        <v>22</v>
      </c>
      <c r="N507" s="240" t="s">
        <v>46</v>
      </c>
      <c r="O507" s="42"/>
      <c r="P507" s="204">
        <f>O507*H507</f>
        <v>0</v>
      </c>
      <c r="Q507" s="204">
        <v>0.03</v>
      </c>
      <c r="R507" s="204">
        <f>Q507*H507</f>
        <v>3.3899999999999997</v>
      </c>
      <c r="S507" s="204">
        <v>0</v>
      </c>
      <c r="T507" s="205">
        <f>S507*H507</f>
        <v>0</v>
      </c>
      <c r="AR507" s="24" t="s">
        <v>273</v>
      </c>
      <c r="AT507" s="24" t="s">
        <v>274</v>
      </c>
      <c r="AU507" s="24" t="s">
        <v>84</v>
      </c>
      <c r="AY507" s="24" t="s">
        <v>237</v>
      </c>
      <c r="BE507" s="206">
        <f>IF(N507="základní",J507,0)</f>
        <v>0</v>
      </c>
      <c r="BF507" s="206">
        <f>IF(N507="snížená",J507,0)</f>
        <v>0</v>
      </c>
      <c r="BG507" s="206">
        <f>IF(N507="zákl. přenesená",J507,0)</f>
        <v>0</v>
      </c>
      <c r="BH507" s="206">
        <f>IF(N507="sníž. přenesená",J507,0)</f>
        <v>0</v>
      </c>
      <c r="BI507" s="206">
        <f>IF(N507="nulová",J507,0)</f>
        <v>0</v>
      </c>
      <c r="BJ507" s="24" t="s">
        <v>24</v>
      </c>
      <c r="BK507" s="206">
        <f>ROUND(I507*H507,2)</f>
        <v>0</v>
      </c>
      <c r="BL507" s="24" t="s">
        <v>164</v>
      </c>
      <c r="BM507" s="24" t="s">
        <v>842</v>
      </c>
    </row>
    <row r="508" spans="2:65" s="1" customFormat="1" ht="22.5" customHeight="1">
      <c r="B508" s="41"/>
      <c r="C508" s="231" t="s">
        <v>843</v>
      </c>
      <c r="D508" s="231" t="s">
        <v>274</v>
      </c>
      <c r="E508" s="232" t="s">
        <v>844</v>
      </c>
      <c r="F508" s="233" t="s">
        <v>845</v>
      </c>
      <c r="G508" s="234" t="s">
        <v>396</v>
      </c>
      <c r="H508" s="235">
        <v>57</v>
      </c>
      <c r="I508" s="236"/>
      <c r="J508" s="237">
        <f>ROUND(I508*H508,2)</f>
        <v>0</v>
      </c>
      <c r="K508" s="233" t="s">
        <v>242</v>
      </c>
      <c r="L508" s="238"/>
      <c r="M508" s="239" t="s">
        <v>22</v>
      </c>
      <c r="N508" s="240" t="s">
        <v>46</v>
      </c>
      <c r="O508" s="42"/>
      <c r="P508" s="204">
        <f>O508*H508</f>
        <v>0</v>
      </c>
      <c r="Q508" s="204">
        <v>2.2200000000000001E-2</v>
      </c>
      <c r="R508" s="204">
        <f>Q508*H508</f>
        <v>1.2654000000000001</v>
      </c>
      <c r="S508" s="204">
        <v>0</v>
      </c>
      <c r="T508" s="205">
        <f>S508*H508</f>
        <v>0</v>
      </c>
      <c r="AR508" s="24" t="s">
        <v>273</v>
      </c>
      <c r="AT508" s="24" t="s">
        <v>274</v>
      </c>
      <c r="AU508" s="24" t="s">
        <v>84</v>
      </c>
      <c r="AY508" s="24" t="s">
        <v>237</v>
      </c>
      <c r="BE508" s="206">
        <f>IF(N508="základní",J508,0)</f>
        <v>0</v>
      </c>
      <c r="BF508" s="206">
        <f>IF(N508="snížená",J508,0)</f>
        <v>0</v>
      </c>
      <c r="BG508" s="206">
        <f>IF(N508="zákl. přenesená",J508,0)</f>
        <v>0</v>
      </c>
      <c r="BH508" s="206">
        <f>IF(N508="sníž. přenesená",J508,0)</f>
        <v>0</v>
      </c>
      <c r="BI508" s="206">
        <f>IF(N508="nulová",J508,0)</f>
        <v>0</v>
      </c>
      <c r="BJ508" s="24" t="s">
        <v>24</v>
      </c>
      <c r="BK508" s="206">
        <f>ROUND(I508*H508,2)</f>
        <v>0</v>
      </c>
      <c r="BL508" s="24" t="s">
        <v>164</v>
      </c>
      <c r="BM508" s="24" t="s">
        <v>846</v>
      </c>
    </row>
    <row r="509" spans="2:65" s="1" customFormat="1" ht="22.5" customHeight="1">
      <c r="B509" s="41"/>
      <c r="C509" s="195" t="s">
        <v>847</v>
      </c>
      <c r="D509" s="195" t="s">
        <v>239</v>
      </c>
      <c r="E509" s="196" t="s">
        <v>848</v>
      </c>
      <c r="F509" s="197" t="s">
        <v>849</v>
      </c>
      <c r="G509" s="198" t="s">
        <v>133</v>
      </c>
      <c r="H509" s="199">
        <v>2210.636</v>
      </c>
      <c r="I509" s="200"/>
      <c r="J509" s="201">
        <f>ROUND(I509*H509,2)</f>
        <v>0</v>
      </c>
      <c r="K509" s="197" t="s">
        <v>242</v>
      </c>
      <c r="L509" s="61"/>
      <c r="M509" s="202" t="s">
        <v>22</v>
      </c>
      <c r="N509" s="203" t="s">
        <v>46</v>
      </c>
      <c r="O509" s="42"/>
      <c r="P509" s="204">
        <f>O509*H509</f>
        <v>0</v>
      </c>
      <c r="Q509" s="204">
        <v>0</v>
      </c>
      <c r="R509" s="204">
        <f>Q509*H509</f>
        <v>0</v>
      </c>
      <c r="S509" s="204">
        <v>0</v>
      </c>
      <c r="T509" s="205">
        <f>S509*H509</f>
        <v>0</v>
      </c>
      <c r="AR509" s="24" t="s">
        <v>164</v>
      </c>
      <c r="AT509" s="24" t="s">
        <v>239</v>
      </c>
      <c r="AU509" s="24" t="s">
        <v>84</v>
      </c>
      <c r="AY509" s="24" t="s">
        <v>237</v>
      </c>
      <c r="BE509" s="206">
        <f>IF(N509="základní",J509,0)</f>
        <v>0</v>
      </c>
      <c r="BF509" s="206">
        <f>IF(N509="snížená",J509,0)</f>
        <v>0</v>
      </c>
      <c r="BG509" s="206">
        <f>IF(N509="zákl. přenesená",J509,0)</f>
        <v>0</v>
      </c>
      <c r="BH509" s="206">
        <f>IF(N509="sníž. přenesená",J509,0)</f>
        <v>0</v>
      </c>
      <c r="BI509" s="206">
        <f>IF(N509="nulová",J509,0)</f>
        <v>0</v>
      </c>
      <c r="BJ509" s="24" t="s">
        <v>24</v>
      </c>
      <c r="BK509" s="206">
        <f>ROUND(I509*H509,2)</f>
        <v>0</v>
      </c>
      <c r="BL509" s="24" t="s">
        <v>164</v>
      </c>
      <c r="BM509" s="24" t="s">
        <v>850</v>
      </c>
    </row>
    <row r="510" spans="2:65" s="11" customFormat="1">
      <c r="B510" s="207"/>
      <c r="C510" s="208"/>
      <c r="D510" s="209" t="s">
        <v>244</v>
      </c>
      <c r="E510" s="210" t="s">
        <v>22</v>
      </c>
      <c r="F510" s="211" t="s">
        <v>103</v>
      </c>
      <c r="G510" s="208"/>
      <c r="H510" s="212">
        <v>1262.2429999999999</v>
      </c>
      <c r="I510" s="213"/>
      <c r="J510" s="208"/>
      <c r="K510" s="208"/>
      <c r="L510" s="214"/>
      <c r="M510" s="215"/>
      <c r="N510" s="216"/>
      <c r="O510" s="216"/>
      <c r="P510" s="216"/>
      <c r="Q510" s="216"/>
      <c r="R510" s="216"/>
      <c r="S510" s="216"/>
      <c r="T510" s="217"/>
      <c r="AT510" s="218" t="s">
        <v>244</v>
      </c>
      <c r="AU510" s="218" t="s">
        <v>84</v>
      </c>
      <c r="AV510" s="11" t="s">
        <v>84</v>
      </c>
      <c r="AW510" s="11" t="s">
        <v>39</v>
      </c>
      <c r="AX510" s="11" t="s">
        <v>75</v>
      </c>
      <c r="AY510" s="218" t="s">
        <v>237</v>
      </c>
    </row>
    <row r="511" spans="2:65" s="11" customFormat="1">
      <c r="B511" s="207"/>
      <c r="C511" s="208"/>
      <c r="D511" s="209" t="s">
        <v>244</v>
      </c>
      <c r="E511" s="210" t="s">
        <v>22</v>
      </c>
      <c r="F511" s="211" t="s">
        <v>150</v>
      </c>
      <c r="G511" s="208"/>
      <c r="H511" s="212">
        <v>433.79300000000001</v>
      </c>
      <c r="I511" s="213"/>
      <c r="J511" s="208"/>
      <c r="K511" s="208"/>
      <c r="L511" s="214"/>
      <c r="M511" s="215"/>
      <c r="N511" s="216"/>
      <c r="O511" s="216"/>
      <c r="P511" s="216"/>
      <c r="Q511" s="216"/>
      <c r="R511" s="216"/>
      <c r="S511" s="216"/>
      <c r="T511" s="217"/>
      <c r="AT511" s="218" t="s">
        <v>244</v>
      </c>
      <c r="AU511" s="218" t="s">
        <v>84</v>
      </c>
      <c r="AV511" s="11" t="s">
        <v>84</v>
      </c>
      <c r="AW511" s="11" t="s">
        <v>39</v>
      </c>
      <c r="AX511" s="11" t="s">
        <v>75</v>
      </c>
      <c r="AY511" s="218" t="s">
        <v>237</v>
      </c>
    </row>
    <row r="512" spans="2:65" s="11" customFormat="1">
      <c r="B512" s="207"/>
      <c r="C512" s="208"/>
      <c r="D512" s="209" t="s">
        <v>244</v>
      </c>
      <c r="E512" s="210" t="s">
        <v>22</v>
      </c>
      <c r="F512" s="211" t="s">
        <v>118</v>
      </c>
      <c r="G512" s="208"/>
      <c r="H512" s="212">
        <v>514.6</v>
      </c>
      <c r="I512" s="213"/>
      <c r="J512" s="208"/>
      <c r="K512" s="208"/>
      <c r="L512" s="214"/>
      <c r="M512" s="215"/>
      <c r="N512" s="216"/>
      <c r="O512" s="216"/>
      <c r="P512" s="216"/>
      <c r="Q512" s="216"/>
      <c r="R512" s="216"/>
      <c r="S512" s="216"/>
      <c r="T512" s="217"/>
      <c r="AT512" s="218" t="s">
        <v>244</v>
      </c>
      <c r="AU512" s="218" t="s">
        <v>84</v>
      </c>
      <c r="AV512" s="11" t="s">
        <v>84</v>
      </c>
      <c r="AW512" s="11" t="s">
        <v>39</v>
      </c>
      <c r="AX512" s="11" t="s">
        <v>75</v>
      </c>
      <c r="AY512" s="218" t="s">
        <v>237</v>
      </c>
    </row>
    <row r="513" spans="2:65" s="12" customFormat="1">
      <c r="B513" s="219"/>
      <c r="C513" s="220"/>
      <c r="D513" s="221" t="s">
        <v>244</v>
      </c>
      <c r="E513" s="222" t="s">
        <v>22</v>
      </c>
      <c r="F513" s="223" t="s">
        <v>246</v>
      </c>
      <c r="G513" s="220"/>
      <c r="H513" s="224">
        <v>2210.636</v>
      </c>
      <c r="I513" s="225"/>
      <c r="J513" s="220"/>
      <c r="K513" s="220"/>
      <c r="L513" s="226"/>
      <c r="M513" s="227"/>
      <c r="N513" s="228"/>
      <c r="O513" s="228"/>
      <c r="P513" s="228"/>
      <c r="Q513" s="228"/>
      <c r="R513" s="228"/>
      <c r="S513" s="228"/>
      <c r="T513" s="229"/>
      <c r="AT513" s="230" t="s">
        <v>244</v>
      </c>
      <c r="AU513" s="230" t="s">
        <v>84</v>
      </c>
      <c r="AV513" s="12" t="s">
        <v>164</v>
      </c>
      <c r="AW513" s="12" t="s">
        <v>39</v>
      </c>
      <c r="AX513" s="12" t="s">
        <v>24</v>
      </c>
      <c r="AY513" s="230" t="s">
        <v>237</v>
      </c>
    </row>
    <row r="514" spans="2:65" s="1" customFormat="1" ht="31.5" customHeight="1">
      <c r="B514" s="41"/>
      <c r="C514" s="195" t="s">
        <v>851</v>
      </c>
      <c r="D514" s="195" t="s">
        <v>239</v>
      </c>
      <c r="E514" s="196" t="s">
        <v>852</v>
      </c>
      <c r="F514" s="197" t="s">
        <v>853</v>
      </c>
      <c r="G514" s="198" t="s">
        <v>133</v>
      </c>
      <c r="H514" s="199">
        <v>186660</v>
      </c>
      <c r="I514" s="200"/>
      <c r="J514" s="201">
        <f>ROUND(I514*H514,2)</f>
        <v>0</v>
      </c>
      <c r="K514" s="197" t="s">
        <v>242</v>
      </c>
      <c r="L514" s="61"/>
      <c r="M514" s="202" t="s">
        <v>22</v>
      </c>
      <c r="N514" s="203" t="s">
        <v>46</v>
      </c>
      <c r="O514" s="42"/>
      <c r="P514" s="204">
        <f>O514*H514</f>
        <v>0</v>
      </c>
      <c r="Q514" s="204">
        <v>0</v>
      </c>
      <c r="R514" s="204">
        <f>Q514*H514</f>
        <v>0</v>
      </c>
      <c r="S514" s="204">
        <v>0</v>
      </c>
      <c r="T514" s="205">
        <f>S514*H514</f>
        <v>0</v>
      </c>
      <c r="AR514" s="24" t="s">
        <v>164</v>
      </c>
      <c r="AT514" s="24" t="s">
        <v>239</v>
      </c>
      <c r="AU514" s="24" t="s">
        <v>84</v>
      </c>
      <c r="AY514" s="24" t="s">
        <v>237</v>
      </c>
      <c r="BE514" s="206">
        <f>IF(N514="základní",J514,0)</f>
        <v>0</v>
      </c>
      <c r="BF514" s="206">
        <f>IF(N514="snížená",J514,0)</f>
        <v>0</v>
      </c>
      <c r="BG514" s="206">
        <f>IF(N514="zákl. přenesená",J514,0)</f>
        <v>0</v>
      </c>
      <c r="BH514" s="206">
        <f>IF(N514="sníž. přenesená",J514,0)</f>
        <v>0</v>
      </c>
      <c r="BI514" s="206">
        <f>IF(N514="nulová",J514,0)</f>
        <v>0</v>
      </c>
      <c r="BJ514" s="24" t="s">
        <v>24</v>
      </c>
      <c r="BK514" s="206">
        <f>ROUND(I514*H514,2)</f>
        <v>0</v>
      </c>
      <c r="BL514" s="24" t="s">
        <v>164</v>
      </c>
      <c r="BM514" s="24" t="s">
        <v>854</v>
      </c>
    </row>
    <row r="515" spans="2:65" s="11" customFormat="1">
      <c r="B515" s="207"/>
      <c r="C515" s="208"/>
      <c r="D515" s="209" t="s">
        <v>244</v>
      </c>
      <c r="E515" s="210" t="s">
        <v>22</v>
      </c>
      <c r="F515" s="211" t="s">
        <v>855</v>
      </c>
      <c r="G515" s="208"/>
      <c r="H515" s="212">
        <v>186660</v>
      </c>
      <c r="I515" s="213"/>
      <c r="J515" s="208"/>
      <c r="K515" s="208"/>
      <c r="L515" s="214"/>
      <c r="M515" s="215"/>
      <c r="N515" s="216"/>
      <c r="O515" s="216"/>
      <c r="P515" s="216"/>
      <c r="Q515" s="216"/>
      <c r="R515" s="216"/>
      <c r="S515" s="216"/>
      <c r="T515" s="217"/>
      <c r="AT515" s="218" t="s">
        <v>244</v>
      </c>
      <c r="AU515" s="218" t="s">
        <v>84</v>
      </c>
      <c r="AV515" s="11" t="s">
        <v>84</v>
      </c>
      <c r="AW515" s="11" t="s">
        <v>39</v>
      </c>
      <c r="AX515" s="11" t="s">
        <v>75</v>
      </c>
      <c r="AY515" s="218" t="s">
        <v>237</v>
      </c>
    </row>
    <row r="516" spans="2:65" s="12" customFormat="1">
      <c r="B516" s="219"/>
      <c r="C516" s="220"/>
      <c r="D516" s="221" t="s">
        <v>244</v>
      </c>
      <c r="E516" s="222" t="s">
        <v>22</v>
      </c>
      <c r="F516" s="223" t="s">
        <v>246</v>
      </c>
      <c r="G516" s="220"/>
      <c r="H516" s="224">
        <v>186660</v>
      </c>
      <c r="I516" s="225"/>
      <c r="J516" s="220"/>
      <c r="K516" s="220"/>
      <c r="L516" s="226"/>
      <c r="M516" s="227"/>
      <c r="N516" s="228"/>
      <c r="O516" s="228"/>
      <c r="P516" s="228"/>
      <c r="Q516" s="228"/>
      <c r="R516" s="228"/>
      <c r="S516" s="228"/>
      <c r="T516" s="229"/>
      <c r="AT516" s="230" t="s">
        <v>244</v>
      </c>
      <c r="AU516" s="230" t="s">
        <v>84</v>
      </c>
      <c r="AV516" s="12" t="s">
        <v>164</v>
      </c>
      <c r="AW516" s="12" t="s">
        <v>39</v>
      </c>
      <c r="AX516" s="12" t="s">
        <v>24</v>
      </c>
      <c r="AY516" s="230" t="s">
        <v>237</v>
      </c>
    </row>
    <row r="517" spans="2:65" s="1" customFormat="1" ht="31.5" customHeight="1">
      <c r="B517" s="41"/>
      <c r="C517" s="195" t="s">
        <v>856</v>
      </c>
      <c r="D517" s="195" t="s">
        <v>239</v>
      </c>
      <c r="E517" s="196" t="s">
        <v>857</v>
      </c>
      <c r="F517" s="197" t="s">
        <v>858</v>
      </c>
      <c r="G517" s="198" t="s">
        <v>133</v>
      </c>
      <c r="H517" s="199">
        <v>2074</v>
      </c>
      <c r="I517" s="200"/>
      <c r="J517" s="201">
        <f>ROUND(I517*H517,2)</f>
        <v>0</v>
      </c>
      <c r="K517" s="197" t="s">
        <v>242</v>
      </c>
      <c r="L517" s="61"/>
      <c r="M517" s="202" t="s">
        <v>22</v>
      </c>
      <c r="N517" s="203" t="s">
        <v>46</v>
      </c>
      <c r="O517" s="42"/>
      <c r="P517" s="204">
        <f>O517*H517</f>
        <v>0</v>
      </c>
      <c r="Q517" s="204">
        <v>0</v>
      </c>
      <c r="R517" s="204">
        <f>Q517*H517</f>
        <v>0</v>
      </c>
      <c r="S517" s="204">
        <v>0</v>
      </c>
      <c r="T517" s="205">
        <f>S517*H517</f>
        <v>0</v>
      </c>
      <c r="AR517" s="24" t="s">
        <v>164</v>
      </c>
      <c r="AT517" s="24" t="s">
        <v>239</v>
      </c>
      <c r="AU517" s="24" t="s">
        <v>84</v>
      </c>
      <c r="AY517" s="24" t="s">
        <v>237</v>
      </c>
      <c r="BE517" s="206">
        <f>IF(N517="základní",J517,0)</f>
        <v>0</v>
      </c>
      <c r="BF517" s="206">
        <f>IF(N517="snížená",J517,0)</f>
        <v>0</v>
      </c>
      <c r="BG517" s="206">
        <f>IF(N517="zákl. přenesená",J517,0)</f>
        <v>0</v>
      </c>
      <c r="BH517" s="206">
        <f>IF(N517="sníž. přenesená",J517,0)</f>
        <v>0</v>
      </c>
      <c r="BI517" s="206">
        <f>IF(N517="nulová",J517,0)</f>
        <v>0</v>
      </c>
      <c r="BJ517" s="24" t="s">
        <v>24</v>
      </c>
      <c r="BK517" s="206">
        <f>ROUND(I517*H517,2)</f>
        <v>0</v>
      </c>
      <c r="BL517" s="24" t="s">
        <v>164</v>
      </c>
      <c r="BM517" s="24" t="s">
        <v>859</v>
      </c>
    </row>
    <row r="518" spans="2:65" s="1" customFormat="1" ht="22.5" customHeight="1">
      <c r="B518" s="41"/>
      <c r="C518" s="195" t="s">
        <v>860</v>
      </c>
      <c r="D518" s="195" t="s">
        <v>239</v>
      </c>
      <c r="E518" s="196" t="s">
        <v>861</v>
      </c>
      <c r="F518" s="197" t="s">
        <v>862</v>
      </c>
      <c r="G518" s="198" t="s">
        <v>133</v>
      </c>
      <c r="H518" s="199">
        <v>2074</v>
      </c>
      <c r="I518" s="200"/>
      <c r="J518" s="201">
        <f>ROUND(I518*H518,2)</f>
        <v>0</v>
      </c>
      <c r="K518" s="197" t="s">
        <v>242</v>
      </c>
      <c r="L518" s="61"/>
      <c r="M518" s="202" t="s">
        <v>22</v>
      </c>
      <c r="N518" s="203" t="s">
        <v>46</v>
      </c>
      <c r="O518" s="42"/>
      <c r="P518" s="204">
        <f>O518*H518</f>
        <v>0</v>
      </c>
      <c r="Q518" s="204">
        <v>0</v>
      </c>
      <c r="R518" s="204">
        <f>Q518*H518</f>
        <v>0</v>
      </c>
      <c r="S518" s="204">
        <v>0</v>
      </c>
      <c r="T518" s="205">
        <f>S518*H518</f>
        <v>0</v>
      </c>
      <c r="AR518" s="24" t="s">
        <v>164</v>
      </c>
      <c r="AT518" s="24" t="s">
        <v>239</v>
      </c>
      <c r="AU518" s="24" t="s">
        <v>84</v>
      </c>
      <c r="AY518" s="24" t="s">
        <v>237</v>
      </c>
      <c r="BE518" s="206">
        <f>IF(N518="základní",J518,0)</f>
        <v>0</v>
      </c>
      <c r="BF518" s="206">
        <f>IF(N518="snížená",J518,0)</f>
        <v>0</v>
      </c>
      <c r="BG518" s="206">
        <f>IF(N518="zákl. přenesená",J518,0)</f>
        <v>0</v>
      </c>
      <c r="BH518" s="206">
        <f>IF(N518="sníž. přenesená",J518,0)</f>
        <v>0</v>
      </c>
      <c r="BI518" s="206">
        <f>IF(N518="nulová",J518,0)</f>
        <v>0</v>
      </c>
      <c r="BJ518" s="24" t="s">
        <v>24</v>
      </c>
      <c r="BK518" s="206">
        <f>ROUND(I518*H518,2)</f>
        <v>0</v>
      </c>
      <c r="BL518" s="24" t="s">
        <v>164</v>
      </c>
      <c r="BM518" s="24" t="s">
        <v>863</v>
      </c>
    </row>
    <row r="519" spans="2:65" s="1" customFormat="1" ht="22.5" customHeight="1">
      <c r="B519" s="41"/>
      <c r="C519" s="195" t="s">
        <v>864</v>
      </c>
      <c r="D519" s="195" t="s">
        <v>239</v>
      </c>
      <c r="E519" s="196" t="s">
        <v>865</v>
      </c>
      <c r="F519" s="197" t="s">
        <v>866</v>
      </c>
      <c r="G519" s="198" t="s">
        <v>133</v>
      </c>
      <c r="H519" s="199">
        <v>186660</v>
      </c>
      <c r="I519" s="200"/>
      <c r="J519" s="201">
        <f>ROUND(I519*H519,2)</f>
        <v>0</v>
      </c>
      <c r="K519" s="197" t="s">
        <v>242</v>
      </c>
      <c r="L519" s="61"/>
      <c r="M519" s="202" t="s">
        <v>22</v>
      </c>
      <c r="N519" s="203" t="s">
        <v>46</v>
      </c>
      <c r="O519" s="42"/>
      <c r="P519" s="204">
        <f>O519*H519</f>
        <v>0</v>
      </c>
      <c r="Q519" s="204">
        <v>0</v>
      </c>
      <c r="R519" s="204">
        <f>Q519*H519</f>
        <v>0</v>
      </c>
      <c r="S519" s="204">
        <v>0</v>
      </c>
      <c r="T519" s="205">
        <f>S519*H519</f>
        <v>0</v>
      </c>
      <c r="AR519" s="24" t="s">
        <v>164</v>
      </c>
      <c r="AT519" s="24" t="s">
        <v>239</v>
      </c>
      <c r="AU519" s="24" t="s">
        <v>84</v>
      </c>
      <c r="AY519" s="24" t="s">
        <v>237</v>
      </c>
      <c r="BE519" s="206">
        <f>IF(N519="základní",J519,0)</f>
        <v>0</v>
      </c>
      <c r="BF519" s="206">
        <f>IF(N519="snížená",J519,0)</f>
        <v>0</v>
      </c>
      <c r="BG519" s="206">
        <f>IF(N519="zákl. přenesená",J519,0)</f>
        <v>0</v>
      </c>
      <c r="BH519" s="206">
        <f>IF(N519="sníž. přenesená",J519,0)</f>
        <v>0</v>
      </c>
      <c r="BI519" s="206">
        <f>IF(N519="nulová",J519,0)</f>
        <v>0</v>
      </c>
      <c r="BJ519" s="24" t="s">
        <v>24</v>
      </c>
      <c r="BK519" s="206">
        <f>ROUND(I519*H519,2)</f>
        <v>0</v>
      </c>
      <c r="BL519" s="24" t="s">
        <v>164</v>
      </c>
      <c r="BM519" s="24" t="s">
        <v>867</v>
      </c>
    </row>
    <row r="520" spans="2:65" s="11" customFormat="1">
      <c r="B520" s="207"/>
      <c r="C520" s="208"/>
      <c r="D520" s="209" t="s">
        <v>244</v>
      </c>
      <c r="E520" s="210" t="s">
        <v>22</v>
      </c>
      <c r="F520" s="211" t="s">
        <v>855</v>
      </c>
      <c r="G520" s="208"/>
      <c r="H520" s="212">
        <v>186660</v>
      </c>
      <c r="I520" s="213"/>
      <c r="J520" s="208"/>
      <c r="K520" s="208"/>
      <c r="L520" s="214"/>
      <c r="M520" s="215"/>
      <c r="N520" s="216"/>
      <c r="O520" s="216"/>
      <c r="P520" s="216"/>
      <c r="Q520" s="216"/>
      <c r="R520" s="216"/>
      <c r="S520" s="216"/>
      <c r="T520" s="217"/>
      <c r="AT520" s="218" t="s">
        <v>244</v>
      </c>
      <c r="AU520" s="218" t="s">
        <v>84</v>
      </c>
      <c r="AV520" s="11" t="s">
        <v>84</v>
      </c>
      <c r="AW520" s="11" t="s">
        <v>39</v>
      </c>
      <c r="AX520" s="11" t="s">
        <v>75</v>
      </c>
      <c r="AY520" s="218" t="s">
        <v>237</v>
      </c>
    </row>
    <row r="521" spans="2:65" s="12" customFormat="1">
      <c r="B521" s="219"/>
      <c r="C521" s="220"/>
      <c r="D521" s="221" t="s">
        <v>244</v>
      </c>
      <c r="E521" s="222" t="s">
        <v>22</v>
      </c>
      <c r="F521" s="223" t="s">
        <v>246</v>
      </c>
      <c r="G521" s="220"/>
      <c r="H521" s="224">
        <v>186660</v>
      </c>
      <c r="I521" s="225"/>
      <c r="J521" s="220"/>
      <c r="K521" s="220"/>
      <c r="L521" s="226"/>
      <c r="M521" s="227"/>
      <c r="N521" s="228"/>
      <c r="O521" s="228"/>
      <c r="P521" s="228"/>
      <c r="Q521" s="228"/>
      <c r="R521" s="228"/>
      <c r="S521" s="228"/>
      <c r="T521" s="229"/>
      <c r="AT521" s="230" t="s">
        <v>244</v>
      </c>
      <c r="AU521" s="230" t="s">
        <v>84</v>
      </c>
      <c r="AV521" s="12" t="s">
        <v>164</v>
      </c>
      <c r="AW521" s="12" t="s">
        <v>39</v>
      </c>
      <c r="AX521" s="12" t="s">
        <v>24</v>
      </c>
      <c r="AY521" s="230" t="s">
        <v>237</v>
      </c>
    </row>
    <row r="522" spans="2:65" s="1" customFormat="1" ht="22.5" customHeight="1">
      <c r="B522" s="41"/>
      <c r="C522" s="195" t="s">
        <v>868</v>
      </c>
      <c r="D522" s="195" t="s">
        <v>239</v>
      </c>
      <c r="E522" s="196" t="s">
        <v>869</v>
      </c>
      <c r="F522" s="197" t="s">
        <v>870</v>
      </c>
      <c r="G522" s="198" t="s">
        <v>133</v>
      </c>
      <c r="H522" s="199">
        <v>2074</v>
      </c>
      <c r="I522" s="200"/>
      <c r="J522" s="201">
        <f>ROUND(I522*H522,2)</f>
        <v>0</v>
      </c>
      <c r="K522" s="197" t="s">
        <v>242</v>
      </c>
      <c r="L522" s="61"/>
      <c r="M522" s="202" t="s">
        <v>22</v>
      </c>
      <c r="N522" s="203" t="s">
        <v>46</v>
      </c>
      <c r="O522" s="42"/>
      <c r="P522" s="204">
        <f>O522*H522</f>
        <v>0</v>
      </c>
      <c r="Q522" s="204">
        <v>0</v>
      </c>
      <c r="R522" s="204">
        <f>Q522*H522</f>
        <v>0</v>
      </c>
      <c r="S522" s="204">
        <v>0</v>
      </c>
      <c r="T522" s="205">
        <f>S522*H522</f>
        <v>0</v>
      </c>
      <c r="AR522" s="24" t="s">
        <v>164</v>
      </c>
      <c r="AT522" s="24" t="s">
        <v>239</v>
      </c>
      <c r="AU522" s="24" t="s">
        <v>84</v>
      </c>
      <c r="AY522" s="24" t="s">
        <v>237</v>
      </c>
      <c r="BE522" s="206">
        <f>IF(N522="základní",J522,0)</f>
        <v>0</v>
      </c>
      <c r="BF522" s="206">
        <f>IF(N522="snížená",J522,0)</f>
        <v>0</v>
      </c>
      <c r="BG522" s="206">
        <f>IF(N522="zákl. přenesená",J522,0)</f>
        <v>0</v>
      </c>
      <c r="BH522" s="206">
        <f>IF(N522="sníž. přenesená",J522,0)</f>
        <v>0</v>
      </c>
      <c r="BI522" s="206">
        <f>IF(N522="nulová",J522,0)</f>
        <v>0</v>
      </c>
      <c r="BJ522" s="24" t="s">
        <v>24</v>
      </c>
      <c r="BK522" s="206">
        <f>ROUND(I522*H522,2)</f>
        <v>0</v>
      </c>
      <c r="BL522" s="24" t="s">
        <v>164</v>
      </c>
      <c r="BM522" s="24" t="s">
        <v>871</v>
      </c>
    </row>
    <row r="523" spans="2:65" s="1" customFormat="1" ht="22.5" customHeight="1">
      <c r="B523" s="41"/>
      <c r="C523" s="195" t="s">
        <v>872</v>
      </c>
      <c r="D523" s="195" t="s">
        <v>239</v>
      </c>
      <c r="E523" s="196" t="s">
        <v>873</v>
      </c>
      <c r="F523" s="197" t="s">
        <v>874</v>
      </c>
      <c r="G523" s="198" t="s">
        <v>257</v>
      </c>
      <c r="H523" s="199">
        <v>47.427999999999997</v>
      </c>
      <c r="I523" s="200"/>
      <c r="J523" s="201">
        <f>ROUND(I523*H523,2)</f>
        <v>0</v>
      </c>
      <c r="K523" s="197" t="s">
        <v>242</v>
      </c>
      <c r="L523" s="61"/>
      <c r="M523" s="202" t="s">
        <v>22</v>
      </c>
      <c r="N523" s="203" t="s">
        <v>46</v>
      </c>
      <c r="O523" s="42"/>
      <c r="P523" s="204">
        <f>O523*H523</f>
        <v>0</v>
      </c>
      <c r="Q523" s="204">
        <v>0</v>
      </c>
      <c r="R523" s="204">
        <f>Q523*H523</f>
        <v>0</v>
      </c>
      <c r="S523" s="204">
        <v>2.1</v>
      </c>
      <c r="T523" s="205">
        <f>S523*H523</f>
        <v>99.598799999999997</v>
      </c>
      <c r="AR523" s="24" t="s">
        <v>164</v>
      </c>
      <c r="AT523" s="24" t="s">
        <v>239</v>
      </c>
      <c r="AU523" s="24" t="s">
        <v>84</v>
      </c>
      <c r="AY523" s="24" t="s">
        <v>237</v>
      </c>
      <c r="BE523" s="206">
        <f>IF(N523="základní",J523,0)</f>
        <v>0</v>
      </c>
      <c r="BF523" s="206">
        <f>IF(N523="snížená",J523,0)</f>
        <v>0</v>
      </c>
      <c r="BG523" s="206">
        <f>IF(N523="zákl. přenesená",J523,0)</f>
        <v>0</v>
      </c>
      <c r="BH523" s="206">
        <f>IF(N523="sníž. přenesená",J523,0)</f>
        <v>0</v>
      </c>
      <c r="BI523" s="206">
        <f>IF(N523="nulová",J523,0)</f>
        <v>0</v>
      </c>
      <c r="BJ523" s="24" t="s">
        <v>24</v>
      </c>
      <c r="BK523" s="206">
        <f>ROUND(I523*H523,2)</f>
        <v>0</v>
      </c>
      <c r="BL523" s="24" t="s">
        <v>164</v>
      </c>
      <c r="BM523" s="24" t="s">
        <v>875</v>
      </c>
    </row>
    <row r="524" spans="2:65" s="11" customFormat="1">
      <c r="B524" s="207"/>
      <c r="C524" s="208"/>
      <c r="D524" s="221" t="s">
        <v>244</v>
      </c>
      <c r="E524" s="247" t="s">
        <v>22</v>
      </c>
      <c r="F524" s="248" t="s">
        <v>876</v>
      </c>
      <c r="G524" s="208"/>
      <c r="H524" s="249">
        <v>47.427999999999997</v>
      </c>
      <c r="I524" s="213"/>
      <c r="J524" s="208"/>
      <c r="K524" s="208"/>
      <c r="L524" s="214"/>
      <c r="M524" s="215"/>
      <c r="N524" s="216"/>
      <c r="O524" s="216"/>
      <c r="P524" s="216"/>
      <c r="Q524" s="216"/>
      <c r="R524" s="216"/>
      <c r="S524" s="216"/>
      <c r="T524" s="217"/>
      <c r="AT524" s="218" t="s">
        <v>244</v>
      </c>
      <c r="AU524" s="218" t="s">
        <v>84</v>
      </c>
      <c r="AV524" s="11" t="s">
        <v>84</v>
      </c>
      <c r="AW524" s="11" t="s">
        <v>39</v>
      </c>
      <c r="AX524" s="11" t="s">
        <v>24</v>
      </c>
      <c r="AY524" s="218" t="s">
        <v>237</v>
      </c>
    </row>
    <row r="525" spans="2:65" s="1" customFormat="1" ht="31.5" customHeight="1">
      <c r="B525" s="41"/>
      <c r="C525" s="195" t="s">
        <v>877</v>
      </c>
      <c r="D525" s="195" t="s">
        <v>239</v>
      </c>
      <c r="E525" s="196" t="s">
        <v>878</v>
      </c>
      <c r="F525" s="197" t="s">
        <v>879</v>
      </c>
      <c r="G525" s="198" t="s">
        <v>257</v>
      </c>
      <c r="H525" s="199">
        <v>21.079000000000001</v>
      </c>
      <c r="I525" s="200"/>
      <c r="J525" s="201">
        <f>ROUND(I525*H525,2)</f>
        <v>0</v>
      </c>
      <c r="K525" s="197" t="s">
        <v>242</v>
      </c>
      <c r="L525" s="61"/>
      <c r="M525" s="202" t="s">
        <v>22</v>
      </c>
      <c r="N525" s="203" t="s">
        <v>46</v>
      </c>
      <c r="O525" s="42"/>
      <c r="P525" s="204">
        <f>O525*H525</f>
        <v>0</v>
      </c>
      <c r="Q525" s="204">
        <v>0</v>
      </c>
      <c r="R525" s="204">
        <f>Q525*H525</f>
        <v>0</v>
      </c>
      <c r="S525" s="204">
        <v>2.2000000000000002</v>
      </c>
      <c r="T525" s="205">
        <f>S525*H525</f>
        <v>46.373800000000003</v>
      </c>
      <c r="AR525" s="24" t="s">
        <v>164</v>
      </c>
      <c r="AT525" s="24" t="s">
        <v>239</v>
      </c>
      <c r="AU525" s="24" t="s">
        <v>84</v>
      </c>
      <c r="AY525" s="24" t="s">
        <v>237</v>
      </c>
      <c r="BE525" s="206">
        <f>IF(N525="základní",J525,0)</f>
        <v>0</v>
      </c>
      <c r="BF525" s="206">
        <f>IF(N525="snížená",J525,0)</f>
        <v>0</v>
      </c>
      <c r="BG525" s="206">
        <f>IF(N525="zákl. přenesená",J525,0)</f>
        <v>0</v>
      </c>
      <c r="BH525" s="206">
        <f>IF(N525="sníž. přenesená",J525,0)</f>
        <v>0</v>
      </c>
      <c r="BI525" s="206">
        <f>IF(N525="nulová",J525,0)</f>
        <v>0</v>
      </c>
      <c r="BJ525" s="24" t="s">
        <v>24</v>
      </c>
      <c r="BK525" s="206">
        <f>ROUND(I525*H525,2)</f>
        <v>0</v>
      </c>
      <c r="BL525" s="24" t="s">
        <v>164</v>
      </c>
      <c r="BM525" s="24" t="s">
        <v>880</v>
      </c>
    </row>
    <row r="526" spans="2:65" s="11" customFormat="1">
      <c r="B526" s="207"/>
      <c r="C526" s="208"/>
      <c r="D526" s="221" t="s">
        <v>244</v>
      </c>
      <c r="E526" s="247" t="s">
        <v>22</v>
      </c>
      <c r="F526" s="248" t="s">
        <v>881</v>
      </c>
      <c r="G526" s="208"/>
      <c r="H526" s="249">
        <v>21.079000000000001</v>
      </c>
      <c r="I526" s="213"/>
      <c r="J526" s="208"/>
      <c r="K526" s="208"/>
      <c r="L526" s="214"/>
      <c r="M526" s="215"/>
      <c r="N526" s="216"/>
      <c r="O526" s="216"/>
      <c r="P526" s="216"/>
      <c r="Q526" s="216"/>
      <c r="R526" s="216"/>
      <c r="S526" s="216"/>
      <c r="T526" s="217"/>
      <c r="AT526" s="218" t="s">
        <v>244</v>
      </c>
      <c r="AU526" s="218" t="s">
        <v>84</v>
      </c>
      <c r="AV526" s="11" t="s">
        <v>84</v>
      </c>
      <c r="AW526" s="11" t="s">
        <v>39</v>
      </c>
      <c r="AX526" s="11" t="s">
        <v>24</v>
      </c>
      <c r="AY526" s="218" t="s">
        <v>237</v>
      </c>
    </row>
    <row r="527" spans="2:65" s="1" customFormat="1" ht="44.25" customHeight="1">
      <c r="B527" s="41"/>
      <c r="C527" s="195" t="s">
        <v>882</v>
      </c>
      <c r="D527" s="195" t="s">
        <v>239</v>
      </c>
      <c r="E527" s="196" t="s">
        <v>883</v>
      </c>
      <c r="F527" s="197" t="s">
        <v>884</v>
      </c>
      <c r="G527" s="198" t="s">
        <v>885</v>
      </c>
      <c r="H527" s="199">
        <v>1</v>
      </c>
      <c r="I527" s="200"/>
      <c r="J527" s="201">
        <f>ROUND(I527*H527,2)</f>
        <v>0</v>
      </c>
      <c r="K527" s="197" t="s">
        <v>22</v>
      </c>
      <c r="L527" s="61"/>
      <c r="M527" s="202" t="s">
        <v>22</v>
      </c>
      <c r="N527" s="203" t="s">
        <v>46</v>
      </c>
      <c r="O527" s="42"/>
      <c r="P527" s="204">
        <f>O527*H527</f>
        <v>0</v>
      </c>
      <c r="Q527" s="204">
        <v>0</v>
      </c>
      <c r="R527" s="204">
        <f>Q527*H527</f>
        <v>0</v>
      </c>
      <c r="S527" s="204">
        <v>0</v>
      </c>
      <c r="T527" s="205">
        <f>S527*H527</f>
        <v>0</v>
      </c>
      <c r="AR527" s="24" t="s">
        <v>164</v>
      </c>
      <c r="AT527" s="24" t="s">
        <v>239</v>
      </c>
      <c r="AU527" s="24" t="s">
        <v>84</v>
      </c>
      <c r="AY527" s="24" t="s">
        <v>237</v>
      </c>
      <c r="BE527" s="206">
        <f>IF(N527="základní",J527,0)</f>
        <v>0</v>
      </c>
      <c r="BF527" s="206">
        <f>IF(N527="snížená",J527,0)</f>
        <v>0</v>
      </c>
      <c r="BG527" s="206">
        <f>IF(N527="zákl. přenesená",J527,0)</f>
        <v>0</v>
      </c>
      <c r="BH527" s="206">
        <f>IF(N527="sníž. přenesená",J527,0)</f>
        <v>0</v>
      </c>
      <c r="BI527" s="206">
        <f>IF(N527="nulová",J527,0)</f>
        <v>0</v>
      </c>
      <c r="BJ527" s="24" t="s">
        <v>24</v>
      </c>
      <c r="BK527" s="206">
        <f>ROUND(I527*H527,2)</f>
        <v>0</v>
      </c>
      <c r="BL527" s="24" t="s">
        <v>164</v>
      </c>
      <c r="BM527" s="24" t="s">
        <v>886</v>
      </c>
    </row>
    <row r="528" spans="2:65" s="11" customFormat="1">
      <c r="B528" s="207"/>
      <c r="C528" s="208"/>
      <c r="D528" s="221" t="s">
        <v>244</v>
      </c>
      <c r="E528" s="247" t="s">
        <v>22</v>
      </c>
      <c r="F528" s="248" t="s">
        <v>887</v>
      </c>
      <c r="G528" s="208"/>
      <c r="H528" s="249">
        <v>1</v>
      </c>
      <c r="I528" s="213"/>
      <c r="J528" s="208"/>
      <c r="K528" s="208"/>
      <c r="L528" s="214"/>
      <c r="M528" s="215"/>
      <c r="N528" s="216"/>
      <c r="O528" s="216"/>
      <c r="P528" s="216"/>
      <c r="Q528" s="216"/>
      <c r="R528" s="216"/>
      <c r="S528" s="216"/>
      <c r="T528" s="217"/>
      <c r="AT528" s="218" t="s">
        <v>244</v>
      </c>
      <c r="AU528" s="218" t="s">
        <v>84</v>
      </c>
      <c r="AV528" s="11" t="s">
        <v>84</v>
      </c>
      <c r="AW528" s="11" t="s">
        <v>39</v>
      </c>
      <c r="AX528" s="11" t="s">
        <v>24</v>
      </c>
      <c r="AY528" s="218" t="s">
        <v>237</v>
      </c>
    </row>
    <row r="529" spans="2:65" s="1" customFormat="1" ht="44.25" customHeight="1">
      <c r="B529" s="41"/>
      <c r="C529" s="195" t="s">
        <v>888</v>
      </c>
      <c r="D529" s="195" t="s">
        <v>239</v>
      </c>
      <c r="E529" s="196" t="s">
        <v>889</v>
      </c>
      <c r="F529" s="197" t="s">
        <v>890</v>
      </c>
      <c r="G529" s="198" t="s">
        <v>885</v>
      </c>
      <c r="H529" s="199">
        <v>1</v>
      </c>
      <c r="I529" s="200"/>
      <c r="J529" s="201">
        <f>ROUND(I529*H529,2)</f>
        <v>0</v>
      </c>
      <c r="K529" s="197" t="s">
        <v>22</v>
      </c>
      <c r="L529" s="61"/>
      <c r="M529" s="202" t="s">
        <v>22</v>
      </c>
      <c r="N529" s="203" t="s">
        <v>46</v>
      </c>
      <c r="O529" s="42"/>
      <c r="P529" s="204">
        <f>O529*H529</f>
        <v>0</v>
      </c>
      <c r="Q529" s="204">
        <v>0</v>
      </c>
      <c r="R529" s="204">
        <f>Q529*H529</f>
        <v>0</v>
      </c>
      <c r="S529" s="204">
        <v>0</v>
      </c>
      <c r="T529" s="205">
        <f>S529*H529</f>
        <v>0</v>
      </c>
      <c r="AR529" s="24" t="s">
        <v>164</v>
      </c>
      <c r="AT529" s="24" t="s">
        <v>239</v>
      </c>
      <c r="AU529" s="24" t="s">
        <v>84</v>
      </c>
      <c r="AY529" s="24" t="s">
        <v>237</v>
      </c>
      <c r="BE529" s="206">
        <f>IF(N529="základní",J529,0)</f>
        <v>0</v>
      </c>
      <c r="BF529" s="206">
        <f>IF(N529="snížená",J529,0)</f>
        <v>0</v>
      </c>
      <c r="BG529" s="206">
        <f>IF(N529="zákl. přenesená",J529,0)</f>
        <v>0</v>
      </c>
      <c r="BH529" s="206">
        <f>IF(N529="sníž. přenesená",J529,0)</f>
        <v>0</v>
      </c>
      <c r="BI529" s="206">
        <f>IF(N529="nulová",J529,0)</f>
        <v>0</v>
      </c>
      <c r="BJ529" s="24" t="s">
        <v>24</v>
      </c>
      <c r="BK529" s="206">
        <f>ROUND(I529*H529,2)</f>
        <v>0</v>
      </c>
      <c r="BL529" s="24" t="s">
        <v>164</v>
      </c>
      <c r="BM529" s="24" t="s">
        <v>891</v>
      </c>
    </row>
    <row r="530" spans="2:65" s="11" customFormat="1">
      <c r="B530" s="207"/>
      <c r="C530" s="208"/>
      <c r="D530" s="221" t="s">
        <v>244</v>
      </c>
      <c r="E530" s="247" t="s">
        <v>22</v>
      </c>
      <c r="F530" s="248" t="s">
        <v>892</v>
      </c>
      <c r="G530" s="208"/>
      <c r="H530" s="249">
        <v>1</v>
      </c>
      <c r="I530" s="213"/>
      <c r="J530" s="208"/>
      <c r="K530" s="208"/>
      <c r="L530" s="214"/>
      <c r="M530" s="215"/>
      <c r="N530" s="216"/>
      <c r="O530" s="216"/>
      <c r="P530" s="216"/>
      <c r="Q530" s="216"/>
      <c r="R530" s="216"/>
      <c r="S530" s="216"/>
      <c r="T530" s="217"/>
      <c r="AT530" s="218" t="s">
        <v>244</v>
      </c>
      <c r="AU530" s="218" t="s">
        <v>84</v>
      </c>
      <c r="AV530" s="11" t="s">
        <v>84</v>
      </c>
      <c r="AW530" s="11" t="s">
        <v>39</v>
      </c>
      <c r="AX530" s="11" t="s">
        <v>24</v>
      </c>
      <c r="AY530" s="218" t="s">
        <v>237</v>
      </c>
    </row>
    <row r="531" spans="2:65" s="1" customFormat="1" ht="22.5" customHeight="1">
      <c r="B531" s="41"/>
      <c r="C531" s="195" t="s">
        <v>893</v>
      </c>
      <c r="D531" s="195" t="s">
        <v>239</v>
      </c>
      <c r="E531" s="196" t="s">
        <v>894</v>
      </c>
      <c r="F531" s="197" t="s">
        <v>895</v>
      </c>
      <c r="G531" s="198" t="s">
        <v>896</v>
      </c>
      <c r="H531" s="199">
        <v>2</v>
      </c>
      <c r="I531" s="200"/>
      <c r="J531" s="201">
        <f>ROUND(I531*H531,2)</f>
        <v>0</v>
      </c>
      <c r="K531" s="197" t="s">
        <v>22</v>
      </c>
      <c r="L531" s="61"/>
      <c r="M531" s="202" t="s">
        <v>22</v>
      </c>
      <c r="N531" s="203" t="s">
        <v>46</v>
      </c>
      <c r="O531" s="42"/>
      <c r="P531" s="204">
        <f>O531*H531</f>
        <v>0</v>
      </c>
      <c r="Q531" s="204">
        <v>0</v>
      </c>
      <c r="R531" s="204">
        <f>Q531*H531</f>
        <v>0</v>
      </c>
      <c r="S531" s="204">
        <v>0</v>
      </c>
      <c r="T531" s="205">
        <f>S531*H531</f>
        <v>0</v>
      </c>
      <c r="AR531" s="24" t="s">
        <v>164</v>
      </c>
      <c r="AT531" s="24" t="s">
        <v>239</v>
      </c>
      <c r="AU531" s="24" t="s">
        <v>84</v>
      </c>
      <c r="AY531" s="24" t="s">
        <v>237</v>
      </c>
      <c r="BE531" s="206">
        <f>IF(N531="základní",J531,0)</f>
        <v>0</v>
      </c>
      <c r="BF531" s="206">
        <f>IF(N531="snížená",J531,0)</f>
        <v>0</v>
      </c>
      <c r="BG531" s="206">
        <f>IF(N531="zákl. přenesená",J531,0)</f>
        <v>0</v>
      </c>
      <c r="BH531" s="206">
        <f>IF(N531="sníž. přenesená",J531,0)</f>
        <v>0</v>
      </c>
      <c r="BI531" s="206">
        <f>IF(N531="nulová",J531,0)</f>
        <v>0</v>
      </c>
      <c r="BJ531" s="24" t="s">
        <v>24</v>
      </c>
      <c r="BK531" s="206">
        <f>ROUND(I531*H531,2)</f>
        <v>0</v>
      </c>
      <c r="BL531" s="24" t="s">
        <v>164</v>
      </c>
      <c r="BM531" s="24" t="s">
        <v>897</v>
      </c>
    </row>
    <row r="532" spans="2:65" s="11" customFormat="1">
      <c r="B532" s="207"/>
      <c r="C532" s="208"/>
      <c r="D532" s="221" t="s">
        <v>244</v>
      </c>
      <c r="E532" s="247" t="s">
        <v>22</v>
      </c>
      <c r="F532" s="248" t="s">
        <v>898</v>
      </c>
      <c r="G532" s="208"/>
      <c r="H532" s="249">
        <v>2</v>
      </c>
      <c r="I532" s="213"/>
      <c r="J532" s="208"/>
      <c r="K532" s="208"/>
      <c r="L532" s="214"/>
      <c r="M532" s="215"/>
      <c r="N532" s="216"/>
      <c r="O532" s="216"/>
      <c r="P532" s="216"/>
      <c r="Q532" s="216"/>
      <c r="R532" s="216"/>
      <c r="S532" s="216"/>
      <c r="T532" s="217"/>
      <c r="AT532" s="218" t="s">
        <v>244</v>
      </c>
      <c r="AU532" s="218" t="s">
        <v>84</v>
      </c>
      <c r="AV532" s="11" t="s">
        <v>84</v>
      </c>
      <c r="AW532" s="11" t="s">
        <v>39</v>
      </c>
      <c r="AX532" s="11" t="s">
        <v>24</v>
      </c>
      <c r="AY532" s="218" t="s">
        <v>237</v>
      </c>
    </row>
    <row r="533" spans="2:65" s="1" customFormat="1" ht="22.5" customHeight="1">
      <c r="B533" s="41"/>
      <c r="C533" s="195" t="s">
        <v>899</v>
      </c>
      <c r="D533" s="195" t="s">
        <v>239</v>
      </c>
      <c r="E533" s="196" t="s">
        <v>900</v>
      </c>
      <c r="F533" s="197" t="s">
        <v>901</v>
      </c>
      <c r="G533" s="198" t="s">
        <v>896</v>
      </c>
      <c r="H533" s="199">
        <v>2</v>
      </c>
      <c r="I533" s="200"/>
      <c r="J533" s="201">
        <f>ROUND(I533*H533,2)</f>
        <v>0</v>
      </c>
      <c r="K533" s="197" t="s">
        <v>22</v>
      </c>
      <c r="L533" s="61"/>
      <c r="M533" s="202" t="s">
        <v>22</v>
      </c>
      <c r="N533" s="203" t="s">
        <v>46</v>
      </c>
      <c r="O533" s="42"/>
      <c r="P533" s="204">
        <f>O533*H533</f>
        <v>0</v>
      </c>
      <c r="Q533" s="204">
        <v>0</v>
      </c>
      <c r="R533" s="204">
        <f>Q533*H533</f>
        <v>0</v>
      </c>
      <c r="S533" s="204">
        <v>0</v>
      </c>
      <c r="T533" s="205">
        <f>S533*H533</f>
        <v>0</v>
      </c>
      <c r="AR533" s="24" t="s">
        <v>164</v>
      </c>
      <c r="AT533" s="24" t="s">
        <v>239</v>
      </c>
      <c r="AU533" s="24" t="s">
        <v>84</v>
      </c>
      <c r="AY533" s="24" t="s">
        <v>237</v>
      </c>
      <c r="BE533" s="206">
        <f>IF(N533="základní",J533,0)</f>
        <v>0</v>
      </c>
      <c r="BF533" s="206">
        <f>IF(N533="snížená",J533,0)</f>
        <v>0</v>
      </c>
      <c r="BG533" s="206">
        <f>IF(N533="zákl. přenesená",J533,0)</f>
        <v>0</v>
      </c>
      <c r="BH533" s="206">
        <f>IF(N533="sníž. přenesená",J533,0)</f>
        <v>0</v>
      </c>
      <c r="BI533" s="206">
        <f>IF(N533="nulová",J533,0)</f>
        <v>0</v>
      </c>
      <c r="BJ533" s="24" t="s">
        <v>24</v>
      </c>
      <c r="BK533" s="206">
        <f>ROUND(I533*H533,2)</f>
        <v>0</v>
      </c>
      <c r="BL533" s="24" t="s">
        <v>164</v>
      </c>
      <c r="BM533" s="24" t="s">
        <v>902</v>
      </c>
    </row>
    <row r="534" spans="2:65" s="11" customFormat="1">
      <c r="B534" s="207"/>
      <c r="C534" s="208"/>
      <c r="D534" s="221" t="s">
        <v>244</v>
      </c>
      <c r="E534" s="247" t="s">
        <v>22</v>
      </c>
      <c r="F534" s="248" t="s">
        <v>903</v>
      </c>
      <c r="G534" s="208"/>
      <c r="H534" s="249">
        <v>2</v>
      </c>
      <c r="I534" s="213"/>
      <c r="J534" s="208"/>
      <c r="K534" s="208"/>
      <c r="L534" s="214"/>
      <c r="M534" s="215"/>
      <c r="N534" s="216"/>
      <c r="O534" s="216"/>
      <c r="P534" s="216"/>
      <c r="Q534" s="216"/>
      <c r="R534" s="216"/>
      <c r="S534" s="216"/>
      <c r="T534" s="217"/>
      <c r="AT534" s="218" t="s">
        <v>244</v>
      </c>
      <c r="AU534" s="218" t="s">
        <v>84</v>
      </c>
      <c r="AV534" s="11" t="s">
        <v>84</v>
      </c>
      <c r="AW534" s="11" t="s">
        <v>39</v>
      </c>
      <c r="AX534" s="11" t="s">
        <v>24</v>
      </c>
      <c r="AY534" s="218" t="s">
        <v>237</v>
      </c>
    </row>
    <row r="535" spans="2:65" s="1" customFormat="1" ht="31.5" customHeight="1">
      <c r="B535" s="41"/>
      <c r="C535" s="195" t="s">
        <v>904</v>
      </c>
      <c r="D535" s="195" t="s">
        <v>239</v>
      </c>
      <c r="E535" s="196" t="s">
        <v>905</v>
      </c>
      <c r="F535" s="197" t="s">
        <v>906</v>
      </c>
      <c r="G535" s="198" t="s">
        <v>896</v>
      </c>
      <c r="H535" s="199">
        <v>6</v>
      </c>
      <c r="I535" s="200"/>
      <c r="J535" s="201">
        <f>ROUND(I535*H535,2)</f>
        <v>0</v>
      </c>
      <c r="K535" s="197" t="s">
        <v>22</v>
      </c>
      <c r="L535" s="61"/>
      <c r="M535" s="202" t="s">
        <v>22</v>
      </c>
      <c r="N535" s="203" t="s">
        <v>46</v>
      </c>
      <c r="O535" s="42"/>
      <c r="P535" s="204">
        <f>O535*H535</f>
        <v>0</v>
      </c>
      <c r="Q535" s="204">
        <v>0</v>
      </c>
      <c r="R535" s="204">
        <f>Q535*H535</f>
        <v>0</v>
      </c>
      <c r="S535" s="204">
        <v>0</v>
      </c>
      <c r="T535" s="205">
        <f>S535*H535</f>
        <v>0</v>
      </c>
      <c r="AR535" s="24" t="s">
        <v>164</v>
      </c>
      <c r="AT535" s="24" t="s">
        <v>239</v>
      </c>
      <c r="AU535" s="24" t="s">
        <v>84</v>
      </c>
      <c r="AY535" s="24" t="s">
        <v>237</v>
      </c>
      <c r="BE535" s="206">
        <f>IF(N535="základní",J535,0)</f>
        <v>0</v>
      </c>
      <c r="BF535" s="206">
        <f>IF(N535="snížená",J535,0)</f>
        <v>0</v>
      </c>
      <c r="BG535" s="206">
        <f>IF(N535="zákl. přenesená",J535,0)</f>
        <v>0</v>
      </c>
      <c r="BH535" s="206">
        <f>IF(N535="sníž. přenesená",J535,0)</f>
        <v>0</v>
      </c>
      <c r="BI535" s="206">
        <f>IF(N535="nulová",J535,0)</f>
        <v>0</v>
      </c>
      <c r="BJ535" s="24" t="s">
        <v>24</v>
      </c>
      <c r="BK535" s="206">
        <f>ROUND(I535*H535,2)</f>
        <v>0</v>
      </c>
      <c r="BL535" s="24" t="s">
        <v>164</v>
      </c>
      <c r="BM535" s="24" t="s">
        <v>907</v>
      </c>
    </row>
    <row r="536" spans="2:65" s="11" customFormat="1">
      <c r="B536" s="207"/>
      <c r="C536" s="208"/>
      <c r="D536" s="221" t="s">
        <v>244</v>
      </c>
      <c r="E536" s="247" t="s">
        <v>22</v>
      </c>
      <c r="F536" s="248" t="s">
        <v>908</v>
      </c>
      <c r="G536" s="208"/>
      <c r="H536" s="249">
        <v>6</v>
      </c>
      <c r="I536" s="213"/>
      <c r="J536" s="208"/>
      <c r="K536" s="208"/>
      <c r="L536" s="214"/>
      <c r="M536" s="215"/>
      <c r="N536" s="216"/>
      <c r="O536" s="216"/>
      <c r="P536" s="216"/>
      <c r="Q536" s="216"/>
      <c r="R536" s="216"/>
      <c r="S536" s="216"/>
      <c r="T536" s="217"/>
      <c r="AT536" s="218" t="s">
        <v>244</v>
      </c>
      <c r="AU536" s="218" t="s">
        <v>84</v>
      </c>
      <c r="AV536" s="11" t="s">
        <v>84</v>
      </c>
      <c r="AW536" s="11" t="s">
        <v>39</v>
      </c>
      <c r="AX536" s="11" t="s">
        <v>24</v>
      </c>
      <c r="AY536" s="218" t="s">
        <v>237</v>
      </c>
    </row>
    <row r="537" spans="2:65" s="1" customFormat="1" ht="22.5" customHeight="1">
      <c r="B537" s="41"/>
      <c r="C537" s="195" t="s">
        <v>909</v>
      </c>
      <c r="D537" s="195" t="s">
        <v>239</v>
      </c>
      <c r="E537" s="196" t="s">
        <v>910</v>
      </c>
      <c r="F537" s="197" t="s">
        <v>911</v>
      </c>
      <c r="G537" s="198" t="s">
        <v>896</v>
      </c>
      <c r="H537" s="199">
        <v>1</v>
      </c>
      <c r="I537" s="200"/>
      <c r="J537" s="201">
        <f>ROUND(I537*H537,2)</f>
        <v>0</v>
      </c>
      <c r="K537" s="197" t="s">
        <v>22</v>
      </c>
      <c r="L537" s="61"/>
      <c r="M537" s="202" t="s">
        <v>22</v>
      </c>
      <c r="N537" s="203" t="s">
        <v>46</v>
      </c>
      <c r="O537" s="42"/>
      <c r="P537" s="204">
        <f>O537*H537</f>
        <v>0</v>
      </c>
      <c r="Q537" s="204">
        <v>0</v>
      </c>
      <c r="R537" s="204">
        <f>Q537*H537</f>
        <v>0</v>
      </c>
      <c r="S537" s="204">
        <v>0</v>
      </c>
      <c r="T537" s="205">
        <f>S537*H537</f>
        <v>0</v>
      </c>
      <c r="AR537" s="24" t="s">
        <v>164</v>
      </c>
      <c r="AT537" s="24" t="s">
        <v>239</v>
      </c>
      <c r="AU537" s="24" t="s">
        <v>84</v>
      </c>
      <c r="AY537" s="24" t="s">
        <v>237</v>
      </c>
      <c r="BE537" s="206">
        <f>IF(N537="základní",J537,0)</f>
        <v>0</v>
      </c>
      <c r="BF537" s="206">
        <f>IF(N537="snížená",J537,0)</f>
        <v>0</v>
      </c>
      <c r="BG537" s="206">
        <f>IF(N537="zákl. přenesená",J537,0)</f>
        <v>0</v>
      </c>
      <c r="BH537" s="206">
        <f>IF(N537="sníž. přenesená",J537,0)</f>
        <v>0</v>
      </c>
      <c r="BI537" s="206">
        <f>IF(N537="nulová",J537,0)</f>
        <v>0</v>
      </c>
      <c r="BJ537" s="24" t="s">
        <v>24</v>
      </c>
      <c r="BK537" s="206">
        <f>ROUND(I537*H537,2)</f>
        <v>0</v>
      </c>
      <c r="BL537" s="24" t="s">
        <v>164</v>
      </c>
      <c r="BM537" s="24" t="s">
        <v>912</v>
      </c>
    </row>
    <row r="538" spans="2:65" s="11" customFormat="1">
      <c r="B538" s="207"/>
      <c r="C538" s="208"/>
      <c r="D538" s="221" t="s">
        <v>244</v>
      </c>
      <c r="E538" s="247" t="s">
        <v>22</v>
      </c>
      <c r="F538" s="248" t="s">
        <v>913</v>
      </c>
      <c r="G538" s="208"/>
      <c r="H538" s="249">
        <v>1</v>
      </c>
      <c r="I538" s="213"/>
      <c r="J538" s="208"/>
      <c r="K538" s="208"/>
      <c r="L538" s="214"/>
      <c r="M538" s="215"/>
      <c r="N538" s="216"/>
      <c r="O538" s="216"/>
      <c r="P538" s="216"/>
      <c r="Q538" s="216"/>
      <c r="R538" s="216"/>
      <c r="S538" s="216"/>
      <c r="T538" s="217"/>
      <c r="AT538" s="218" t="s">
        <v>244</v>
      </c>
      <c r="AU538" s="218" t="s">
        <v>84</v>
      </c>
      <c r="AV538" s="11" t="s">
        <v>84</v>
      </c>
      <c r="AW538" s="11" t="s">
        <v>39</v>
      </c>
      <c r="AX538" s="11" t="s">
        <v>24</v>
      </c>
      <c r="AY538" s="218" t="s">
        <v>237</v>
      </c>
    </row>
    <row r="539" spans="2:65" s="1" customFormat="1" ht="22.5" customHeight="1">
      <c r="B539" s="41"/>
      <c r="C539" s="195" t="s">
        <v>914</v>
      </c>
      <c r="D539" s="195" t="s">
        <v>239</v>
      </c>
      <c r="E539" s="196" t="s">
        <v>915</v>
      </c>
      <c r="F539" s="197" t="s">
        <v>916</v>
      </c>
      <c r="G539" s="198" t="s">
        <v>896</v>
      </c>
      <c r="H539" s="199">
        <v>1</v>
      </c>
      <c r="I539" s="200"/>
      <c r="J539" s="201">
        <f>ROUND(I539*H539,2)</f>
        <v>0</v>
      </c>
      <c r="K539" s="197" t="s">
        <v>22</v>
      </c>
      <c r="L539" s="61"/>
      <c r="M539" s="202" t="s">
        <v>22</v>
      </c>
      <c r="N539" s="203" t="s">
        <v>46</v>
      </c>
      <c r="O539" s="42"/>
      <c r="P539" s="204">
        <f>O539*H539</f>
        <v>0</v>
      </c>
      <c r="Q539" s="204">
        <v>0</v>
      </c>
      <c r="R539" s="204">
        <f>Q539*H539</f>
        <v>0</v>
      </c>
      <c r="S539" s="204">
        <v>0</v>
      </c>
      <c r="T539" s="205">
        <f>S539*H539</f>
        <v>0</v>
      </c>
      <c r="AR539" s="24" t="s">
        <v>164</v>
      </c>
      <c r="AT539" s="24" t="s">
        <v>239</v>
      </c>
      <c r="AU539" s="24" t="s">
        <v>84</v>
      </c>
      <c r="AY539" s="24" t="s">
        <v>237</v>
      </c>
      <c r="BE539" s="206">
        <f>IF(N539="základní",J539,0)</f>
        <v>0</v>
      </c>
      <c r="BF539" s="206">
        <f>IF(N539="snížená",J539,0)</f>
        <v>0</v>
      </c>
      <c r="BG539" s="206">
        <f>IF(N539="zákl. přenesená",J539,0)</f>
        <v>0</v>
      </c>
      <c r="BH539" s="206">
        <f>IF(N539="sníž. přenesená",J539,0)</f>
        <v>0</v>
      </c>
      <c r="BI539" s="206">
        <f>IF(N539="nulová",J539,0)</f>
        <v>0</v>
      </c>
      <c r="BJ539" s="24" t="s">
        <v>24</v>
      </c>
      <c r="BK539" s="206">
        <f>ROUND(I539*H539,2)</f>
        <v>0</v>
      </c>
      <c r="BL539" s="24" t="s">
        <v>164</v>
      </c>
      <c r="BM539" s="24" t="s">
        <v>917</v>
      </c>
    </row>
    <row r="540" spans="2:65" s="11" customFormat="1">
      <c r="B540" s="207"/>
      <c r="C540" s="208"/>
      <c r="D540" s="221" t="s">
        <v>244</v>
      </c>
      <c r="E540" s="247" t="s">
        <v>22</v>
      </c>
      <c r="F540" s="248" t="s">
        <v>918</v>
      </c>
      <c r="G540" s="208"/>
      <c r="H540" s="249">
        <v>1</v>
      </c>
      <c r="I540" s="213"/>
      <c r="J540" s="208"/>
      <c r="K540" s="208"/>
      <c r="L540" s="214"/>
      <c r="M540" s="215"/>
      <c r="N540" s="216"/>
      <c r="O540" s="216"/>
      <c r="P540" s="216"/>
      <c r="Q540" s="216"/>
      <c r="R540" s="216"/>
      <c r="S540" s="216"/>
      <c r="T540" s="217"/>
      <c r="AT540" s="218" t="s">
        <v>244</v>
      </c>
      <c r="AU540" s="218" t="s">
        <v>84</v>
      </c>
      <c r="AV540" s="11" t="s">
        <v>84</v>
      </c>
      <c r="AW540" s="11" t="s">
        <v>39</v>
      </c>
      <c r="AX540" s="11" t="s">
        <v>24</v>
      </c>
      <c r="AY540" s="218" t="s">
        <v>237</v>
      </c>
    </row>
    <row r="541" spans="2:65" s="1" customFormat="1" ht="31.5" customHeight="1">
      <c r="B541" s="41"/>
      <c r="C541" s="195" t="s">
        <v>919</v>
      </c>
      <c r="D541" s="195" t="s">
        <v>239</v>
      </c>
      <c r="E541" s="196" t="s">
        <v>920</v>
      </c>
      <c r="F541" s="197" t="s">
        <v>921</v>
      </c>
      <c r="G541" s="198" t="s">
        <v>896</v>
      </c>
      <c r="H541" s="199">
        <v>1</v>
      </c>
      <c r="I541" s="200"/>
      <c r="J541" s="201">
        <f>ROUND(I541*H541,2)</f>
        <v>0</v>
      </c>
      <c r="K541" s="197" t="s">
        <v>22</v>
      </c>
      <c r="L541" s="61"/>
      <c r="M541" s="202" t="s">
        <v>22</v>
      </c>
      <c r="N541" s="203" t="s">
        <v>46</v>
      </c>
      <c r="O541" s="42"/>
      <c r="P541" s="204">
        <f>O541*H541</f>
        <v>0</v>
      </c>
      <c r="Q541" s="204">
        <v>0</v>
      </c>
      <c r="R541" s="204">
        <f>Q541*H541</f>
        <v>0</v>
      </c>
      <c r="S541" s="204">
        <v>0</v>
      </c>
      <c r="T541" s="205">
        <f>S541*H541</f>
        <v>0</v>
      </c>
      <c r="AR541" s="24" t="s">
        <v>164</v>
      </c>
      <c r="AT541" s="24" t="s">
        <v>239</v>
      </c>
      <c r="AU541" s="24" t="s">
        <v>84</v>
      </c>
      <c r="AY541" s="24" t="s">
        <v>237</v>
      </c>
      <c r="BE541" s="206">
        <f>IF(N541="základní",J541,0)</f>
        <v>0</v>
      </c>
      <c r="BF541" s="206">
        <f>IF(N541="snížená",J541,0)</f>
        <v>0</v>
      </c>
      <c r="BG541" s="206">
        <f>IF(N541="zákl. přenesená",J541,0)</f>
        <v>0</v>
      </c>
      <c r="BH541" s="206">
        <f>IF(N541="sníž. přenesená",J541,0)</f>
        <v>0</v>
      </c>
      <c r="BI541" s="206">
        <f>IF(N541="nulová",J541,0)</f>
        <v>0</v>
      </c>
      <c r="BJ541" s="24" t="s">
        <v>24</v>
      </c>
      <c r="BK541" s="206">
        <f>ROUND(I541*H541,2)</f>
        <v>0</v>
      </c>
      <c r="BL541" s="24" t="s">
        <v>164</v>
      </c>
      <c r="BM541" s="24" t="s">
        <v>922</v>
      </c>
    </row>
    <row r="542" spans="2:65" s="11" customFormat="1">
      <c r="B542" s="207"/>
      <c r="C542" s="208"/>
      <c r="D542" s="221" t="s">
        <v>244</v>
      </c>
      <c r="E542" s="247" t="s">
        <v>22</v>
      </c>
      <c r="F542" s="248" t="s">
        <v>923</v>
      </c>
      <c r="G542" s="208"/>
      <c r="H542" s="249">
        <v>1</v>
      </c>
      <c r="I542" s="213"/>
      <c r="J542" s="208"/>
      <c r="K542" s="208"/>
      <c r="L542" s="214"/>
      <c r="M542" s="215"/>
      <c r="N542" s="216"/>
      <c r="O542" s="216"/>
      <c r="P542" s="216"/>
      <c r="Q542" s="216"/>
      <c r="R542" s="216"/>
      <c r="S542" s="216"/>
      <c r="T542" s="217"/>
      <c r="AT542" s="218" t="s">
        <v>244</v>
      </c>
      <c r="AU542" s="218" t="s">
        <v>84</v>
      </c>
      <c r="AV542" s="11" t="s">
        <v>84</v>
      </c>
      <c r="AW542" s="11" t="s">
        <v>39</v>
      </c>
      <c r="AX542" s="11" t="s">
        <v>24</v>
      </c>
      <c r="AY542" s="218" t="s">
        <v>237</v>
      </c>
    </row>
    <row r="543" spans="2:65" s="1" customFormat="1" ht="31.5" customHeight="1">
      <c r="B543" s="41"/>
      <c r="C543" s="195" t="s">
        <v>924</v>
      </c>
      <c r="D543" s="195" t="s">
        <v>239</v>
      </c>
      <c r="E543" s="196" t="s">
        <v>925</v>
      </c>
      <c r="F543" s="197" t="s">
        <v>926</v>
      </c>
      <c r="G543" s="198" t="s">
        <v>885</v>
      </c>
      <c r="H543" s="199">
        <v>23</v>
      </c>
      <c r="I543" s="200"/>
      <c r="J543" s="201">
        <f>ROUND(I543*H543,2)</f>
        <v>0</v>
      </c>
      <c r="K543" s="197" t="s">
        <v>22</v>
      </c>
      <c r="L543" s="61"/>
      <c r="M543" s="202" t="s">
        <v>22</v>
      </c>
      <c r="N543" s="203" t="s">
        <v>46</v>
      </c>
      <c r="O543" s="42"/>
      <c r="P543" s="204">
        <f>O543*H543</f>
        <v>0</v>
      </c>
      <c r="Q543" s="204">
        <v>0</v>
      </c>
      <c r="R543" s="204">
        <f>Q543*H543</f>
        <v>0</v>
      </c>
      <c r="S543" s="204">
        <v>0</v>
      </c>
      <c r="T543" s="205">
        <f>S543*H543</f>
        <v>0</v>
      </c>
      <c r="AR543" s="24" t="s">
        <v>164</v>
      </c>
      <c r="AT543" s="24" t="s">
        <v>239</v>
      </c>
      <c r="AU543" s="24" t="s">
        <v>84</v>
      </c>
      <c r="AY543" s="24" t="s">
        <v>237</v>
      </c>
      <c r="BE543" s="206">
        <f>IF(N543="základní",J543,0)</f>
        <v>0</v>
      </c>
      <c r="BF543" s="206">
        <f>IF(N543="snížená",J543,0)</f>
        <v>0</v>
      </c>
      <c r="BG543" s="206">
        <f>IF(N543="zákl. přenesená",J543,0)</f>
        <v>0</v>
      </c>
      <c r="BH543" s="206">
        <f>IF(N543="sníž. přenesená",J543,0)</f>
        <v>0</v>
      </c>
      <c r="BI543" s="206">
        <f>IF(N543="nulová",J543,0)</f>
        <v>0</v>
      </c>
      <c r="BJ543" s="24" t="s">
        <v>24</v>
      </c>
      <c r="BK543" s="206">
        <f>ROUND(I543*H543,2)</f>
        <v>0</v>
      </c>
      <c r="BL543" s="24" t="s">
        <v>164</v>
      </c>
      <c r="BM543" s="24" t="s">
        <v>927</v>
      </c>
    </row>
    <row r="544" spans="2:65" s="11" customFormat="1">
      <c r="B544" s="207"/>
      <c r="C544" s="208"/>
      <c r="D544" s="221" t="s">
        <v>244</v>
      </c>
      <c r="E544" s="247" t="s">
        <v>22</v>
      </c>
      <c r="F544" s="248" t="s">
        <v>928</v>
      </c>
      <c r="G544" s="208"/>
      <c r="H544" s="249">
        <v>23</v>
      </c>
      <c r="I544" s="213"/>
      <c r="J544" s="208"/>
      <c r="K544" s="208"/>
      <c r="L544" s="214"/>
      <c r="M544" s="215"/>
      <c r="N544" s="216"/>
      <c r="O544" s="216"/>
      <c r="P544" s="216"/>
      <c r="Q544" s="216"/>
      <c r="R544" s="216"/>
      <c r="S544" s="216"/>
      <c r="T544" s="217"/>
      <c r="AT544" s="218" t="s">
        <v>244</v>
      </c>
      <c r="AU544" s="218" t="s">
        <v>84</v>
      </c>
      <c r="AV544" s="11" t="s">
        <v>84</v>
      </c>
      <c r="AW544" s="11" t="s">
        <v>39</v>
      </c>
      <c r="AX544" s="11" t="s">
        <v>24</v>
      </c>
      <c r="AY544" s="218" t="s">
        <v>237</v>
      </c>
    </row>
    <row r="545" spans="2:65" s="1" customFormat="1" ht="31.5" customHeight="1">
      <c r="B545" s="41"/>
      <c r="C545" s="195" t="s">
        <v>929</v>
      </c>
      <c r="D545" s="195" t="s">
        <v>239</v>
      </c>
      <c r="E545" s="196" t="s">
        <v>930</v>
      </c>
      <c r="F545" s="197" t="s">
        <v>931</v>
      </c>
      <c r="G545" s="198" t="s">
        <v>896</v>
      </c>
      <c r="H545" s="199">
        <v>0</v>
      </c>
      <c r="I545" s="200"/>
      <c r="J545" s="201">
        <f>ROUND(I545*H545,2)</f>
        <v>0</v>
      </c>
      <c r="K545" s="197" t="s">
        <v>22</v>
      </c>
      <c r="L545" s="61"/>
      <c r="M545" s="202" t="s">
        <v>22</v>
      </c>
      <c r="N545" s="203" t="s">
        <v>46</v>
      </c>
      <c r="O545" s="42"/>
      <c r="P545" s="204">
        <f>O545*H545</f>
        <v>0</v>
      </c>
      <c r="Q545" s="204">
        <v>0</v>
      </c>
      <c r="R545" s="204">
        <f>Q545*H545</f>
        <v>0</v>
      </c>
      <c r="S545" s="204">
        <v>0</v>
      </c>
      <c r="T545" s="205">
        <f>S545*H545</f>
        <v>0</v>
      </c>
      <c r="AR545" s="24" t="s">
        <v>164</v>
      </c>
      <c r="AT545" s="24" t="s">
        <v>239</v>
      </c>
      <c r="AU545" s="24" t="s">
        <v>84</v>
      </c>
      <c r="AY545" s="24" t="s">
        <v>237</v>
      </c>
      <c r="BE545" s="206">
        <f>IF(N545="základní",J545,0)</f>
        <v>0</v>
      </c>
      <c r="BF545" s="206">
        <f>IF(N545="snížená",J545,0)</f>
        <v>0</v>
      </c>
      <c r="BG545" s="206">
        <f>IF(N545="zákl. přenesená",J545,0)</f>
        <v>0</v>
      </c>
      <c r="BH545" s="206">
        <f>IF(N545="sníž. přenesená",J545,0)</f>
        <v>0</v>
      </c>
      <c r="BI545" s="206">
        <f>IF(N545="nulová",J545,0)</f>
        <v>0</v>
      </c>
      <c r="BJ545" s="24" t="s">
        <v>24</v>
      </c>
      <c r="BK545" s="206">
        <f>ROUND(I545*H545,2)</f>
        <v>0</v>
      </c>
      <c r="BL545" s="24" t="s">
        <v>164</v>
      </c>
      <c r="BM545" s="24" t="s">
        <v>932</v>
      </c>
    </row>
    <row r="546" spans="2:65" s="1" customFormat="1" ht="22.5" customHeight="1">
      <c r="B546" s="41"/>
      <c r="C546" s="195" t="s">
        <v>933</v>
      </c>
      <c r="D546" s="195" t="s">
        <v>239</v>
      </c>
      <c r="E546" s="196" t="s">
        <v>934</v>
      </c>
      <c r="F546" s="197" t="s">
        <v>935</v>
      </c>
      <c r="G546" s="198" t="s">
        <v>896</v>
      </c>
      <c r="H546" s="199">
        <v>2</v>
      </c>
      <c r="I546" s="200"/>
      <c r="J546" s="201">
        <f>ROUND(I546*H546,2)</f>
        <v>0</v>
      </c>
      <c r="K546" s="197" t="s">
        <v>22</v>
      </c>
      <c r="L546" s="61"/>
      <c r="M546" s="202" t="s">
        <v>22</v>
      </c>
      <c r="N546" s="203" t="s">
        <v>46</v>
      </c>
      <c r="O546" s="42"/>
      <c r="P546" s="204">
        <f>O546*H546</f>
        <v>0</v>
      </c>
      <c r="Q546" s="204">
        <v>0</v>
      </c>
      <c r="R546" s="204">
        <f>Q546*H546</f>
        <v>0</v>
      </c>
      <c r="S546" s="204">
        <v>0</v>
      </c>
      <c r="T546" s="205">
        <f>S546*H546</f>
        <v>0</v>
      </c>
      <c r="AR546" s="24" t="s">
        <v>164</v>
      </c>
      <c r="AT546" s="24" t="s">
        <v>239</v>
      </c>
      <c r="AU546" s="24" t="s">
        <v>84</v>
      </c>
      <c r="AY546" s="24" t="s">
        <v>237</v>
      </c>
      <c r="BE546" s="206">
        <f>IF(N546="základní",J546,0)</f>
        <v>0</v>
      </c>
      <c r="BF546" s="206">
        <f>IF(N546="snížená",J546,0)</f>
        <v>0</v>
      </c>
      <c r="BG546" s="206">
        <f>IF(N546="zákl. přenesená",J546,0)</f>
        <v>0</v>
      </c>
      <c r="BH546" s="206">
        <f>IF(N546="sníž. přenesená",J546,0)</f>
        <v>0</v>
      </c>
      <c r="BI546" s="206">
        <f>IF(N546="nulová",J546,0)</f>
        <v>0</v>
      </c>
      <c r="BJ546" s="24" t="s">
        <v>24</v>
      </c>
      <c r="BK546" s="206">
        <f>ROUND(I546*H546,2)</f>
        <v>0</v>
      </c>
      <c r="BL546" s="24" t="s">
        <v>164</v>
      </c>
      <c r="BM546" s="24" t="s">
        <v>936</v>
      </c>
    </row>
    <row r="547" spans="2:65" s="11" customFormat="1">
      <c r="B547" s="207"/>
      <c r="C547" s="208"/>
      <c r="D547" s="221" t="s">
        <v>244</v>
      </c>
      <c r="E547" s="247" t="s">
        <v>22</v>
      </c>
      <c r="F547" s="248" t="s">
        <v>937</v>
      </c>
      <c r="G547" s="208"/>
      <c r="H547" s="249">
        <v>2</v>
      </c>
      <c r="I547" s="213"/>
      <c r="J547" s="208"/>
      <c r="K547" s="208"/>
      <c r="L547" s="214"/>
      <c r="M547" s="215"/>
      <c r="N547" s="216"/>
      <c r="O547" s="216"/>
      <c r="P547" s="216"/>
      <c r="Q547" s="216"/>
      <c r="R547" s="216"/>
      <c r="S547" s="216"/>
      <c r="T547" s="217"/>
      <c r="AT547" s="218" t="s">
        <v>244</v>
      </c>
      <c r="AU547" s="218" t="s">
        <v>84</v>
      </c>
      <c r="AV547" s="11" t="s">
        <v>84</v>
      </c>
      <c r="AW547" s="11" t="s">
        <v>39</v>
      </c>
      <c r="AX547" s="11" t="s">
        <v>24</v>
      </c>
      <c r="AY547" s="218" t="s">
        <v>237</v>
      </c>
    </row>
    <row r="548" spans="2:65" s="1" customFormat="1" ht="22.5" customHeight="1">
      <c r="B548" s="41"/>
      <c r="C548" s="195" t="s">
        <v>938</v>
      </c>
      <c r="D548" s="195" t="s">
        <v>239</v>
      </c>
      <c r="E548" s="196" t="s">
        <v>939</v>
      </c>
      <c r="F548" s="197" t="s">
        <v>940</v>
      </c>
      <c r="G548" s="198" t="s">
        <v>896</v>
      </c>
      <c r="H548" s="199">
        <v>2</v>
      </c>
      <c r="I548" s="200"/>
      <c r="J548" s="201">
        <f>ROUND(I548*H548,2)</f>
        <v>0</v>
      </c>
      <c r="K548" s="197" t="s">
        <v>22</v>
      </c>
      <c r="L548" s="61"/>
      <c r="M548" s="202" t="s">
        <v>22</v>
      </c>
      <c r="N548" s="203" t="s">
        <v>46</v>
      </c>
      <c r="O548" s="42"/>
      <c r="P548" s="204">
        <f>O548*H548</f>
        <v>0</v>
      </c>
      <c r="Q548" s="204">
        <v>0</v>
      </c>
      <c r="R548" s="204">
        <f>Q548*H548</f>
        <v>0</v>
      </c>
      <c r="S548" s="204">
        <v>0</v>
      </c>
      <c r="T548" s="205">
        <f>S548*H548</f>
        <v>0</v>
      </c>
      <c r="AR548" s="24" t="s">
        <v>164</v>
      </c>
      <c r="AT548" s="24" t="s">
        <v>239</v>
      </c>
      <c r="AU548" s="24" t="s">
        <v>84</v>
      </c>
      <c r="AY548" s="24" t="s">
        <v>237</v>
      </c>
      <c r="BE548" s="206">
        <f>IF(N548="základní",J548,0)</f>
        <v>0</v>
      </c>
      <c r="BF548" s="206">
        <f>IF(N548="snížená",J548,0)</f>
        <v>0</v>
      </c>
      <c r="BG548" s="206">
        <f>IF(N548="zákl. přenesená",J548,0)</f>
        <v>0</v>
      </c>
      <c r="BH548" s="206">
        <f>IF(N548="sníž. přenesená",J548,0)</f>
        <v>0</v>
      </c>
      <c r="BI548" s="206">
        <f>IF(N548="nulová",J548,0)</f>
        <v>0</v>
      </c>
      <c r="BJ548" s="24" t="s">
        <v>24</v>
      </c>
      <c r="BK548" s="206">
        <f>ROUND(I548*H548,2)</f>
        <v>0</v>
      </c>
      <c r="BL548" s="24" t="s">
        <v>164</v>
      </c>
      <c r="BM548" s="24" t="s">
        <v>941</v>
      </c>
    </row>
    <row r="549" spans="2:65" s="11" customFormat="1">
      <c r="B549" s="207"/>
      <c r="C549" s="208"/>
      <c r="D549" s="221" t="s">
        <v>244</v>
      </c>
      <c r="E549" s="247" t="s">
        <v>22</v>
      </c>
      <c r="F549" s="248" t="s">
        <v>942</v>
      </c>
      <c r="G549" s="208"/>
      <c r="H549" s="249">
        <v>2</v>
      </c>
      <c r="I549" s="213"/>
      <c r="J549" s="208"/>
      <c r="K549" s="208"/>
      <c r="L549" s="214"/>
      <c r="M549" s="215"/>
      <c r="N549" s="216"/>
      <c r="O549" s="216"/>
      <c r="P549" s="216"/>
      <c r="Q549" s="216"/>
      <c r="R549" s="216"/>
      <c r="S549" s="216"/>
      <c r="T549" s="217"/>
      <c r="AT549" s="218" t="s">
        <v>244</v>
      </c>
      <c r="AU549" s="218" t="s">
        <v>84</v>
      </c>
      <c r="AV549" s="11" t="s">
        <v>84</v>
      </c>
      <c r="AW549" s="11" t="s">
        <v>39</v>
      </c>
      <c r="AX549" s="11" t="s">
        <v>24</v>
      </c>
      <c r="AY549" s="218" t="s">
        <v>237</v>
      </c>
    </row>
    <row r="550" spans="2:65" s="1" customFormat="1" ht="22.5" customHeight="1">
      <c r="B550" s="41"/>
      <c r="C550" s="195" t="s">
        <v>943</v>
      </c>
      <c r="D550" s="195" t="s">
        <v>239</v>
      </c>
      <c r="E550" s="196" t="s">
        <v>944</v>
      </c>
      <c r="F550" s="197" t="s">
        <v>945</v>
      </c>
      <c r="G550" s="198" t="s">
        <v>896</v>
      </c>
      <c r="H550" s="199">
        <v>1</v>
      </c>
      <c r="I550" s="200"/>
      <c r="J550" s="201">
        <f>ROUND(I550*H550,2)</f>
        <v>0</v>
      </c>
      <c r="K550" s="197" t="s">
        <v>22</v>
      </c>
      <c r="L550" s="61"/>
      <c r="M550" s="202" t="s">
        <v>22</v>
      </c>
      <c r="N550" s="203" t="s">
        <v>46</v>
      </c>
      <c r="O550" s="42"/>
      <c r="P550" s="204">
        <f>O550*H550</f>
        <v>0</v>
      </c>
      <c r="Q550" s="204">
        <v>0</v>
      </c>
      <c r="R550" s="204">
        <f>Q550*H550</f>
        <v>0</v>
      </c>
      <c r="S550" s="204">
        <v>0</v>
      </c>
      <c r="T550" s="205">
        <f>S550*H550</f>
        <v>0</v>
      </c>
      <c r="AR550" s="24" t="s">
        <v>164</v>
      </c>
      <c r="AT550" s="24" t="s">
        <v>239</v>
      </c>
      <c r="AU550" s="24" t="s">
        <v>84</v>
      </c>
      <c r="AY550" s="24" t="s">
        <v>237</v>
      </c>
      <c r="BE550" s="206">
        <f>IF(N550="základní",J550,0)</f>
        <v>0</v>
      </c>
      <c r="BF550" s="206">
        <f>IF(N550="snížená",J550,0)</f>
        <v>0</v>
      </c>
      <c r="BG550" s="206">
        <f>IF(N550="zákl. přenesená",J550,0)</f>
        <v>0</v>
      </c>
      <c r="BH550" s="206">
        <f>IF(N550="sníž. přenesená",J550,0)</f>
        <v>0</v>
      </c>
      <c r="BI550" s="206">
        <f>IF(N550="nulová",J550,0)</f>
        <v>0</v>
      </c>
      <c r="BJ550" s="24" t="s">
        <v>24</v>
      </c>
      <c r="BK550" s="206">
        <f>ROUND(I550*H550,2)</f>
        <v>0</v>
      </c>
      <c r="BL550" s="24" t="s">
        <v>164</v>
      </c>
      <c r="BM550" s="24" t="s">
        <v>946</v>
      </c>
    </row>
    <row r="551" spans="2:65" s="11" customFormat="1">
      <c r="B551" s="207"/>
      <c r="C551" s="208"/>
      <c r="D551" s="221" t="s">
        <v>244</v>
      </c>
      <c r="E551" s="247" t="s">
        <v>22</v>
      </c>
      <c r="F551" s="248" t="s">
        <v>947</v>
      </c>
      <c r="G551" s="208"/>
      <c r="H551" s="249">
        <v>1</v>
      </c>
      <c r="I551" s="213"/>
      <c r="J551" s="208"/>
      <c r="K551" s="208"/>
      <c r="L551" s="214"/>
      <c r="M551" s="215"/>
      <c r="N551" s="216"/>
      <c r="O551" s="216"/>
      <c r="P551" s="216"/>
      <c r="Q551" s="216"/>
      <c r="R551" s="216"/>
      <c r="S551" s="216"/>
      <c r="T551" s="217"/>
      <c r="AT551" s="218" t="s">
        <v>244</v>
      </c>
      <c r="AU551" s="218" t="s">
        <v>84</v>
      </c>
      <c r="AV551" s="11" t="s">
        <v>84</v>
      </c>
      <c r="AW551" s="11" t="s">
        <v>39</v>
      </c>
      <c r="AX551" s="11" t="s">
        <v>24</v>
      </c>
      <c r="AY551" s="218" t="s">
        <v>237</v>
      </c>
    </row>
    <row r="552" spans="2:65" s="1" customFormat="1" ht="22.5" customHeight="1">
      <c r="B552" s="41"/>
      <c r="C552" s="195" t="s">
        <v>948</v>
      </c>
      <c r="D552" s="195" t="s">
        <v>239</v>
      </c>
      <c r="E552" s="196" t="s">
        <v>949</v>
      </c>
      <c r="F552" s="197" t="s">
        <v>950</v>
      </c>
      <c r="G552" s="198" t="s">
        <v>896</v>
      </c>
      <c r="H552" s="199">
        <v>1</v>
      </c>
      <c r="I552" s="200"/>
      <c r="J552" s="201">
        <f>ROUND(I552*H552,2)</f>
        <v>0</v>
      </c>
      <c r="K552" s="197" t="s">
        <v>22</v>
      </c>
      <c r="L552" s="61"/>
      <c r="M552" s="202" t="s">
        <v>22</v>
      </c>
      <c r="N552" s="203" t="s">
        <v>46</v>
      </c>
      <c r="O552" s="42"/>
      <c r="P552" s="204">
        <f>O552*H552</f>
        <v>0</v>
      </c>
      <c r="Q552" s="204">
        <v>0</v>
      </c>
      <c r="R552" s="204">
        <f>Q552*H552</f>
        <v>0</v>
      </c>
      <c r="S552" s="204">
        <v>0</v>
      </c>
      <c r="T552" s="205">
        <f>S552*H552</f>
        <v>0</v>
      </c>
      <c r="AR552" s="24" t="s">
        <v>164</v>
      </c>
      <c r="AT552" s="24" t="s">
        <v>239</v>
      </c>
      <c r="AU552" s="24" t="s">
        <v>84</v>
      </c>
      <c r="AY552" s="24" t="s">
        <v>237</v>
      </c>
      <c r="BE552" s="206">
        <f>IF(N552="základní",J552,0)</f>
        <v>0</v>
      </c>
      <c r="BF552" s="206">
        <f>IF(N552="snížená",J552,0)</f>
        <v>0</v>
      </c>
      <c r="BG552" s="206">
        <f>IF(N552="zákl. přenesená",J552,0)</f>
        <v>0</v>
      </c>
      <c r="BH552" s="206">
        <f>IF(N552="sníž. přenesená",J552,0)</f>
        <v>0</v>
      </c>
      <c r="BI552" s="206">
        <f>IF(N552="nulová",J552,0)</f>
        <v>0</v>
      </c>
      <c r="BJ552" s="24" t="s">
        <v>24</v>
      </c>
      <c r="BK552" s="206">
        <f>ROUND(I552*H552,2)</f>
        <v>0</v>
      </c>
      <c r="BL552" s="24" t="s">
        <v>164</v>
      </c>
      <c r="BM552" s="24" t="s">
        <v>951</v>
      </c>
    </row>
    <row r="553" spans="2:65" s="11" customFormat="1">
      <c r="B553" s="207"/>
      <c r="C553" s="208"/>
      <c r="D553" s="221" t="s">
        <v>244</v>
      </c>
      <c r="E553" s="247" t="s">
        <v>22</v>
      </c>
      <c r="F553" s="248" t="s">
        <v>952</v>
      </c>
      <c r="G553" s="208"/>
      <c r="H553" s="249">
        <v>1</v>
      </c>
      <c r="I553" s="213"/>
      <c r="J553" s="208"/>
      <c r="K553" s="208"/>
      <c r="L553" s="214"/>
      <c r="M553" s="215"/>
      <c r="N553" s="216"/>
      <c r="O553" s="216"/>
      <c r="P553" s="216"/>
      <c r="Q553" s="216"/>
      <c r="R553" s="216"/>
      <c r="S553" s="216"/>
      <c r="T553" s="217"/>
      <c r="AT553" s="218" t="s">
        <v>244</v>
      </c>
      <c r="AU553" s="218" t="s">
        <v>84</v>
      </c>
      <c r="AV553" s="11" t="s">
        <v>84</v>
      </c>
      <c r="AW553" s="11" t="s">
        <v>39</v>
      </c>
      <c r="AX553" s="11" t="s">
        <v>24</v>
      </c>
      <c r="AY553" s="218" t="s">
        <v>237</v>
      </c>
    </row>
    <row r="554" spans="2:65" s="1" customFormat="1" ht="22.5" customHeight="1">
      <c r="B554" s="41"/>
      <c r="C554" s="195" t="s">
        <v>953</v>
      </c>
      <c r="D554" s="195" t="s">
        <v>239</v>
      </c>
      <c r="E554" s="196" t="s">
        <v>954</v>
      </c>
      <c r="F554" s="197" t="s">
        <v>955</v>
      </c>
      <c r="G554" s="198" t="s">
        <v>896</v>
      </c>
      <c r="H554" s="199">
        <v>1</v>
      </c>
      <c r="I554" s="200"/>
      <c r="J554" s="201">
        <f>ROUND(I554*H554,2)</f>
        <v>0</v>
      </c>
      <c r="K554" s="197" t="s">
        <v>22</v>
      </c>
      <c r="L554" s="61"/>
      <c r="M554" s="202" t="s">
        <v>22</v>
      </c>
      <c r="N554" s="203" t="s">
        <v>46</v>
      </c>
      <c r="O554" s="42"/>
      <c r="P554" s="204">
        <f>O554*H554</f>
        <v>0</v>
      </c>
      <c r="Q554" s="204">
        <v>0</v>
      </c>
      <c r="R554" s="204">
        <f>Q554*H554</f>
        <v>0</v>
      </c>
      <c r="S554" s="204">
        <v>0</v>
      </c>
      <c r="T554" s="205">
        <f>S554*H554</f>
        <v>0</v>
      </c>
      <c r="AR554" s="24" t="s">
        <v>164</v>
      </c>
      <c r="AT554" s="24" t="s">
        <v>239</v>
      </c>
      <c r="AU554" s="24" t="s">
        <v>84</v>
      </c>
      <c r="AY554" s="24" t="s">
        <v>237</v>
      </c>
      <c r="BE554" s="206">
        <f>IF(N554="základní",J554,0)</f>
        <v>0</v>
      </c>
      <c r="BF554" s="206">
        <f>IF(N554="snížená",J554,0)</f>
        <v>0</v>
      </c>
      <c r="BG554" s="206">
        <f>IF(N554="zákl. přenesená",J554,0)</f>
        <v>0</v>
      </c>
      <c r="BH554" s="206">
        <f>IF(N554="sníž. přenesená",J554,0)</f>
        <v>0</v>
      </c>
      <c r="BI554" s="206">
        <f>IF(N554="nulová",J554,0)</f>
        <v>0</v>
      </c>
      <c r="BJ554" s="24" t="s">
        <v>24</v>
      </c>
      <c r="BK554" s="206">
        <f>ROUND(I554*H554,2)</f>
        <v>0</v>
      </c>
      <c r="BL554" s="24" t="s">
        <v>164</v>
      </c>
      <c r="BM554" s="24" t="s">
        <v>956</v>
      </c>
    </row>
    <row r="555" spans="2:65" s="11" customFormat="1">
      <c r="B555" s="207"/>
      <c r="C555" s="208"/>
      <c r="D555" s="221" t="s">
        <v>244</v>
      </c>
      <c r="E555" s="247" t="s">
        <v>22</v>
      </c>
      <c r="F555" s="248" t="s">
        <v>957</v>
      </c>
      <c r="G555" s="208"/>
      <c r="H555" s="249">
        <v>1</v>
      </c>
      <c r="I555" s="213"/>
      <c r="J555" s="208"/>
      <c r="K555" s="208"/>
      <c r="L555" s="214"/>
      <c r="M555" s="215"/>
      <c r="N555" s="216"/>
      <c r="O555" s="216"/>
      <c r="P555" s="216"/>
      <c r="Q555" s="216"/>
      <c r="R555" s="216"/>
      <c r="S555" s="216"/>
      <c r="T555" s="217"/>
      <c r="AT555" s="218" t="s">
        <v>244</v>
      </c>
      <c r="AU555" s="218" t="s">
        <v>84</v>
      </c>
      <c r="AV555" s="11" t="s">
        <v>84</v>
      </c>
      <c r="AW555" s="11" t="s">
        <v>39</v>
      </c>
      <c r="AX555" s="11" t="s">
        <v>24</v>
      </c>
      <c r="AY555" s="218" t="s">
        <v>237</v>
      </c>
    </row>
    <row r="556" spans="2:65" s="1" customFormat="1" ht="22.5" customHeight="1">
      <c r="B556" s="41"/>
      <c r="C556" s="195" t="s">
        <v>958</v>
      </c>
      <c r="D556" s="195" t="s">
        <v>239</v>
      </c>
      <c r="E556" s="196" t="s">
        <v>959</v>
      </c>
      <c r="F556" s="197" t="s">
        <v>960</v>
      </c>
      <c r="G556" s="198" t="s">
        <v>896</v>
      </c>
      <c r="H556" s="199">
        <v>5</v>
      </c>
      <c r="I556" s="200"/>
      <c r="J556" s="201">
        <f>ROUND(I556*H556,2)</f>
        <v>0</v>
      </c>
      <c r="K556" s="197" t="s">
        <v>22</v>
      </c>
      <c r="L556" s="61"/>
      <c r="M556" s="202" t="s">
        <v>22</v>
      </c>
      <c r="N556" s="203" t="s">
        <v>46</v>
      </c>
      <c r="O556" s="42"/>
      <c r="P556" s="204">
        <f>O556*H556</f>
        <v>0</v>
      </c>
      <c r="Q556" s="204">
        <v>0</v>
      </c>
      <c r="R556" s="204">
        <f>Q556*H556</f>
        <v>0</v>
      </c>
      <c r="S556" s="204">
        <v>0</v>
      </c>
      <c r="T556" s="205">
        <f>S556*H556</f>
        <v>0</v>
      </c>
      <c r="AR556" s="24" t="s">
        <v>164</v>
      </c>
      <c r="AT556" s="24" t="s">
        <v>239</v>
      </c>
      <c r="AU556" s="24" t="s">
        <v>84</v>
      </c>
      <c r="AY556" s="24" t="s">
        <v>237</v>
      </c>
      <c r="BE556" s="206">
        <f>IF(N556="základní",J556,0)</f>
        <v>0</v>
      </c>
      <c r="BF556" s="206">
        <f>IF(N556="snížená",J556,0)</f>
        <v>0</v>
      </c>
      <c r="BG556" s="206">
        <f>IF(N556="zákl. přenesená",J556,0)</f>
        <v>0</v>
      </c>
      <c r="BH556" s="206">
        <f>IF(N556="sníž. přenesená",J556,0)</f>
        <v>0</v>
      </c>
      <c r="BI556" s="206">
        <f>IF(N556="nulová",J556,0)</f>
        <v>0</v>
      </c>
      <c r="BJ556" s="24" t="s">
        <v>24</v>
      </c>
      <c r="BK556" s="206">
        <f>ROUND(I556*H556,2)</f>
        <v>0</v>
      </c>
      <c r="BL556" s="24" t="s">
        <v>164</v>
      </c>
      <c r="BM556" s="24" t="s">
        <v>961</v>
      </c>
    </row>
    <row r="557" spans="2:65" s="11" customFormat="1">
      <c r="B557" s="207"/>
      <c r="C557" s="208"/>
      <c r="D557" s="221" t="s">
        <v>244</v>
      </c>
      <c r="E557" s="247" t="s">
        <v>22</v>
      </c>
      <c r="F557" s="248" t="s">
        <v>962</v>
      </c>
      <c r="G557" s="208"/>
      <c r="H557" s="249">
        <v>5</v>
      </c>
      <c r="I557" s="213"/>
      <c r="J557" s="208"/>
      <c r="K557" s="208"/>
      <c r="L557" s="214"/>
      <c r="M557" s="215"/>
      <c r="N557" s="216"/>
      <c r="O557" s="216"/>
      <c r="P557" s="216"/>
      <c r="Q557" s="216"/>
      <c r="R557" s="216"/>
      <c r="S557" s="216"/>
      <c r="T557" s="217"/>
      <c r="AT557" s="218" t="s">
        <v>244</v>
      </c>
      <c r="AU557" s="218" t="s">
        <v>84</v>
      </c>
      <c r="AV557" s="11" t="s">
        <v>84</v>
      </c>
      <c r="AW557" s="11" t="s">
        <v>39</v>
      </c>
      <c r="AX557" s="11" t="s">
        <v>24</v>
      </c>
      <c r="AY557" s="218" t="s">
        <v>237</v>
      </c>
    </row>
    <row r="558" spans="2:65" s="1" customFormat="1" ht="31.5" customHeight="1">
      <c r="B558" s="41"/>
      <c r="C558" s="195" t="s">
        <v>411</v>
      </c>
      <c r="D558" s="195" t="s">
        <v>239</v>
      </c>
      <c r="E558" s="196" t="s">
        <v>963</v>
      </c>
      <c r="F558" s="197" t="s">
        <v>964</v>
      </c>
      <c r="G558" s="198" t="s">
        <v>885</v>
      </c>
      <c r="H558" s="199">
        <v>6</v>
      </c>
      <c r="I558" s="200"/>
      <c r="J558" s="201">
        <f>ROUND(I558*H558,2)</f>
        <v>0</v>
      </c>
      <c r="K558" s="197" t="s">
        <v>22</v>
      </c>
      <c r="L558" s="61"/>
      <c r="M558" s="202" t="s">
        <v>22</v>
      </c>
      <c r="N558" s="203" t="s">
        <v>46</v>
      </c>
      <c r="O558" s="42"/>
      <c r="P558" s="204">
        <f>O558*H558</f>
        <v>0</v>
      </c>
      <c r="Q558" s="204">
        <v>0</v>
      </c>
      <c r="R558" s="204">
        <f>Q558*H558</f>
        <v>0</v>
      </c>
      <c r="S558" s="204">
        <v>0</v>
      </c>
      <c r="T558" s="205">
        <f>S558*H558</f>
        <v>0</v>
      </c>
      <c r="AR558" s="24" t="s">
        <v>164</v>
      </c>
      <c r="AT558" s="24" t="s">
        <v>239</v>
      </c>
      <c r="AU558" s="24" t="s">
        <v>84</v>
      </c>
      <c r="AY558" s="24" t="s">
        <v>237</v>
      </c>
      <c r="BE558" s="206">
        <f>IF(N558="základní",J558,0)</f>
        <v>0</v>
      </c>
      <c r="BF558" s="206">
        <f>IF(N558="snížená",J558,0)</f>
        <v>0</v>
      </c>
      <c r="BG558" s="206">
        <f>IF(N558="zákl. přenesená",J558,0)</f>
        <v>0</v>
      </c>
      <c r="BH558" s="206">
        <f>IF(N558="sníž. přenesená",J558,0)</f>
        <v>0</v>
      </c>
      <c r="BI558" s="206">
        <f>IF(N558="nulová",J558,0)</f>
        <v>0</v>
      </c>
      <c r="BJ558" s="24" t="s">
        <v>24</v>
      </c>
      <c r="BK558" s="206">
        <f>ROUND(I558*H558,2)</f>
        <v>0</v>
      </c>
      <c r="BL558" s="24" t="s">
        <v>164</v>
      </c>
      <c r="BM558" s="24" t="s">
        <v>965</v>
      </c>
    </row>
    <row r="559" spans="2:65" s="11" customFormat="1">
      <c r="B559" s="207"/>
      <c r="C559" s="208"/>
      <c r="D559" s="221" t="s">
        <v>244</v>
      </c>
      <c r="E559" s="247" t="s">
        <v>22</v>
      </c>
      <c r="F559" s="248" t="s">
        <v>966</v>
      </c>
      <c r="G559" s="208"/>
      <c r="H559" s="249">
        <v>6</v>
      </c>
      <c r="I559" s="213"/>
      <c r="J559" s="208"/>
      <c r="K559" s="208"/>
      <c r="L559" s="214"/>
      <c r="M559" s="215"/>
      <c r="N559" s="216"/>
      <c r="O559" s="216"/>
      <c r="P559" s="216"/>
      <c r="Q559" s="216"/>
      <c r="R559" s="216"/>
      <c r="S559" s="216"/>
      <c r="T559" s="217"/>
      <c r="AT559" s="218" t="s">
        <v>244</v>
      </c>
      <c r="AU559" s="218" t="s">
        <v>84</v>
      </c>
      <c r="AV559" s="11" t="s">
        <v>84</v>
      </c>
      <c r="AW559" s="11" t="s">
        <v>39</v>
      </c>
      <c r="AX559" s="11" t="s">
        <v>24</v>
      </c>
      <c r="AY559" s="218" t="s">
        <v>237</v>
      </c>
    </row>
    <row r="560" spans="2:65" s="1" customFormat="1" ht="22.5" customHeight="1">
      <c r="B560" s="41"/>
      <c r="C560" s="195" t="s">
        <v>967</v>
      </c>
      <c r="D560" s="195" t="s">
        <v>239</v>
      </c>
      <c r="E560" s="196" t="s">
        <v>968</v>
      </c>
      <c r="F560" s="197" t="s">
        <v>969</v>
      </c>
      <c r="G560" s="198" t="s">
        <v>885</v>
      </c>
      <c r="H560" s="199">
        <v>2</v>
      </c>
      <c r="I560" s="200"/>
      <c r="J560" s="201">
        <f>ROUND(I560*H560,2)</f>
        <v>0</v>
      </c>
      <c r="K560" s="197" t="s">
        <v>22</v>
      </c>
      <c r="L560" s="61"/>
      <c r="M560" s="202" t="s">
        <v>22</v>
      </c>
      <c r="N560" s="203" t="s">
        <v>46</v>
      </c>
      <c r="O560" s="42"/>
      <c r="P560" s="204">
        <f>O560*H560</f>
        <v>0</v>
      </c>
      <c r="Q560" s="204">
        <v>0</v>
      </c>
      <c r="R560" s="204">
        <f>Q560*H560</f>
        <v>0</v>
      </c>
      <c r="S560" s="204">
        <v>0</v>
      </c>
      <c r="T560" s="205">
        <f>S560*H560</f>
        <v>0</v>
      </c>
      <c r="AR560" s="24" t="s">
        <v>164</v>
      </c>
      <c r="AT560" s="24" t="s">
        <v>239</v>
      </c>
      <c r="AU560" s="24" t="s">
        <v>84</v>
      </c>
      <c r="AY560" s="24" t="s">
        <v>237</v>
      </c>
      <c r="BE560" s="206">
        <f>IF(N560="základní",J560,0)</f>
        <v>0</v>
      </c>
      <c r="BF560" s="206">
        <f>IF(N560="snížená",J560,0)</f>
        <v>0</v>
      </c>
      <c r="BG560" s="206">
        <f>IF(N560="zákl. přenesená",J560,0)</f>
        <v>0</v>
      </c>
      <c r="BH560" s="206">
        <f>IF(N560="sníž. přenesená",J560,0)</f>
        <v>0</v>
      </c>
      <c r="BI560" s="206">
        <f>IF(N560="nulová",J560,0)</f>
        <v>0</v>
      </c>
      <c r="BJ560" s="24" t="s">
        <v>24</v>
      </c>
      <c r="BK560" s="206">
        <f>ROUND(I560*H560,2)</f>
        <v>0</v>
      </c>
      <c r="BL560" s="24" t="s">
        <v>164</v>
      </c>
      <c r="BM560" s="24" t="s">
        <v>970</v>
      </c>
    </row>
    <row r="561" spans="2:65" s="11" customFormat="1">
      <c r="B561" s="207"/>
      <c r="C561" s="208"/>
      <c r="D561" s="221" t="s">
        <v>244</v>
      </c>
      <c r="E561" s="247" t="s">
        <v>22</v>
      </c>
      <c r="F561" s="248" t="s">
        <v>971</v>
      </c>
      <c r="G561" s="208"/>
      <c r="H561" s="249">
        <v>2</v>
      </c>
      <c r="I561" s="213"/>
      <c r="J561" s="208"/>
      <c r="K561" s="208"/>
      <c r="L561" s="214"/>
      <c r="M561" s="215"/>
      <c r="N561" s="216"/>
      <c r="O561" s="216"/>
      <c r="P561" s="216"/>
      <c r="Q561" s="216"/>
      <c r="R561" s="216"/>
      <c r="S561" s="216"/>
      <c r="T561" s="217"/>
      <c r="AT561" s="218" t="s">
        <v>244</v>
      </c>
      <c r="AU561" s="218" t="s">
        <v>84</v>
      </c>
      <c r="AV561" s="11" t="s">
        <v>84</v>
      </c>
      <c r="AW561" s="11" t="s">
        <v>39</v>
      </c>
      <c r="AX561" s="11" t="s">
        <v>24</v>
      </c>
      <c r="AY561" s="218" t="s">
        <v>237</v>
      </c>
    </row>
    <row r="562" spans="2:65" s="1" customFormat="1" ht="22.5" customHeight="1">
      <c r="B562" s="41"/>
      <c r="C562" s="195" t="s">
        <v>972</v>
      </c>
      <c r="D562" s="195" t="s">
        <v>239</v>
      </c>
      <c r="E562" s="196" t="s">
        <v>973</v>
      </c>
      <c r="F562" s="197" t="s">
        <v>974</v>
      </c>
      <c r="G562" s="198" t="s">
        <v>885</v>
      </c>
      <c r="H562" s="199">
        <v>2</v>
      </c>
      <c r="I562" s="200"/>
      <c r="J562" s="201">
        <f>ROUND(I562*H562,2)</f>
        <v>0</v>
      </c>
      <c r="K562" s="197" t="s">
        <v>22</v>
      </c>
      <c r="L562" s="61"/>
      <c r="M562" s="202" t="s">
        <v>22</v>
      </c>
      <c r="N562" s="203" t="s">
        <v>46</v>
      </c>
      <c r="O562" s="42"/>
      <c r="P562" s="204">
        <f>O562*H562</f>
        <v>0</v>
      </c>
      <c r="Q562" s="204">
        <v>0</v>
      </c>
      <c r="R562" s="204">
        <f>Q562*H562</f>
        <v>0</v>
      </c>
      <c r="S562" s="204">
        <v>0</v>
      </c>
      <c r="T562" s="205">
        <f>S562*H562</f>
        <v>0</v>
      </c>
      <c r="AR562" s="24" t="s">
        <v>164</v>
      </c>
      <c r="AT562" s="24" t="s">
        <v>239</v>
      </c>
      <c r="AU562" s="24" t="s">
        <v>84</v>
      </c>
      <c r="AY562" s="24" t="s">
        <v>237</v>
      </c>
      <c r="BE562" s="206">
        <f>IF(N562="základní",J562,0)</f>
        <v>0</v>
      </c>
      <c r="BF562" s="206">
        <f>IF(N562="snížená",J562,0)</f>
        <v>0</v>
      </c>
      <c r="BG562" s="206">
        <f>IF(N562="zákl. přenesená",J562,0)</f>
        <v>0</v>
      </c>
      <c r="BH562" s="206">
        <f>IF(N562="sníž. přenesená",J562,0)</f>
        <v>0</v>
      </c>
      <c r="BI562" s="206">
        <f>IF(N562="nulová",J562,0)</f>
        <v>0</v>
      </c>
      <c r="BJ562" s="24" t="s">
        <v>24</v>
      </c>
      <c r="BK562" s="206">
        <f>ROUND(I562*H562,2)</f>
        <v>0</v>
      </c>
      <c r="BL562" s="24" t="s">
        <v>164</v>
      </c>
      <c r="BM562" s="24" t="s">
        <v>975</v>
      </c>
    </row>
    <row r="563" spans="2:65" s="11" customFormat="1">
      <c r="B563" s="207"/>
      <c r="C563" s="208"/>
      <c r="D563" s="221" t="s">
        <v>244</v>
      </c>
      <c r="E563" s="247" t="s">
        <v>22</v>
      </c>
      <c r="F563" s="248" t="s">
        <v>976</v>
      </c>
      <c r="G563" s="208"/>
      <c r="H563" s="249">
        <v>2</v>
      </c>
      <c r="I563" s="213"/>
      <c r="J563" s="208"/>
      <c r="K563" s="208"/>
      <c r="L563" s="214"/>
      <c r="M563" s="215"/>
      <c r="N563" s="216"/>
      <c r="O563" s="216"/>
      <c r="P563" s="216"/>
      <c r="Q563" s="216"/>
      <c r="R563" s="216"/>
      <c r="S563" s="216"/>
      <c r="T563" s="217"/>
      <c r="AT563" s="218" t="s">
        <v>244</v>
      </c>
      <c r="AU563" s="218" t="s">
        <v>84</v>
      </c>
      <c r="AV563" s="11" t="s">
        <v>84</v>
      </c>
      <c r="AW563" s="11" t="s">
        <v>39</v>
      </c>
      <c r="AX563" s="11" t="s">
        <v>24</v>
      </c>
      <c r="AY563" s="218" t="s">
        <v>237</v>
      </c>
    </row>
    <row r="564" spans="2:65" s="1" customFormat="1" ht="31.5" customHeight="1">
      <c r="B564" s="41"/>
      <c r="C564" s="195" t="s">
        <v>977</v>
      </c>
      <c r="D564" s="195" t="s">
        <v>239</v>
      </c>
      <c r="E564" s="196" t="s">
        <v>978</v>
      </c>
      <c r="F564" s="197" t="s">
        <v>979</v>
      </c>
      <c r="G564" s="198" t="s">
        <v>896</v>
      </c>
      <c r="H564" s="199">
        <v>1</v>
      </c>
      <c r="I564" s="200"/>
      <c r="J564" s="201">
        <f>ROUND(I564*H564,2)</f>
        <v>0</v>
      </c>
      <c r="K564" s="197" t="s">
        <v>22</v>
      </c>
      <c r="L564" s="61"/>
      <c r="M564" s="202" t="s">
        <v>22</v>
      </c>
      <c r="N564" s="203" t="s">
        <v>46</v>
      </c>
      <c r="O564" s="42"/>
      <c r="P564" s="204">
        <f>O564*H564</f>
        <v>0</v>
      </c>
      <c r="Q564" s="204">
        <v>0</v>
      </c>
      <c r="R564" s="204">
        <f>Q564*H564</f>
        <v>0</v>
      </c>
      <c r="S564" s="204">
        <v>0</v>
      </c>
      <c r="T564" s="205">
        <f>S564*H564</f>
        <v>0</v>
      </c>
      <c r="AR564" s="24" t="s">
        <v>164</v>
      </c>
      <c r="AT564" s="24" t="s">
        <v>239</v>
      </c>
      <c r="AU564" s="24" t="s">
        <v>84</v>
      </c>
      <c r="AY564" s="24" t="s">
        <v>237</v>
      </c>
      <c r="BE564" s="206">
        <f>IF(N564="základní",J564,0)</f>
        <v>0</v>
      </c>
      <c r="BF564" s="206">
        <f>IF(N564="snížená",J564,0)</f>
        <v>0</v>
      </c>
      <c r="BG564" s="206">
        <f>IF(N564="zákl. přenesená",J564,0)</f>
        <v>0</v>
      </c>
      <c r="BH564" s="206">
        <f>IF(N564="sníž. přenesená",J564,0)</f>
        <v>0</v>
      </c>
      <c r="BI564" s="206">
        <f>IF(N564="nulová",J564,0)</f>
        <v>0</v>
      </c>
      <c r="BJ564" s="24" t="s">
        <v>24</v>
      </c>
      <c r="BK564" s="206">
        <f>ROUND(I564*H564,2)</f>
        <v>0</v>
      </c>
      <c r="BL564" s="24" t="s">
        <v>164</v>
      </c>
      <c r="BM564" s="24" t="s">
        <v>980</v>
      </c>
    </row>
    <row r="565" spans="2:65" s="11" customFormat="1">
      <c r="B565" s="207"/>
      <c r="C565" s="208"/>
      <c r="D565" s="221" t="s">
        <v>244</v>
      </c>
      <c r="E565" s="247" t="s">
        <v>22</v>
      </c>
      <c r="F565" s="248" t="s">
        <v>981</v>
      </c>
      <c r="G565" s="208"/>
      <c r="H565" s="249">
        <v>1</v>
      </c>
      <c r="I565" s="213"/>
      <c r="J565" s="208"/>
      <c r="K565" s="208"/>
      <c r="L565" s="214"/>
      <c r="M565" s="215"/>
      <c r="N565" s="216"/>
      <c r="O565" s="216"/>
      <c r="P565" s="216"/>
      <c r="Q565" s="216"/>
      <c r="R565" s="216"/>
      <c r="S565" s="216"/>
      <c r="T565" s="217"/>
      <c r="AT565" s="218" t="s">
        <v>244</v>
      </c>
      <c r="AU565" s="218" t="s">
        <v>84</v>
      </c>
      <c r="AV565" s="11" t="s">
        <v>84</v>
      </c>
      <c r="AW565" s="11" t="s">
        <v>39</v>
      </c>
      <c r="AX565" s="11" t="s">
        <v>24</v>
      </c>
      <c r="AY565" s="218" t="s">
        <v>237</v>
      </c>
    </row>
    <row r="566" spans="2:65" s="1" customFormat="1" ht="57" customHeight="1">
      <c r="B566" s="41"/>
      <c r="C566" s="195" t="s">
        <v>982</v>
      </c>
      <c r="D566" s="195" t="s">
        <v>239</v>
      </c>
      <c r="E566" s="196" t="s">
        <v>983</v>
      </c>
      <c r="F566" s="197" t="s">
        <v>984</v>
      </c>
      <c r="G566" s="198" t="s">
        <v>896</v>
      </c>
      <c r="H566" s="199">
        <v>1</v>
      </c>
      <c r="I566" s="200"/>
      <c r="J566" s="201">
        <f>ROUND(I566*H566,2)</f>
        <v>0</v>
      </c>
      <c r="K566" s="197" t="s">
        <v>22</v>
      </c>
      <c r="L566" s="61"/>
      <c r="M566" s="202" t="s">
        <v>22</v>
      </c>
      <c r="N566" s="203" t="s">
        <v>46</v>
      </c>
      <c r="O566" s="42"/>
      <c r="P566" s="204">
        <f>O566*H566</f>
        <v>0</v>
      </c>
      <c r="Q566" s="204">
        <v>0</v>
      </c>
      <c r="R566" s="204">
        <f>Q566*H566</f>
        <v>0</v>
      </c>
      <c r="S566" s="204">
        <v>0</v>
      </c>
      <c r="T566" s="205">
        <f>S566*H566</f>
        <v>0</v>
      </c>
      <c r="AR566" s="24" t="s">
        <v>164</v>
      </c>
      <c r="AT566" s="24" t="s">
        <v>239</v>
      </c>
      <c r="AU566" s="24" t="s">
        <v>84</v>
      </c>
      <c r="AY566" s="24" t="s">
        <v>237</v>
      </c>
      <c r="BE566" s="206">
        <f>IF(N566="základní",J566,0)</f>
        <v>0</v>
      </c>
      <c r="BF566" s="206">
        <f>IF(N566="snížená",J566,0)</f>
        <v>0</v>
      </c>
      <c r="BG566" s="206">
        <f>IF(N566="zákl. přenesená",J566,0)</f>
        <v>0</v>
      </c>
      <c r="BH566" s="206">
        <f>IF(N566="sníž. přenesená",J566,0)</f>
        <v>0</v>
      </c>
      <c r="BI566" s="206">
        <f>IF(N566="nulová",J566,0)</f>
        <v>0</v>
      </c>
      <c r="BJ566" s="24" t="s">
        <v>24</v>
      </c>
      <c r="BK566" s="206">
        <f>ROUND(I566*H566,2)</f>
        <v>0</v>
      </c>
      <c r="BL566" s="24" t="s">
        <v>164</v>
      </c>
      <c r="BM566" s="24" t="s">
        <v>985</v>
      </c>
    </row>
    <row r="567" spans="2:65" s="11" customFormat="1">
      <c r="B567" s="207"/>
      <c r="C567" s="208"/>
      <c r="D567" s="221" t="s">
        <v>244</v>
      </c>
      <c r="E567" s="247" t="s">
        <v>22</v>
      </c>
      <c r="F567" s="248" t="s">
        <v>986</v>
      </c>
      <c r="G567" s="208"/>
      <c r="H567" s="249">
        <v>1</v>
      </c>
      <c r="I567" s="213"/>
      <c r="J567" s="208"/>
      <c r="K567" s="208"/>
      <c r="L567" s="214"/>
      <c r="M567" s="215"/>
      <c r="N567" s="216"/>
      <c r="O567" s="216"/>
      <c r="P567" s="216"/>
      <c r="Q567" s="216"/>
      <c r="R567" s="216"/>
      <c r="S567" s="216"/>
      <c r="T567" s="217"/>
      <c r="AT567" s="218" t="s">
        <v>244</v>
      </c>
      <c r="AU567" s="218" t="s">
        <v>84</v>
      </c>
      <c r="AV567" s="11" t="s">
        <v>84</v>
      </c>
      <c r="AW567" s="11" t="s">
        <v>39</v>
      </c>
      <c r="AX567" s="11" t="s">
        <v>24</v>
      </c>
      <c r="AY567" s="218" t="s">
        <v>237</v>
      </c>
    </row>
    <row r="568" spans="2:65" s="1" customFormat="1" ht="22.5" customHeight="1">
      <c r="B568" s="41"/>
      <c r="C568" s="195" t="s">
        <v>987</v>
      </c>
      <c r="D568" s="195" t="s">
        <v>239</v>
      </c>
      <c r="E568" s="196" t="s">
        <v>988</v>
      </c>
      <c r="F568" s="197" t="s">
        <v>989</v>
      </c>
      <c r="G568" s="198" t="s">
        <v>885</v>
      </c>
      <c r="H568" s="199">
        <v>5</v>
      </c>
      <c r="I568" s="200"/>
      <c r="J568" s="201">
        <f>ROUND(I568*H568,2)</f>
        <v>0</v>
      </c>
      <c r="K568" s="197" t="s">
        <v>22</v>
      </c>
      <c r="L568" s="61"/>
      <c r="M568" s="202" t="s">
        <v>22</v>
      </c>
      <c r="N568" s="203" t="s">
        <v>46</v>
      </c>
      <c r="O568" s="42"/>
      <c r="P568" s="204">
        <f>O568*H568</f>
        <v>0</v>
      </c>
      <c r="Q568" s="204">
        <v>0</v>
      </c>
      <c r="R568" s="204">
        <f>Q568*H568</f>
        <v>0</v>
      </c>
      <c r="S568" s="204">
        <v>0</v>
      </c>
      <c r="T568" s="205">
        <f>S568*H568</f>
        <v>0</v>
      </c>
      <c r="AR568" s="24" t="s">
        <v>164</v>
      </c>
      <c r="AT568" s="24" t="s">
        <v>239</v>
      </c>
      <c r="AU568" s="24" t="s">
        <v>84</v>
      </c>
      <c r="AY568" s="24" t="s">
        <v>237</v>
      </c>
      <c r="BE568" s="206">
        <f>IF(N568="základní",J568,0)</f>
        <v>0</v>
      </c>
      <c r="BF568" s="206">
        <f>IF(N568="snížená",J568,0)</f>
        <v>0</v>
      </c>
      <c r="BG568" s="206">
        <f>IF(N568="zákl. přenesená",J568,0)</f>
        <v>0</v>
      </c>
      <c r="BH568" s="206">
        <f>IF(N568="sníž. přenesená",J568,0)</f>
        <v>0</v>
      </c>
      <c r="BI568" s="206">
        <f>IF(N568="nulová",J568,0)</f>
        <v>0</v>
      </c>
      <c r="BJ568" s="24" t="s">
        <v>24</v>
      </c>
      <c r="BK568" s="206">
        <f>ROUND(I568*H568,2)</f>
        <v>0</v>
      </c>
      <c r="BL568" s="24" t="s">
        <v>164</v>
      </c>
      <c r="BM568" s="24" t="s">
        <v>990</v>
      </c>
    </row>
    <row r="569" spans="2:65" s="11" customFormat="1">
      <c r="B569" s="207"/>
      <c r="C569" s="208"/>
      <c r="D569" s="221" t="s">
        <v>244</v>
      </c>
      <c r="E569" s="247" t="s">
        <v>22</v>
      </c>
      <c r="F569" s="248" t="s">
        <v>991</v>
      </c>
      <c r="G569" s="208"/>
      <c r="H569" s="249">
        <v>5</v>
      </c>
      <c r="I569" s="213"/>
      <c r="J569" s="208"/>
      <c r="K569" s="208"/>
      <c r="L569" s="214"/>
      <c r="M569" s="215"/>
      <c r="N569" s="216"/>
      <c r="O569" s="216"/>
      <c r="P569" s="216"/>
      <c r="Q569" s="216"/>
      <c r="R569" s="216"/>
      <c r="S569" s="216"/>
      <c r="T569" s="217"/>
      <c r="AT569" s="218" t="s">
        <v>244</v>
      </c>
      <c r="AU569" s="218" t="s">
        <v>84</v>
      </c>
      <c r="AV569" s="11" t="s">
        <v>84</v>
      </c>
      <c r="AW569" s="11" t="s">
        <v>39</v>
      </c>
      <c r="AX569" s="11" t="s">
        <v>24</v>
      </c>
      <c r="AY569" s="218" t="s">
        <v>237</v>
      </c>
    </row>
    <row r="570" spans="2:65" s="1" customFormat="1" ht="22.5" customHeight="1">
      <c r="B570" s="41"/>
      <c r="C570" s="195" t="s">
        <v>992</v>
      </c>
      <c r="D570" s="195" t="s">
        <v>239</v>
      </c>
      <c r="E570" s="196" t="s">
        <v>993</v>
      </c>
      <c r="F570" s="197" t="s">
        <v>994</v>
      </c>
      <c r="G570" s="198" t="s">
        <v>896</v>
      </c>
      <c r="H570" s="199">
        <v>0</v>
      </c>
      <c r="I570" s="200"/>
      <c r="J570" s="201">
        <f>ROUND(I570*H570,2)</f>
        <v>0</v>
      </c>
      <c r="K570" s="197" t="s">
        <v>22</v>
      </c>
      <c r="L570" s="61"/>
      <c r="M570" s="202" t="s">
        <v>22</v>
      </c>
      <c r="N570" s="203" t="s">
        <v>46</v>
      </c>
      <c r="O570" s="42"/>
      <c r="P570" s="204">
        <f>O570*H570</f>
        <v>0</v>
      </c>
      <c r="Q570" s="204">
        <v>0</v>
      </c>
      <c r="R570" s="204">
        <f>Q570*H570</f>
        <v>0</v>
      </c>
      <c r="S570" s="204">
        <v>0</v>
      </c>
      <c r="T570" s="205">
        <f>S570*H570</f>
        <v>0</v>
      </c>
      <c r="AR570" s="24" t="s">
        <v>164</v>
      </c>
      <c r="AT570" s="24" t="s">
        <v>239</v>
      </c>
      <c r="AU570" s="24" t="s">
        <v>84</v>
      </c>
      <c r="AY570" s="24" t="s">
        <v>237</v>
      </c>
      <c r="BE570" s="206">
        <f>IF(N570="základní",J570,0)</f>
        <v>0</v>
      </c>
      <c r="BF570" s="206">
        <f>IF(N570="snížená",J570,0)</f>
        <v>0</v>
      </c>
      <c r="BG570" s="206">
        <f>IF(N570="zákl. přenesená",J570,0)</f>
        <v>0</v>
      </c>
      <c r="BH570" s="206">
        <f>IF(N570="sníž. přenesená",J570,0)</f>
        <v>0</v>
      </c>
      <c r="BI570" s="206">
        <f>IF(N570="nulová",J570,0)</f>
        <v>0</v>
      </c>
      <c r="BJ570" s="24" t="s">
        <v>24</v>
      </c>
      <c r="BK570" s="206">
        <f>ROUND(I570*H570,2)</f>
        <v>0</v>
      </c>
      <c r="BL570" s="24" t="s">
        <v>164</v>
      </c>
      <c r="BM570" s="24" t="s">
        <v>995</v>
      </c>
    </row>
    <row r="571" spans="2:65" s="11" customFormat="1">
      <c r="B571" s="207"/>
      <c r="C571" s="208"/>
      <c r="D571" s="221" t="s">
        <v>244</v>
      </c>
      <c r="E571" s="247" t="s">
        <v>22</v>
      </c>
      <c r="F571" s="248" t="s">
        <v>996</v>
      </c>
      <c r="G571" s="208"/>
      <c r="H571" s="249">
        <v>0</v>
      </c>
      <c r="I571" s="213"/>
      <c r="J571" s="208"/>
      <c r="K571" s="208"/>
      <c r="L571" s="214"/>
      <c r="M571" s="215"/>
      <c r="N571" s="216"/>
      <c r="O571" s="216"/>
      <c r="P571" s="216"/>
      <c r="Q571" s="216"/>
      <c r="R571" s="216"/>
      <c r="S571" s="216"/>
      <c r="T571" s="217"/>
      <c r="AT571" s="218" t="s">
        <v>244</v>
      </c>
      <c r="AU571" s="218" t="s">
        <v>84</v>
      </c>
      <c r="AV571" s="11" t="s">
        <v>84</v>
      </c>
      <c r="AW571" s="11" t="s">
        <v>39</v>
      </c>
      <c r="AX571" s="11" t="s">
        <v>24</v>
      </c>
      <c r="AY571" s="218" t="s">
        <v>237</v>
      </c>
    </row>
    <row r="572" spans="2:65" s="1" customFormat="1" ht="22.5" customHeight="1">
      <c r="B572" s="41"/>
      <c r="C572" s="195" t="s">
        <v>997</v>
      </c>
      <c r="D572" s="195" t="s">
        <v>239</v>
      </c>
      <c r="E572" s="196" t="s">
        <v>998</v>
      </c>
      <c r="F572" s="197" t="s">
        <v>999</v>
      </c>
      <c r="G572" s="198" t="s">
        <v>896</v>
      </c>
      <c r="H572" s="199">
        <v>0</v>
      </c>
      <c r="I572" s="200"/>
      <c r="J572" s="201">
        <f>ROUND(I572*H572,2)</f>
        <v>0</v>
      </c>
      <c r="K572" s="197" t="s">
        <v>22</v>
      </c>
      <c r="L572" s="61"/>
      <c r="M572" s="202" t="s">
        <v>22</v>
      </c>
      <c r="N572" s="203" t="s">
        <v>46</v>
      </c>
      <c r="O572" s="42"/>
      <c r="P572" s="204">
        <f>O572*H572</f>
        <v>0</v>
      </c>
      <c r="Q572" s="204">
        <v>0</v>
      </c>
      <c r="R572" s="204">
        <f>Q572*H572</f>
        <v>0</v>
      </c>
      <c r="S572" s="204">
        <v>0</v>
      </c>
      <c r="T572" s="205">
        <f>S572*H572</f>
        <v>0</v>
      </c>
      <c r="AR572" s="24" t="s">
        <v>164</v>
      </c>
      <c r="AT572" s="24" t="s">
        <v>239</v>
      </c>
      <c r="AU572" s="24" t="s">
        <v>84</v>
      </c>
      <c r="AY572" s="24" t="s">
        <v>237</v>
      </c>
      <c r="BE572" s="206">
        <f>IF(N572="základní",J572,0)</f>
        <v>0</v>
      </c>
      <c r="BF572" s="206">
        <f>IF(N572="snížená",J572,0)</f>
        <v>0</v>
      </c>
      <c r="BG572" s="206">
        <f>IF(N572="zákl. přenesená",J572,0)</f>
        <v>0</v>
      </c>
      <c r="BH572" s="206">
        <f>IF(N572="sníž. přenesená",J572,0)</f>
        <v>0</v>
      </c>
      <c r="BI572" s="206">
        <f>IF(N572="nulová",J572,0)</f>
        <v>0</v>
      </c>
      <c r="BJ572" s="24" t="s">
        <v>24</v>
      </c>
      <c r="BK572" s="206">
        <f>ROUND(I572*H572,2)</f>
        <v>0</v>
      </c>
      <c r="BL572" s="24" t="s">
        <v>164</v>
      </c>
      <c r="BM572" s="24" t="s">
        <v>1000</v>
      </c>
    </row>
    <row r="573" spans="2:65" s="11" customFormat="1">
      <c r="B573" s="207"/>
      <c r="C573" s="208"/>
      <c r="D573" s="221" t="s">
        <v>244</v>
      </c>
      <c r="E573" s="247" t="s">
        <v>22</v>
      </c>
      <c r="F573" s="248" t="s">
        <v>1001</v>
      </c>
      <c r="G573" s="208"/>
      <c r="H573" s="249">
        <v>0</v>
      </c>
      <c r="I573" s="213"/>
      <c r="J573" s="208"/>
      <c r="K573" s="208"/>
      <c r="L573" s="214"/>
      <c r="M573" s="215"/>
      <c r="N573" s="216"/>
      <c r="O573" s="216"/>
      <c r="P573" s="216"/>
      <c r="Q573" s="216"/>
      <c r="R573" s="216"/>
      <c r="S573" s="216"/>
      <c r="T573" s="217"/>
      <c r="AT573" s="218" t="s">
        <v>244</v>
      </c>
      <c r="AU573" s="218" t="s">
        <v>84</v>
      </c>
      <c r="AV573" s="11" t="s">
        <v>84</v>
      </c>
      <c r="AW573" s="11" t="s">
        <v>39</v>
      </c>
      <c r="AX573" s="11" t="s">
        <v>24</v>
      </c>
      <c r="AY573" s="218" t="s">
        <v>237</v>
      </c>
    </row>
    <row r="574" spans="2:65" s="1" customFormat="1" ht="22.5" customHeight="1">
      <c r="B574" s="41"/>
      <c r="C574" s="195" t="s">
        <v>1002</v>
      </c>
      <c r="D574" s="195" t="s">
        <v>239</v>
      </c>
      <c r="E574" s="196" t="s">
        <v>1003</v>
      </c>
      <c r="F574" s="197" t="s">
        <v>1004</v>
      </c>
      <c r="G574" s="198" t="s">
        <v>896</v>
      </c>
      <c r="H574" s="199">
        <v>1</v>
      </c>
      <c r="I574" s="200"/>
      <c r="J574" s="201">
        <f>ROUND(I574*H574,2)</f>
        <v>0</v>
      </c>
      <c r="K574" s="197" t="s">
        <v>22</v>
      </c>
      <c r="L574" s="61"/>
      <c r="M574" s="202" t="s">
        <v>22</v>
      </c>
      <c r="N574" s="203" t="s">
        <v>46</v>
      </c>
      <c r="O574" s="42"/>
      <c r="P574" s="204">
        <f>O574*H574</f>
        <v>0</v>
      </c>
      <c r="Q574" s="204">
        <v>0</v>
      </c>
      <c r="R574" s="204">
        <f>Q574*H574</f>
        <v>0</v>
      </c>
      <c r="S574" s="204">
        <v>0</v>
      </c>
      <c r="T574" s="205">
        <f>S574*H574</f>
        <v>0</v>
      </c>
      <c r="AR574" s="24" t="s">
        <v>164</v>
      </c>
      <c r="AT574" s="24" t="s">
        <v>239</v>
      </c>
      <c r="AU574" s="24" t="s">
        <v>84</v>
      </c>
      <c r="AY574" s="24" t="s">
        <v>237</v>
      </c>
      <c r="BE574" s="206">
        <f>IF(N574="základní",J574,0)</f>
        <v>0</v>
      </c>
      <c r="BF574" s="206">
        <f>IF(N574="snížená",J574,0)</f>
        <v>0</v>
      </c>
      <c r="BG574" s="206">
        <f>IF(N574="zákl. přenesená",J574,0)</f>
        <v>0</v>
      </c>
      <c r="BH574" s="206">
        <f>IF(N574="sníž. přenesená",J574,0)</f>
        <v>0</v>
      </c>
      <c r="BI574" s="206">
        <f>IF(N574="nulová",J574,0)</f>
        <v>0</v>
      </c>
      <c r="BJ574" s="24" t="s">
        <v>24</v>
      </c>
      <c r="BK574" s="206">
        <f>ROUND(I574*H574,2)</f>
        <v>0</v>
      </c>
      <c r="BL574" s="24" t="s">
        <v>164</v>
      </c>
      <c r="BM574" s="24" t="s">
        <v>1005</v>
      </c>
    </row>
    <row r="575" spans="2:65" s="11" customFormat="1">
      <c r="B575" s="207"/>
      <c r="C575" s="208"/>
      <c r="D575" s="221" t="s">
        <v>244</v>
      </c>
      <c r="E575" s="247" t="s">
        <v>22</v>
      </c>
      <c r="F575" s="248" t="s">
        <v>1006</v>
      </c>
      <c r="G575" s="208"/>
      <c r="H575" s="249">
        <v>1</v>
      </c>
      <c r="I575" s="213"/>
      <c r="J575" s="208"/>
      <c r="K575" s="208"/>
      <c r="L575" s="214"/>
      <c r="M575" s="215"/>
      <c r="N575" s="216"/>
      <c r="O575" s="216"/>
      <c r="P575" s="216"/>
      <c r="Q575" s="216"/>
      <c r="R575" s="216"/>
      <c r="S575" s="216"/>
      <c r="T575" s="217"/>
      <c r="AT575" s="218" t="s">
        <v>244</v>
      </c>
      <c r="AU575" s="218" t="s">
        <v>84</v>
      </c>
      <c r="AV575" s="11" t="s">
        <v>84</v>
      </c>
      <c r="AW575" s="11" t="s">
        <v>39</v>
      </c>
      <c r="AX575" s="11" t="s">
        <v>24</v>
      </c>
      <c r="AY575" s="218" t="s">
        <v>237</v>
      </c>
    </row>
    <row r="576" spans="2:65" s="1" customFormat="1" ht="44.25" customHeight="1">
      <c r="B576" s="41"/>
      <c r="C576" s="195" t="s">
        <v>1007</v>
      </c>
      <c r="D576" s="195" t="s">
        <v>239</v>
      </c>
      <c r="E576" s="196" t="s">
        <v>1008</v>
      </c>
      <c r="F576" s="197" t="s">
        <v>1009</v>
      </c>
      <c r="G576" s="198" t="s">
        <v>896</v>
      </c>
      <c r="H576" s="199">
        <v>1</v>
      </c>
      <c r="I576" s="200"/>
      <c r="J576" s="201">
        <f>ROUND(I576*H576,2)</f>
        <v>0</v>
      </c>
      <c r="K576" s="197" t="s">
        <v>22</v>
      </c>
      <c r="L576" s="61"/>
      <c r="M576" s="202" t="s">
        <v>22</v>
      </c>
      <c r="N576" s="203" t="s">
        <v>46</v>
      </c>
      <c r="O576" s="42"/>
      <c r="P576" s="204">
        <f>O576*H576</f>
        <v>0</v>
      </c>
      <c r="Q576" s="204">
        <v>0</v>
      </c>
      <c r="R576" s="204">
        <f>Q576*H576</f>
        <v>0</v>
      </c>
      <c r="S576" s="204">
        <v>0</v>
      </c>
      <c r="T576" s="205">
        <f>S576*H576</f>
        <v>0</v>
      </c>
      <c r="AR576" s="24" t="s">
        <v>164</v>
      </c>
      <c r="AT576" s="24" t="s">
        <v>239</v>
      </c>
      <c r="AU576" s="24" t="s">
        <v>84</v>
      </c>
      <c r="AY576" s="24" t="s">
        <v>237</v>
      </c>
      <c r="BE576" s="206">
        <f>IF(N576="základní",J576,0)</f>
        <v>0</v>
      </c>
      <c r="BF576" s="206">
        <f>IF(N576="snížená",J576,0)</f>
        <v>0</v>
      </c>
      <c r="BG576" s="206">
        <f>IF(N576="zákl. přenesená",J576,0)</f>
        <v>0</v>
      </c>
      <c r="BH576" s="206">
        <f>IF(N576="sníž. přenesená",J576,0)</f>
        <v>0</v>
      </c>
      <c r="BI576" s="206">
        <f>IF(N576="nulová",J576,0)</f>
        <v>0</v>
      </c>
      <c r="BJ576" s="24" t="s">
        <v>24</v>
      </c>
      <c r="BK576" s="206">
        <f>ROUND(I576*H576,2)</f>
        <v>0</v>
      </c>
      <c r="BL576" s="24" t="s">
        <v>164</v>
      </c>
      <c r="BM576" s="24" t="s">
        <v>1010</v>
      </c>
    </row>
    <row r="577" spans="2:65" s="11" customFormat="1">
      <c r="B577" s="207"/>
      <c r="C577" s="208"/>
      <c r="D577" s="221" t="s">
        <v>244</v>
      </c>
      <c r="E577" s="247" t="s">
        <v>22</v>
      </c>
      <c r="F577" s="248" t="s">
        <v>1011</v>
      </c>
      <c r="G577" s="208"/>
      <c r="H577" s="249">
        <v>1</v>
      </c>
      <c r="I577" s="213"/>
      <c r="J577" s="208"/>
      <c r="K577" s="208"/>
      <c r="L577" s="214"/>
      <c r="M577" s="215"/>
      <c r="N577" s="216"/>
      <c r="O577" s="216"/>
      <c r="P577" s="216"/>
      <c r="Q577" s="216"/>
      <c r="R577" s="216"/>
      <c r="S577" s="216"/>
      <c r="T577" s="217"/>
      <c r="AT577" s="218" t="s">
        <v>244</v>
      </c>
      <c r="AU577" s="218" t="s">
        <v>84</v>
      </c>
      <c r="AV577" s="11" t="s">
        <v>84</v>
      </c>
      <c r="AW577" s="11" t="s">
        <v>39</v>
      </c>
      <c r="AX577" s="11" t="s">
        <v>24</v>
      </c>
      <c r="AY577" s="218" t="s">
        <v>237</v>
      </c>
    </row>
    <row r="578" spans="2:65" s="1" customFormat="1" ht="31.5" customHeight="1">
      <c r="B578" s="41"/>
      <c r="C578" s="195" t="s">
        <v>1012</v>
      </c>
      <c r="D578" s="195" t="s">
        <v>239</v>
      </c>
      <c r="E578" s="196" t="s">
        <v>1013</v>
      </c>
      <c r="F578" s="197" t="s">
        <v>1014</v>
      </c>
      <c r="G578" s="198" t="s">
        <v>896</v>
      </c>
      <c r="H578" s="199">
        <v>1</v>
      </c>
      <c r="I578" s="200"/>
      <c r="J578" s="201">
        <f>ROUND(I578*H578,2)</f>
        <v>0</v>
      </c>
      <c r="K578" s="197" t="s">
        <v>22</v>
      </c>
      <c r="L578" s="61"/>
      <c r="M578" s="202" t="s">
        <v>22</v>
      </c>
      <c r="N578" s="203" t="s">
        <v>46</v>
      </c>
      <c r="O578" s="42"/>
      <c r="P578" s="204">
        <f>O578*H578</f>
        <v>0</v>
      </c>
      <c r="Q578" s="204">
        <v>0</v>
      </c>
      <c r="R578" s="204">
        <f>Q578*H578</f>
        <v>0</v>
      </c>
      <c r="S578" s="204">
        <v>0</v>
      </c>
      <c r="T578" s="205">
        <f>S578*H578</f>
        <v>0</v>
      </c>
      <c r="AR578" s="24" t="s">
        <v>164</v>
      </c>
      <c r="AT578" s="24" t="s">
        <v>239</v>
      </c>
      <c r="AU578" s="24" t="s">
        <v>84</v>
      </c>
      <c r="AY578" s="24" t="s">
        <v>237</v>
      </c>
      <c r="BE578" s="206">
        <f>IF(N578="základní",J578,0)</f>
        <v>0</v>
      </c>
      <c r="BF578" s="206">
        <f>IF(N578="snížená",J578,0)</f>
        <v>0</v>
      </c>
      <c r="BG578" s="206">
        <f>IF(N578="zákl. přenesená",J578,0)</f>
        <v>0</v>
      </c>
      <c r="BH578" s="206">
        <f>IF(N578="sníž. přenesená",J578,0)</f>
        <v>0</v>
      </c>
      <c r="BI578" s="206">
        <f>IF(N578="nulová",J578,0)</f>
        <v>0</v>
      </c>
      <c r="BJ578" s="24" t="s">
        <v>24</v>
      </c>
      <c r="BK578" s="206">
        <f>ROUND(I578*H578,2)</f>
        <v>0</v>
      </c>
      <c r="BL578" s="24" t="s">
        <v>164</v>
      </c>
      <c r="BM578" s="24" t="s">
        <v>1015</v>
      </c>
    </row>
    <row r="579" spans="2:65" s="11" customFormat="1">
      <c r="B579" s="207"/>
      <c r="C579" s="208"/>
      <c r="D579" s="221" t="s">
        <v>244</v>
      </c>
      <c r="E579" s="247" t="s">
        <v>22</v>
      </c>
      <c r="F579" s="248" t="s">
        <v>1016</v>
      </c>
      <c r="G579" s="208"/>
      <c r="H579" s="249">
        <v>1</v>
      </c>
      <c r="I579" s="213"/>
      <c r="J579" s="208"/>
      <c r="K579" s="208"/>
      <c r="L579" s="214"/>
      <c r="M579" s="215"/>
      <c r="N579" s="216"/>
      <c r="O579" s="216"/>
      <c r="P579" s="216"/>
      <c r="Q579" s="216"/>
      <c r="R579" s="216"/>
      <c r="S579" s="216"/>
      <c r="T579" s="217"/>
      <c r="AT579" s="218" t="s">
        <v>244</v>
      </c>
      <c r="AU579" s="218" t="s">
        <v>84</v>
      </c>
      <c r="AV579" s="11" t="s">
        <v>84</v>
      </c>
      <c r="AW579" s="11" t="s">
        <v>39</v>
      </c>
      <c r="AX579" s="11" t="s">
        <v>24</v>
      </c>
      <c r="AY579" s="218" t="s">
        <v>237</v>
      </c>
    </row>
    <row r="580" spans="2:65" s="1" customFormat="1" ht="22.5" customHeight="1">
      <c r="B580" s="41"/>
      <c r="C580" s="195" t="s">
        <v>1017</v>
      </c>
      <c r="D580" s="195" t="s">
        <v>239</v>
      </c>
      <c r="E580" s="196" t="s">
        <v>1018</v>
      </c>
      <c r="F580" s="197" t="s">
        <v>1019</v>
      </c>
      <c r="G580" s="198" t="s">
        <v>896</v>
      </c>
      <c r="H580" s="199">
        <v>1</v>
      </c>
      <c r="I580" s="200"/>
      <c r="J580" s="201">
        <f>ROUND(I580*H580,2)</f>
        <v>0</v>
      </c>
      <c r="K580" s="197" t="s">
        <v>22</v>
      </c>
      <c r="L580" s="61"/>
      <c r="M580" s="202" t="s">
        <v>22</v>
      </c>
      <c r="N580" s="203" t="s">
        <v>46</v>
      </c>
      <c r="O580" s="42"/>
      <c r="P580" s="204">
        <f>O580*H580</f>
        <v>0</v>
      </c>
      <c r="Q580" s="204">
        <v>0</v>
      </c>
      <c r="R580" s="204">
        <f>Q580*H580</f>
        <v>0</v>
      </c>
      <c r="S580" s="204">
        <v>0</v>
      </c>
      <c r="T580" s="205">
        <f>S580*H580</f>
        <v>0</v>
      </c>
      <c r="AR580" s="24" t="s">
        <v>164</v>
      </c>
      <c r="AT580" s="24" t="s">
        <v>239</v>
      </c>
      <c r="AU580" s="24" t="s">
        <v>84</v>
      </c>
      <c r="AY580" s="24" t="s">
        <v>237</v>
      </c>
      <c r="BE580" s="206">
        <f>IF(N580="základní",J580,0)</f>
        <v>0</v>
      </c>
      <c r="BF580" s="206">
        <f>IF(N580="snížená",J580,0)</f>
        <v>0</v>
      </c>
      <c r="BG580" s="206">
        <f>IF(N580="zákl. přenesená",J580,0)</f>
        <v>0</v>
      </c>
      <c r="BH580" s="206">
        <f>IF(N580="sníž. přenesená",J580,0)</f>
        <v>0</v>
      </c>
      <c r="BI580" s="206">
        <f>IF(N580="nulová",J580,0)</f>
        <v>0</v>
      </c>
      <c r="BJ580" s="24" t="s">
        <v>24</v>
      </c>
      <c r="BK580" s="206">
        <f>ROUND(I580*H580,2)</f>
        <v>0</v>
      </c>
      <c r="BL580" s="24" t="s">
        <v>164</v>
      </c>
      <c r="BM580" s="24" t="s">
        <v>1020</v>
      </c>
    </row>
    <row r="581" spans="2:65" s="1" customFormat="1" ht="22.5" customHeight="1">
      <c r="B581" s="41"/>
      <c r="C581" s="195" t="s">
        <v>1021</v>
      </c>
      <c r="D581" s="195" t="s">
        <v>239</v>
      </c>
      <c r="E581" s="196" t="s">
        <v>1022</v>
      </c>
      <c r="F581" s="197" t="s">
        <v>1023</v>
      </c>
      <c r="G581" s="198" t="s">
        <v>896</v>
      </c>
      <c r="H581" s="199">
        <v>1</v>
      </c>
      <c r="I581" s="200"/>
      <c r="J581" s="201">
        <f>ROUND(I581*H581,2)</f>
        <v>0</v>
      </c>
      <c r="K581" s="197" t="s">
        <v>22</v>
      </c>
      <c r="L581" s="61"/>
      <c r="M581" s="202" t="s">
        <v>22</v>
      </c>
      <c r="N581" s="203" t="s">
        <v>46</v>
      </c>
      <c r="O581" s="42"/>
      <c r="P581" s="204">
        <f>O581*H581</f>
        <v>0</v>
      </c>
      <c r="Q581" s="204">
        <v>0</v>
      </c>
      <c r="R581" s="204">
        <f>Q581*H581</f>
        <v>0</v>
      </c>
      <c r="S581" s="204">
        <v>0</v>
      </c>
      <c r="T581" s="205">
        <f>S581*H581</f>
        <v>0</v>
      </c>
      <c r="AR581" s="24" t="s">
        <v>164</v>
      </c>
      <c r="AT581" s="24" t="s">
        <v>239</v>
      </c>
      <c r="AU581" s="24" t="s">
        <v>84</v>
      </c>
      <c r="AY581" s="24" t="s">
        <v>237</v>
      </c>
      <c r="BE581" s="206">
        <f>IF(N581="základní",J581,0)</f>
        <v>0</v>
      </c>
      <c r="BF581" s="206">
        <f>IF(N581="snížená",J581,0)</f>
        <v>0</v>
      </c>
      <c r="BG581" s="206">
        <f>IF(N581="zákl. přenesená",J581,0)</f>
        <v>0</v>
      </c>
      <c r="BH581" s="206">
        <f>IF(N581="sníž. přenesená",J581,0)</f>
        <v>0</v>
      </c>
      <c r="BI581" s="206">
        <f>IF(N581="nulová",J581,0)</f>
        <v>0</v>
      </c>
      <c r="BJ581" s="24" t="s">
        <v>24</v>
      </c>
      <c r="BK581" s="206">
        <f>ROUND(I581*H581,2)</f>
        <v>0</v>
      </c>
      <c r="BL581" s="24" t="s">
        <v>164</v>
      </c>
      <c r="BM581" s="24" t="s">
        <v>1024</v>
      </c>
    </row>
    <row r="582" spans="2:65" s="11" customFormat="1">
      <c r="B582" s="207"/>
      <c r="C582" s="208"/>
      <c r="D582" s="221" t="s">
        <v>244</v>
      </c>
      <c r="E582" s="247" t="s">
        <v>22</v>
      </c>
      <c r="F582" s="248" t="s">
        <v>1025</v>
      </c>
      <c r="G582" s="208"/>
      <c r="H582" s="249">
        <v>1</v>
      </c>
      <c r="I582" s="213"/>
      <c r="J582" s="208"/>
      <c r="K582" s="208"/>
      <c r="L582" s="214"/>
      <c r="M582" s="215"/>
      <c r="N582" s="216"/>
      <c r="O582" s="216"/>
      <c r="P582" s="216"/>
      <c r="Q582" s="216"/>
      <c r="R582" s="216"/>
      <c r="S582" s="216"/>
      <c r="T582" s="217"/>
      <c r="AT582" s="218" t="s">
        <v>244</v>
      </c>
      <c r="AU582" s="218" t="s">
        <v>84</v>
      </c>
      <c r="AV582" s="11" t="s">
        <v>84</v>
      </c>
      <c r="AW582" s="11" t="s">
        <v>39</v>
      </c>
      <c r="AX582" s="11" t="s">
        <v>24</v>
      </c>
      <c r="AY582" s="218" t="s">
        <v>237</v>
      </c>
    </row>
    <row r="583" spans="2:65" s="1" customFormat="1" ht="22.5" customHeight="1">
      <c r="B583" s="41"/>
      <c r="C583" s="195" t="s">
        <v>1026</v>
      </c>
      <c r="D583" s="195" t="s">
        <v>239</v>
      </c>
      <c r="E583" s="196" t="s">
        <v>1027</v>
      </c>
      <c r="F583" s="197" t="s">
        <v>1028</v>
      </c>
      <c r="G583" s="198" t="s">
        <v>896</v>
      </c>
      <c r="H583" s="199">
        <v>1</v>
      </c>
      <c r="I583" s="200"/>
      <c r="J583" s="201">
        <f>ROUND(I583*H583,2)</f>
        <v>0</v>
      </c>
      <c r="K583" s="197" t="s">
        <v>22</v>
      </c>
      <c r="L583" s="61"/>
      <c r="M583" s="202" t="s">
        <v>22</v>
      </c>
      <c r="N583" s="203" t="s">
        <v>46</v>
      </c>
      <c r="O583" s="42"/>
      <c r="P583" s="204">
        <f>O583*H583</f>
        <v>0</v>
      </c>
      <c r="Q583" s="204">
        <v>0</v>
      </c>
      <c r="R583" s="204">
        <f>Q583*H583</f>
        <v>0</v>
      </c>
      <c r="S583" s="204">
        <v>0</v>
      </c>
      <c r="T583" s="205">
        <f>S583*H583</f>
        <v>0</v>
      </c>
      <c r="AR583" s="24" t="s">
        <v>164</v>
      </c>
      <c r="AT583" s="24" t="s">
        <v>239</v>
      </c>
      <c r="AU583" s="24" t="s">
        <v>84</v>
      </c>
      <c r="AY583" s="24" t="s">
        <v>237</v>
      </c>
      <c r="BE583" s="206">
        <f>IF(N583="základní",J583,0)</f>
        <v>0</v>
      </c>
      <c r="BF583" s="206">
        <f>IF(N583="snížená",J583,0)</f>
        <v>0</v>
      </c>
      <c r="BG583" s="206">
        <f>IF(N583="zákl. přenesená",J583,0)</f>
        <v>0</v>
      </c>
      <c r="BH583" s="206">
        <f>IF(N583="sníž. přenesená",J583,0)</f>
        <v>0</v>
      </c>
      <c r="BI583" s="206">
        <f>IF(N583="nulová",J583,0)</f>
        <v>0</v>
      </c>
      <c r="BJ583" s="24" t="s">
        <v>24</v>
      </c>
      <c r="BK583" s="206">
        <f>ROUND(I583*H583,2)</f>
        <v>0</v>
      </c>
      <c r="BL583" s="24" t="s">
        <v>164</v>
      </c>
      <c r="BM583" s="24" t="s">
        <v>1029</v>
      </c>
    </row>
    <row r="584" spans="2:65" s="11" customFormat="1">
      <c r="B584" s="207"/>
      <c r="C584" s="208"/>
      <c r="D584" s="221" t="s">
        <v>244</v>
      </c>
      <c r="E584" s="247" t="s">
        <v>22</v>
      </c>
      <c r="F584" s="248" t="s">
        <v>1030</v>
      </c>
      <c r="G584" s="208"/>
      <c r="H584" s="249">
        <v>1</v>
      </c>
      <c r="I584" s="213"/>
      <c r="J584" s="208"/>
      <c r="K584" s="208"/>
      <c r="L584" s="214"/>
      <c r="M584" s="215"/>
      <c r="N584" s="216"/>
      <c r="O584" s="216"/>
      <c r="P584" s="216"/>
      <c r="Q584" s="216"/>
      <c r="R584" s="216"/>
      <c r="S584" s="216"/>
      <c r="T584" s="217"/>
      <c r="AT584" s="218" t="s">
        <v>244</v>
      </c>
      <c r="AU584" s="218" t="s">
        <v>84</v>
      </c>
      <c r="AV584" s="11" t="s">
        <v>84</v>
      </c>
      <c r="AW584" s="11" t="s">
        <v>39</v>
      </c>
      <c r="AX584" s="11" t="s">
        <v>24</v>
      </c>
      <c r="AY584" s="218" t="s">
        <v>237</v>
      </c>
    </row>
    <row r="585" spans="2:65" s="1" customFormat="1" ht="44.25" customHeight="1">
      <c r="B585" s="41"/>
      <c r="C585" s="195" t="s">
        <v>1031</v>
      </c>
      <c r="D585" s="195" t="s">
        <v>239</v>
      </c>
      <c r="E585" s="196" t="s">
        <v>1032</v>
      </c>
      <c r="F585" s="197" t="s">
        <v>1033</v>
      </c>
      <c r="G585" s="198" t="s">
        <v>896</v>
      </c>
      <c r="H585" s="199">
        <v>1</v>
      </c>
      <c r="I585" s="200"/>
      <c r="J585" s="201">
        <f>ROUND(I585*H585,2)</f>
        <v>0</v>
      </c>
      <c r="K585" s="197" t="s">
        <v>22</v>
      </c>
      <c r="L585" s="61"/>
      <c r="M585" s="202" t="s">
        <v>22</v>
      </c>
      <c r="N585" s="203" t="s">
        <v>46</v>
      </c>
      <c r="O585" s="42"/>
      <c r="P585" s="204">
        <f>O585*H585</f>
        <v>0</v>
      </c>
      <c r="Q585" s="204">
        <v>0</v>
      </c>
      <c r="R585" s="204">
        <f>Q585*H585</f>
        <v>0</v>
      </c>
      <c r="S585" s="204">
        <v>0</v>
      </c>
      <c r="T585" s="205">
        <f>S585*H585</f>
        <v>0</v>
      </c>
      <c r="AR585" s="24" t="s">
        <v>164</v>
      </c>
      <c r="AT585" s="24" t="s">
        <v>239</v>
      </c>
      <c r="AU585" s="24" t="s">
        <v>84</v>
      </c>
      <c r="AY585" s="24" t="s">
        <v>237</v>
      </c>
      <c r="BE585" s="206">
        <f>IF(N585="základní",J585,0)</f>
        <v>0</v>
      </c>
      <c r="BF585" s="206">
        <f>IF(N585="snížená",J585,0)</f>
        <v>0</v>
      </c>
      <c r="BG585" s="206">
        <f>IF(N585="zákl. přenesená",J585,0)</f>
        <v>0</v>
      </c>
      <c r="BH585" s="206">
        <f>IF(N585="sníž. přenesená",J585,0)</f>
        <v>0</v>
      </c>
      <c r="BI585" s="206">
        <f>IF(N585="nulová",J585,0)</f>
        <v>0</v>
      </c>
      <c r="BJ585" s="24" t="s">
        <v>24</v>
      </c>
      <c r="BK585" s="206">
        <f>ROUND(I585*H585,2)</f>
        <v>0</v>
      </c>
      <c r="BL585" s="24" t="s">
        <v>164</v>
      </c>
      <c r="BM585" s="24" t="s">
        <v>1034</v>
      </c>
    </row>
    <row r="586" spans="2:65" s="11" customFormat="1">
      <c r="B586" s="207"/>
      <c r="C586" s="208"/>
      <c r="D586" s="221" t="s">
        <v>244</v>
      </c>
      <c r="E586" s="247" t="s">
        <v>22</v>
      </c>
      <c r="F586" s="248" t="s">
        <v>1035</v>
      </c>
      <c r="G586" s="208"/>
      <c r="H586" s="249">
        <v>1</v>
      </c>
      <c r="I586" s="213"/>
      <c r="J586" s="208"/>
      <c r="K586" s="208"/>
      <c r="L586" s="214"/>
      <c r="M586" s="215"/>
      <c r="N586" s="216"/>
      <c r="O586" s="216"/>
      <c r="P586" s="216"/>
      <c r="Q586" s="216"/>
      <c r="R586" s="216"/>
      <c r="S586" s="216"/>
      <c r="T586" s="217"/>
      <c r="AT586" s="218" t="s">
        <v>244</v>
      </c>
      <c r="AU586" s="218" t="s">
        <v>84</v>
      </c>
      <c r="AV586" s="11" t="s">
        <v>84</v>
      </c>
      <c r="AW586" s="11" t="s">
        <v>39</v>
      </c>
      <c r="AX586" s="11" t="s">
        <v>24</v>
      </c>
      <c r="AY586" s="218" t="s">
        <v>237</v>
      </c>
    </row>
    <row r="587" spans="2:65" s="1" customFormat="1" ht="31.5" customHeight="1">
      <c r="B587" s="41"/>
      <c r="C587" s="195" t="s">
        <v>1036</v>
      </c>
      <c r="D587" s="195" t="s">
        <v>239</v>
      </c>
      <c r="E587" s="196" t="s">
        <v>1037</v>
      </c>
      <c r="F587" s="197" t="s">
        <v>1038</v>
      </c>
      <c r="G587" s="198" t="s">
        <v>896</v>
      </c>
      <c r="H587" s="199">
        <v>1</v>
      </c>
      <c r="I587" s="200"/>
      <c r="J587" s="201">
        <f>ROUND(I587*H587,2)</f>
        <v>0</v>
      </c>
      <c r="K587" s="197" t="s">
        <v>22</v>
      </c>
      <c r="L587" s="61"/>
      <c r="M587" s="202" t="s">
        <v>22</v>
      </c>
      <c r="N587" s="203" t="s">
        <v>46</v>
      </c>
      <c r="O587" s="42"/>
      <c r="P587" s="204">
        <f>O587*H587</f>
        <v>0</v>
      </c>
      <c r="Q587" s="204">
        <v>0</v>
      </c>
      <c r="R587" s="204">
        <f>Q587*H587</f>
        <v>0</v>
      </c>
      <c r="S587" s="204">
        <v>0</v>
      </c>
      <c r="T587" s="205">
        <f>S587*H587</f>
        <v>0</v>
      </c>
      <c r="AR587" s="24" t="s">
        <v>164</v>
      </c>
      <c r="AT587" s="24" t="s">
        <v>239</v>
      </c>
      <c r="AU587" s="24" t="s">
        <v>84</v>
      </c>
      <c r="AY587" s="24" t="s">
        <v>237</v>
      </c>
      <c r="BE587" s="206">
        <f>IF(N587="základní",J587,0)</f>
        <v>0</v>
      </c>
      <c r="BF587" s="206">
        <f>IF(N587="snížená",J587,0)</f>
        <v>0</v>
      </c>
      <c r="BG587" s="206">
        <f>IF(N587="zákl. přenesená",J587,0)</f>
        <v>0</v>
      </c>
      <c r="BH587" s="206">
        <f>IF(N587="sníž. přenesená",J587,0)</f>
        <v>0</v>
      </c>
      <c r="BI587" s="206">
        <f>IF(N587="nulová",J587,0)</f>
        <v>0</v>
      </c>
      <c r="BJ587" s="24" t="s">
        <v>24</v>
      </c>
      <c r="BK587" s="206">
        <f>ROUND(I587*H587,2)</f>
        <v>0</v>
      </c>
      <c r="BL587" s="24" t="s">
        <v>164</v>
      </c>
      <c r="BM587" s="24" t="s">
        <v>1039</v>
      </c>
    </row>
    <row r="588" spans="2:65" s="11" customFormat="1">
      <c r="B588" s="207"/>
      <c r="C588" s="208"/>
      <c r="D588" s="221" t="s">
        <v>244</v>
      </c>
      <c r="E588" s="247" t="s">
        <v>22</v>
      </c>
      <c r="F588" s="248" t="s">
        <v>1040</v>
      </c>
      <c r="G588" s="208"/>
      <c r="H588" s="249">
        <v>1</v>
      </c>
      <c r="I588" s="213"/>
      <c r="J588" s="208"/>
      <c r="K588" s="208"/>
      <c r="L588" s="214"/>
      <c r="M588" s="215"/>
      <c r="N588" s="216"/>
      <c r="O588" s="216"/>
      <c r="P588" s="216"/>
      <c r="Q588" s="216"/>
      <c r="R588" s="216"/>
      <c r="S588" s="216"/>
      <c r="T588" s="217"/>
      <c r="AT588" s="218" t="s">
        <v>244</v>
      </c>
      <c r="AU588" s="218" t="s">
        <v>84</v>
      </c>
      <c r="AV588" s="11" t="s">
        <v>84</v>
      </c>
      <c r="AW588" s="11" t="s">
        <v>39</v>
      </c>
      <c r="AX588" s="11" t="s">
        <v>24</v>
      </c>
      <c r="AY588" s="218" t="s">
        <v>237</v>
      </c>
    </row>
    <row r="589" spans="2:65" s="1" customFormat="1" ht="44.25" customHeight="1">
      <c r="B589" s="41"/>
      <c r="C589" s="195" t="s">
        <v>1041</v>
      </c>
      <c r="D589" s="195" t="s">
        <v>239</v>
      </c>
      <c r="E589" s="196" t="s">
        <v>1042</v>
      </c>
      <c r="F589" s="197" t="s">
        <v>1043</v>
      </c>
      <c r="G589" s="198" t="s">
        <v>896</v>
      </c>
      <c r="H589" s="199">
        <v>1</v>
      </c>
      <c r="I589" s="200"/>
      <c r="J589" s="201">
        <f>ROUND(I589*H589,2)</f>
        <v>0</v>
      </c>
      <c r="K589" s="197" t="s">
        <v>22</v>
      </c>
      <c r="L589" s="61"/>
      <c r="M589" s="202" t="s">
        <v>22</v>
      </c>
      <c r="N589" s="203" t="s">
        <v>46</v>
      </c>
      <c r="O589" s="42"/>
      <c r="P589" s="204">
        <f>O589*H589</f>
        <v>0</v>
      </c>
      <c r="Q589" s="204">
        <v>0</v>
      </c>
      <c r="R589" s="204">
        <f>Q589*H589</f>
        <v>0</v>
      </c>
      <c r="S589" s="204">
        <v>0</v>
      </c>
      <c r="T589" s="205">
        <f>S589*H589</f>
        <v>0</v>
      </c>
      <c r="AR589" s="24" t="s">
        <v>164</v>
      </c>
      <c r="AT589" s="24" t="s">
        <v>239</v>
      </c>
      <c r="AU589" s="24" t="s">
        <v>84</v>
      </c>
      <c r="AY589" s="24" t="s">
        <v>237</v>
      </c>
      <c r="BE589" s="206">
        <f>IF(N589="základní",J589,0)</f>
        <v>0</v>
      </c>
      <c r="BF589" s="206">
        <f>IF(N589="snížená",J589,0)</f>
        <v>0</v>
      </c>
      <c r="BG589" s="206">
        <f>IF(N589="zákl. přenesená",J589,0)</f>
        <v>0</v>
      </c>
      <c r="BH589" s="206">
        <f>IF(N589="sníž. přenesená",J589,0)</f>
        <v>0</v>
      </c>
      <c r="BI589" s="206">
        <f>IF(N589="nulová",J589,0)</f>
        <v>0</v>
      </c>
      <c r="BJ589" s="24" t="s">
        <v>24</v>
      </c>
      <c r="BK589" s="206">
        <f>ROUND(I589*H589,2)</f>
        <v>0</v>
      </c>
      <c r="BL589" s="24" t="s">
        <v>164</v>
      </c>
      <c r="BM589" s="24" t="s">
        <v>1044</v>
      </c>
    </row>
    <row r="590" spans="2:65" s="11" customFormat="1">
      <c r="B590" s="207"/>
      <c r="C590" s="208"/>
      <c r="D590" s="221" t="s">
        <v>244</v>
      </c>
      <c r="E590" s="247" t="s">
        <v>22</v>
      </c>
      <c r="F590" s="248" t="s">
        <v>1045</v>
      </c>
      <c r="G590" s="208"/>
      <c r="H590" s="249">
        <v>1</v>
      </c>
      <c r="I590" s="213"/>
      <c r="J590" s="208"/>
      <c r="K590" s="208"/>
      <c r="L590" s="214"/>
      <c r="M590" s="215"/>
      <c r="N590" s="216"/>
      <c r="O590" s="216"/>
      <c r="P590" s="216"/>
      <c r="Q590" s="216"/>
      <c r="R590" s="216"/>
      <c r="S590" s="216"/>
      <c r="T590" s="217"/>
      <c r="AT590" s="218" t="s">
        <v>244</v>
      </c>
      <c r="AU590" s="218" t="s">
        <v>84</v>
      </c>
      <c r="AV590" s="11" t="s">
        <v>84</v>
      </c>
      <c r="AW590" s="11" t="s">
        <v>39</v>
      </c>
      <c r="AX590" s="11" t="s">
        <v>24</v>
      </c>
      <c r="AY590" s="218" t="s">
        <v>237</v>
      </c>
    </row>
    <row r="591" spans="2:65" s="1" customFormat="1" ht="44.25" customHeight="1">
      <c r="B591" s="41"/>
      <c r="C591" s="195" t="s">
        <v>1046</v>
      </c>
      <c r="D591" s="195" t="s">
        <v>239</v>
      </c>
      <c r="E591" s="196" t="s">
        <v>1047</v>
      </c>
      <c r="F591" s="197" t="s">
        <v>1043</v>
      </c>
      <c r="G591" s="198" t="s">
        <v>896</v>
      </c>
      <c r="H591" s="199">
        <v>1</v>
      </c>
      <c r="I591" s="200"/>
      <c r="J591" s="201">
        <f>ROUND(I591*H591,2)</f>
        <v>0</v>
      </c>
      <c r="K591" s="197" t="s">
        <v>22</v>
      </c>
      <c r="L591" s="61"/>
      <c r="M591" s="202" t="s">
        <v>22</v>
      </c>
      <c r="N591" s="203" t="s">
        <v>46</v>
      </c>
      <c r="O591" s="42"/>
      <c r="P591" s="204">
        <f>O591*H591</f>
        <v>0</v>
      </c>
      <c r="Q591" s="204">
        <v>0</v>
      </c>
      <c r="R591" s="204">
        <f>Q591*H591</f>
        <v>0</v>
      </c>
      <c r="S591" s="204">
        <v>0</v>
      </c>
      <c r="T591" s="205">
        <f>S591*H591</f>
        <v>0</v>
      </c>
      <c r="AR591" s="24" t="s">
        <v>164</v>
      </c>
      <c r="AT591" s="24" t="s">
        <v>239</v>
      </c>
      <c r="AU591" s="24" t="s">
        <v>84</v>
      </c>
      <c r="AY591" s="24" t="s">
        <v>237</v>
      </c>
      <c r="BE591" s="206">
        <f>IF(N591="základní",J591,0)</f>
        <v>0</v>
      </c>
      <c r="BF591" s="206">
        <f>IF(N591="snížená",J591,0)</f>
        <v>0</v>
      </c>
      <c r="BG591" s="206">
        <f>IF(N591="zákl. přenesená",J591,0)</f>
        <v>0</v>
      </c>
      <c r="BH591" s="206">
        <f>IF(N591="sníž. přenesená",J591,0)</f>
        <v>0</v>
      </c>
      <c r="BI591" s="206">
        <f>IF(N591="nulová",J591,0)</f>
        <v>0</v>
      </c>
      <c r="BJ591" s="24" t="s">
        <v>24</v>
      </c>
      <c r="BK591" s="206">
        <f>ROUND(I591*H591,2)</f>
        <v>0</v>
      </c>
      <c r="BL591" s="24" t="s">
        <v>164</v>
      </c>
      <c r="BM591" s="24" t="s">
        <v>1048</v>
      </c>
    </row>
    <row r="592" spans="2:65" s="11" customFormat="1">
      <c r="B592" s="207"/>
      <c r="C592" s="208"/>
      <c r="D592" s="221" t="s">
        <v>244</v>
      </c>
      <c r="E592" s="247" t="s">
        <v>22</v>
      </c>
      <c r="F592" s="248" t="s">
        <v>1049</v>
      </c>
      <c r="G592" s="208"/>
      <c r="H592" s="249">
        <v>1</v>
      </c>
      <c r="I592" s="213"/>
      <c r="J592" s="208"/>
      <c r="K592" s="208"/>
      <c r="L592" s="214"/>
      <c r="M592" s="215"/>
      <c r="N592" s="216"/>
      <c r="O592" s="216"/>
      <c r="P592" s="216"/>
      <c r="Q592" s="216"/>
      <c r="R592" s="216"/>
      <c r="S592" s="216"/>
      <c r="T592" s="217"/>
      <c r="AT592" s="218" t="s">
        <v>244</v>
      </c>
      <c r="AU592" s="218" t="s">
        <v>84</v>
      </c>
      <c r="AV592" s="11" t="s">
        <v>84</v>
      </c>
      <c r="AW592" s="11" t="s">
        <v>39</v>
      </c>
      <c r="AX592" s="11" t="s">
        <v>24</v>
      </c>
      <c r="AY592" s="218" t="s">
        <v>237</v>
      </c>
    </row>
    <row r="593" spans="2:65" s="1" customFormat="1" ht="22.5" customHeight="1">
      <c r="B593" s="41"/>
      <c r="C593" s="195" t="s">
        <v>1050</v>
      </c>
      <c r="D593" s="195" t="s">
        <v>239</v>
      </c>
      <c r="E593" s="196" t="s">
        <v>1051</v>
      </c>
      <c r="F593" s="197" t="s">
        <v>1052</v>
      </c>
      <c r="G593" s="198" t="s">
        <v>133</v>
      </c>
      <c r="H593" s="199">
        <v>9</v>
      </c>
      <c r="I593" s="200"/>
      <c r="J593" s="201">
        <f>ROUND(I593*H593,2)</f>
        <v>0</v>
      </c>
      <c r="K593" s="197" t="s">
        <v>242</v>
      </c>
      <c r="L593" s="61"/>
      <c r="M593" s="202" t="s">
        <v>22</v>
      </c>
      <c r="N593" s="203" t="s">
        <v>46</v>
      </c>
      <c r="O593" s="42"/>
      <c r="P593" s="204">
        <f>O593*H593</f>
        <v>0</v>
      </c>
      <c r="Q593" s="204">
        <v>0</v>
      </c>
      <c r="R593" s="204">
        <f>Q593*H593</f>
        <v>0</v>
      </c>
      <c r="S593" s="204">
        <v>7.4999999999999997E-2</v>
      </c>
      <c r="T593" s="205">
        <f>S593*H593</f>
        <v>0.67499999999999993</v>
      </c>
      <c r="AR593" s="24" t="s">
        <v>164</v>
      </c>
      <c r="AT593" s="24" t="s">
        <v>239</v>
      </c>
      <c r="AU593" s="24" t="s">
        <v>84</v>
      </c>
      <c r="AY593" s="24" t="s">
        <v>237</v>
      </c>
      <c r="BE593" s="206">
        <f>IF(N593="základní",J593,0)</f>
        <v>0</v>
      </c>
      <c r="BF593" s="206">
        <f>IF(N593="snížená",J593,0)</f>
        <v>0</v>
      </c>
      <c r="BG593" s="206">
        <f>IF(N593="zákl. přenesená",J593,0)</f>
        <v>0</v>
      </c>
      <c r="BH593" s="206">
        <f>IF(N593="sníž. přenesená",J593,0)</f>
        <v>0</v>
      </c>
      <c r="BI593" s="206">
        <f>IF(N593="nulová",J593,0)</f>
        <v>0</v>
      </c>
      <c r="BJ593" s="24" t="s">
        <v>24</v>
      </c>
      <c r="BK593" s="206">
        <f>ROUND(I593*H593,2)</f>
        <v>0</v>
      </c>
      <c r="BL593" s="24" t="s">
        <v>164</v>
      </c>
      <c r="BM593" s="24" t="s">
        <v>1053</v>
      </c>
    </row>
    <row r="594" spans="2:65" s="11" customFormat="1">
      <c r="B594" s="207"/>
      <c r="C594" s="208"/>
      <c r="D594" s="209" t="s">
        <v>244</v>
      </c>
      <c r="E594" s="210" t="s">
        <v>22</v>
      </c>
      <c r="F594" s="211" t="s">
        <v>1054</v>
      </c>
      <c r="G594" s="208"/>
      <c r="H594" s="212">
        <v>1.8</v>
      </c>
      <c r="I594" s="213"/>
      <c r="J594" s="208"/>
      <c r="K594" s="208"/>
      <c r="L594" s="214"/>
      <c r="M594" s="215"/>
      <c r="N594" s="216"/>
      <c r="O594" s="216"/>
      <c r="P594" s="216"/>
      <c r="Q594" s="216"/>
      <c r="R594" s="216"/>
      <c r="S594" s="216"/>
      <c r="T594" s="217"/>
      <c r="AT594" s="218" t="s">
        <v>244</v>
      </c>
      <c r="AU594" s="218" t="s">
        <v>84</v>
      </c>
      <c r="AV594" s="11" t="s">
        <v>84</v>
      </c>
      <c r="AW594" s="11" t="s">
        <v>39</v>
      </c>
      <c r="AX594" s="11" t="s">
        <v>75</v>
      </c>
      <c r="AY594" s="218" t="s">
        <v>237</v>
      </c>
    </row>
    <row r="595" spans="2:65" s="11" customFormat="1">
      <c r="B595" s="207"/>
      <c r="C595" s="208"/>
      <c r="D595" s="209" t="s">
        <v>244</v>
      </c>
      <c r="E595" s="210" t="s">
        <v>22</v>
      </c>
      <c r="F595" s="211" t="s">
        <v>1055</v>
      </c>
      <c r="G595" s="208"/>
      <c r="H595" s="212">
        <v>4.32</v>
      </c>
      <c r="I595" s="213"/>
      <c r="J595" s="208"/>
      <c r="K595" s="208"/>
      <c r="L595" s="214"/>
      <c r="M595" s="215"/>
      <c r="N595" s="216"/>
      <c r="O595" s="216"/>
      <c r="P595" s="216"/>
      <c r="Q595" s="216"/>
      <c r="R595" s="216"/>
      <c r="S595" s="216"/>
      <c r="T595" s="217"/>
      <c r="AT595" s="218" t="s">
        <v>244</v>
      </c>
      <c r="AU595" s="218" t="s">
        <v>84</v>
      </c>
      <c r="AV595" s="11" t="s">
        <v>84</v>
      </c>
      <c r="AW595" s="11" t="s">
        <v>39</v>
      </c>
      <c r="AX595" s="11" t="s">
        <v>75</v>
      </c>
      <c r="AY595" s="218" t="s">
        <v>237</v>
      </c>
    </row>
    <row r="596" spans="2:65" s="11" customFormat="1">
      <c r="B596" s="207"/>
      <c r="C596" s="208"/>
      <c r="D596" s="209" t="s">
        <v>244</v>
      </c>
      <c r="E596" s="210" t="s">
        <v>22</v>
      </c>
      <c r="F596" s="211" t="s">
        <v>1056</v>
      </c>
      <c r="G596" s="208"/>
      <c r="H596" s="212">
        <v>2.88</v>
      </c>
      <c r="I596" s="213"/>
      <c r="J596" s="208"/>
      <c r="K596" s="208"/>
      <c r="L596" s="214"/>
      <c r="M596" s="215"/>
      <c r="N596" s="216"/>
      <c r="O596" s="216"/>
      <c r="P596" s="216"/>
      <c r="Q596" s="216"/>
      <c r="R596" s="216"/>
      <c r="S596" s="216"/>
      <c r="T596" s="217"/>
      <c r="AT596" s="218" t="s">
        <v>244</v>
      </c>
      <c r="AU596" s="218" t="s">
        <v>84</v>
      </c>
      <c r="AV596" s="11" t="s">
        <v>84</v>
      </c>
      <c r="AW596" s="11" t="s">
        <v>39</v>
      </c>
      <c r="AX596" s="11" t="s">
        <v>75</v>
      </c>
      <c r="AY596" s="218" t="s">
        <v>237</v>
      </c>
    </row>
    <row r="597" spans="2:65" s="12" customFormat="1">
      <c r="B597" s="219"/>
      <c r="C597" s="220"/>
      <c r="D597" s="221" t="s">
        <v>244</v>
      </c>
      <c r="E597" s="222" t="s">
        <v>22</v>
      </c>
      <c r="F597" s="223" t="s">
        <v>246</v>
      </c>
      <c r="G597" s="220"/>
      <c r="H597" s="224">
        <v>9</v>
      </c>
      <c r="I597" s="225"/>
      <c r="J597" s="220"/>
      <c r="K597" s="220"/>
      <c r="L597" s="226"/>
      <c r="M597" s="227"/>
      <c r="N597" s="228"/>
      <c r="O597" s="228"/>
      <c r="P597" s="228"/>
      <c r="Q597" s="228"/>
      <c r="R597" s="228"/>
      <c r="S597" s="228"/>
      <c r="T597" s="229"/>
      <c r="AT597" s="230" t="s">
        <v>244</v>
      </c>
      <c r="AU597" s="230" t="s">
        <v>84</v>
      </c>
      <c r="AV597" s="12" t="s">
        <v>164</v>
      </c>
      <c r="AW597" s="12" t="s">
        <v>39</v>
      </c>
      <c r="AX597" s="12" t="s">
        <v>24</v>
      </c>
      <c r="AY597" s="230" t="s">
        <v>237</v>
      </c>
    </row>
    <row r="598" spans="2:65" s="1" customFormat="1" ht="22.5" customHeight="1">
      <c r="B598" s="41"/>
      <c r="C598" s="195" t="s">
        <v>1057</v>
      </c>
      <c r="D598" s="195" t="s">
        <v>239</v>
      </c>
      <c r="E598" s="196" t="s">
        <v>1058</v>
      </c>
      <c r="F598" s="197" t="s">
        <v>1059</v>
      </c>
      <c r="G598" s="198" t="s">
        <v>133</v>
      </c>
      <c r="H598" s="199">
        <v>47.951000000000001</v>
      </c>
      <c r="I598" s="200"/>
      <c r="J598" s="201">
        <f>ROUND(I598*H598,2)</f>
        <v>0</v>
      </c>
      <c r="K598" s="197" t="s">
        <v>242</v>
      </c>
      <c r="L598" s="61"/>
      <c r="M598" s="202" t="s">
        <v>22</v>
      </c>
      <c r="N598" s="203" t="s">
        <v>46</v>
      </c>
      <c r="O598" s="42"/>
      <c r="P598" s="204">
        <f>O598*H598</f>
        <v>0</v>
      </c>
      <c r="Q598" s="204">
        <v>0</v>
      </c>
      <c r="R598" s="204">
        <f>Q598*H598</f>
        <v>0</v>
      </c>
      <c r="S598" s="204">
        <v>6.2E-2</v>
      </c>
      <c r="T598" s="205">
        <f>S598*H598</f>
        <v>2.9729619999999999</v>
      </c>
      <c r="AR598" s="24" t="s">
        <v>164</v>
      </c>
      <c r="AT598" s="24" t="s">
        <v>239</v>
      </c>
      <c r="AU598" s="24" t="s">
        <v>84</v>
      </c>
      <c r="AY598" s="24" t="s">
        <v>237</v>
      </c>
      <c r="BE598" s="206">
        <f>IF(N598="základní",J598,0)</f>
        <v>0</v>
      </c>
      <c r="BF598" s="206">
        <f>IF(N598="snížená",J598,0)</f>
        <v>0</v>
      </c>
      <c r="BG598" s="206">
        <f>IF(N598="zákl. přenesená",J598,0)</f>
        <v>0</v>
      </c>
      <c r="BH598" s="206">
        <f>IF(N598="sníž. přenesená",J598,0)</f>
        <v>0</v>
      </c>
      <c r="BI598" s="206">
        <f>IF(N598="nulová",J598,0)</f>
        <v>0</v>
      </c>
      <c r="BJ598" s="24" t="s">
        <v>24</v>
      </c>
      <c r="BK598" s="206">
        <f>ROUND(I598*H598,2)</f>
        <v>0</v>
      </c>
      <c r="BL598" s="24" t="s">
        <v>164</v>
      </c>
      <c r="BM598" s="24" t="s">
        <v>1060</v>
      </c>
    </row>
    <row r="599" spans="2:65" s="11" customFormat="1">
      <c r="B599" s="207"/>
      <c r="C599" s="208"/>
      <c r="D599" s="209" t="s">
        <v>244</v>
      </c>
      <c r="E599" s="210" t="s">
        <v>22</v>
      </c>
      <c r="F599" s="211" t="s">
        <v>1061</v>
      </c>
      <c r="G599" s="208"/>
      <c r="H599" s="212">
        <v>42.75</v>
      </c>
      <c r="I599" s="213"/>
      <c r="J599" s="208"/>
      <c r="K599" s="208"/>
      <c r="L599" s="214"/>
      <c r="M599" s="215"/>
      <c r="N599" s="216"/>
      <c r="O599" s="216"/>
      <c r="P599" s="216"/>
      <c r="Q599" s="216"/>
      <c r="R599" s="216"/>
      <c r="S599" s="216"/>
      <c r="T599" s="217"/>
      <c r="AT599" s="218" t="s">
        <v>244</v>
      </c>
      <c r="AU599" s="218" t="s">
        <v>84</v>
      </c>
      <c r="AV599" s="11" t="s">
        <v>84</v>
      </c>
      <c r="AW599" s="11" t="s">
        <v>39</v>
      </c>
      <c r="AX599" s="11" t="s">
        <v>75</v>
      </c>
      <c r="AY599" s="218" t="s">
        <v>237</v>
      </c>
    </row>
    <row r="600" spans="2:65" s="11" customFormat="1">
      <c r="B600" s="207"/>
      <c r="C600" s="208"/>
      <c r="D600" s="209" t="s">
        <v>244</v>
      </c>
      <c r="E600" s="210" t="s">
        <v>22</v>
      </c>
      <c r="F600" s="211" t="s">
        <v>1062</v>
      </c>
      <c r="G600" s="208"/>
      <c r="H600" s="212">
        <v>1.35</v>
      </c>
      <c r="I600" s="213"/>
      <c r="J600" s="208"/>
      <c r="K600" s="208"/>
      <c r="L600" s="214"/>
      <c r="M600" s="215"/>
      <c r="N600" s="216"/>
      <c r="O600" s="216"/>
      <c r="P600" s="216"/>
      <c r="Q600" s="216"/>
      <c r="R600" s="216"/>
      <c r="S600" s="216"/>
      <c r="T600" s="217"/>
      <c r="AT600" s="218" t="s">
        <v>244</v>
      </c>
      <c r="AU600" s="218" t="s">
        <v>84</v>
      </c>
      <c r="AV600" s="11" t="s">
        <v>84</v>
      </c>
      <c r="AW600" s="11" t="s">
        <v>39</v>
      </c>
      <c r="AX600" s="11" t="s">
        <v>75</v>
      </c>
      <c r="AY600" s="218" t="s">
        <v>237</v>
      </c>
    </row>
    <row r="601" spans="2:65" s="11" customFormat="1">
      <c r="B601" s="207"/>
      <c r="C601" s="208"/>
      <c r="D601" s="209" t="s">
        <v>244</v>
      </c>
      <c r="E601" s="210" t="s">
        <v>22</v>
      </c>
      <c r="F601" s="211" t="s">
        <v>1063</v>
      </c>
      <c r="G601" s="208"/>
      <c r="H601" s="212">
        <v>1.8</v>
      </c>
      <c r="I601" s="213"/>
      <c r="J601" s="208"/>
      <c r="K601" s="208"/>
      <c r="L601" s="214"/>
      <c r="M601" s="215"/>
      <c r="N601" s="216"/>
      <c r="O601" s="216"/>
      <c r="P601" s="216"/>
      <c r="Q601" s="216"/>
      <c r="R601" s="216"/>
      <c r="S601" s="216"/>
      <c r="T601" s="217"/>
      <c r="AT601" s="218" t="s">
        <v>244</v>
      </c>
      <c r="AU601" s="218" t="s">
        <v>84</v>
      </c>
      <c r="AV601" s="11" t="s">
        <v>84</v>
      </c>
      <c r="AW601" s="11" t="s">
        <v>39</v>
      </c>
      <c r="AX601" s="11" t="s">
        <v>75</v>
      </c>
      <c r="AY601" s="218" t="s">
        <v>237</v>
      </c>
    </row>
    <row r="602" spans="2:65" s="11" customFormat="1">
      <c r="B602" s="207"/>
      <c r="C602" s="208"/>
      <c r="D602" s="209" t="s">
        <v>244</v>
      </c>
      <c r="E602" s="210" t="s">
        <v>22</v>
      </c>
      <c r="F602" s="211" t="s">
        <v>1064</v>
      </c>
      <c r="G602" s="208"/>
      <c r="H602" s="212">
        <v>2.0510000000000002</v>
      </c>
      <c r="I602" s="213"/>
      <c r="J602" s="208"/>
      <c r="K602" s="208"/>
      <c r="L602" s="214"/>
      <c r="M602" s="215"/>
      <c r="N602" s="216"/>
      <c r="O602" s="216"/>
      <c r="P602" s="216"/>
      <c r="Q602" s="216"/>
      <c r="R602" s="216"/>
      <c r="S602" s="216"/>
      <c r="T602" s="217"/>
      <c r="AT602" s="218" t="s">
        <v>244</v>
      </c>
      <c r="AU602" s="218" t="s">
        <v>84</v>
      </c>
      <c r="AV602" s="11" t="s">
        <v>84</v>
      </c>
      <c r="AW602" s="11" t="s">
        <v>39</v>
      </c>
      <c r="AX602" s="11" t="s">
        <v>75</v>
      </c>
      <c r="AY602" s="218" t="s">
        <v>237</v>
      </c>
    </row>
    <row r="603" spans="2:65" s="12" customFormat="1">
      <c r="B603" s="219"/>
      <c r="C603" s="220"/>
      <c r="D603" s="221" t="s">
        <v>244</v>
      </c>
      <c r="E603" s="222" t="s">
        <v>22</v>
      </c>
      <c r="F603" s="223" t="s">
        <v>246</v>
      </c>
      <c r="G603" s="220"/>
      <c r="H603" s="224">
        <v>47.951000000000001</v>
      </c>
      <c r="I603" s="225"/>
      <c r="J603" s="220"/>
      <c r="K603" s="220"/>
      <c r="L603" s="226"/>
      <c r="M603" s="227"/>
      <c r="N603" s="228"/>
      <c r="O603" s="228"/>
      <c r="P603" s="228"/>
      <c r="Q603" s="228"/>
      <c r="R603" s="228"/>
      <c r="S603" s="228"/>
      <c r="T603" s="229"/>
      <c r="AT603" s="230" t="s">
        <v>244</v>
      </c>
      <c r="AU603" s="230" t="s">
        <v>84</v>
      </c>
      <c r="AV603" s="12" t="s">
        <v>164</v>
      </c>
      <c r="AW603" s="12" t="s">
        <v>39</v>
      </c>
      <c r="AX603" s="12" t="s">
        <v>24</v>
      </c>
      <c r="AY603" s="230" t="s">
        <v>237</v>
      </c>
    </row>
    <row r="604" spans="2:65" s="1" customFormat="1" ht="22.5" customHeight="1">
      <c r="B604" s="41"/>
      <c r="C604" s="195" t="s">
        <v>1065</v>
      </c>
      <c r="D604" s="195" t="s">
        <v>239</v>
      </c>
      <c r="E604" s="196" t="s">
        <v>1066</v>
      </c>
      <c r="F604" s="197" t="s">
        <v>1067</v>
      </c>
      <c r="G604" s="198" t="s">
        <v>133</v>
      </c>
      <c r="H604" s="199">
        <v>41.677999999999997</v>
      </c>
      <c r="I604" s="200"/>
      <c r="J604" s="201">
        <f>ROUND(I604*H604,2)</f>
        <v>0</v>
      </c>
      <c r="K604" s="197" t="s">
        <v>242</v>
      </c>
      <c r="L604" s="61"/>
      <c r="M604" s="202" t="s">
        <v>22</v>
      </c>
      <c r="N604" s="203" t="s">
        <v>46</v>
      </c>
      <c r="O604" s="42"/>
      <c r="P604" s="204">
        <f>O604*H604</f>
        <v>0</v>
      </c>
      <c r="Q604" s="204">
        <v>0</v>
      </c>
      <c r="R604" s="204">
        <f>Q604*H604</f>
        <v>0</v>
      </c>
      <c r="S604" s="204">
        <v>1.4999999999999999E-2</v>
      </c>
      <c r="T604" s="205">
        <f>S604*H604</f>
        <v>0.62516999999999989</v>
      </c>
      <c r="AR604" s="24" t="s">
        <v>164</v>
      </c>
      <c r="AT604" s="24" t="s">
        <v>239</v>
      </c>
      <c r="AU604" s="24" t="s">
        <v>84</v>
      </c>
      <c r="AY604" s="24" t="s">
        <v>237</v>
      </c>
      <c r="BE604" s="206">
        <f>IF(N604="základní",J604,0)</f>
        <v>0</v>
      </c>
      <c r="BF604" s="206">
        <f>IF(N604="snížená",J604,0)</f>
        <v>0</v>
      </c>
      <c r="BG604" s="206">
        <f>IF(N604="zákl. přenesená",J604,0)</f>
        <v>0</v>
      </c>
      <c r="BH604" s="206">
        <f>IF(N604="sníž. přenesená",J604,0)</f>
        <v>0</v>
      </c>
      <c r="BI604" s="206">
        <f>IF(N604="nulová",J604,0)</f>
        <v>0</v>
      </c>
      <c r="BJ604" s="24" t="s">
        <v>24</v>
      </c>
      <c r="BK604" s="206">
        <f>ROUND(I604*H604,2)</f>
        <v>0</v>
      </c>
      <c r="BL604" s="24" t="s">
        <v>164</v>
      </c>
      <c r="BM604" s="24" t="s">
        <v>1068</v>
      </c>
    </row>
    <row r="605" spans="2:65" s="11" customFormat="1">
      <c r="B605" s="207"/>
      <c r="C605" s="208"/>
      <c r="D605" s="221" t="s">
        <v>244</v>
      </c>
      <c r="E605" s="247" t="s">
        <v>22</v>
      </c>
      <c r="F605" s="248" t="s">
        <v>1069</v>
      </c>
      <c r="G605" s="208"/>
      <c r="H605" s="249">
        <v>41.677999999999997</v>
      </c>
      <c r="I605" s="213"/>
      <c r="J605" s="208"/>
      <c r="K605" s="208"/>
      <c r="L605" s="214"/>
      <c r="M605" s="215"/>
      <c r="N605" s="216"/>
      <c r="O605" s="216"/>
      <c r="P605" s="216"/>
      <c r="Q605" s="216"/>
      <c r="R605" s="216"/>
      <c r="S605" s="216"/>
      <c r="T605" s="217"/>
      <c r="AT605" s="218" t="s">
        <v>244</v>
      </c>
      <c r="AU605" s="218" t="s">
        <v>84</v>
      </c>
      <c r="AV605" s="11" t="s">
        <v>84</v>
      </c>
      <c r="AW605" s="11" t="s">
        <v>39</v>
      </c>
      <c r="AX605" s="11" t="s">
        <v>24</v>
      </c>
      <c r="AY605" s="218" t="s">
        <v>237</v>
      </c>
    </row>
    <row r="606" spans="2:65" s="1" customFormat="1" ht="22.5" customHeight="1">
      <c r="B606" s="41"/>
      <c r="C606" s="195" t="s">
        <v>1070</v>
      </c>
      <c r="D606" s="195" t="s">
        <v>239</v>
      </c>
      <c r="E606" s="196" t="s">
        <v>1071</v>
      </c>
      <c r="F606" s="197" t="s">
        <v>1072</v>
      </c>
      <c r="G606" s="198" t="s">
        <v>133</v>
      </c>
      <c r="H606" s="199">
        <v>16.885999999999999</v>
      </c>
      <c r="I606" s="200"/>
      <c r="J606" s="201">
        <f>ROUND(I606*H606,2)</f>
        <v>0</v>
      </c>
      <c r="K606" s="197" t="s">
        <v>242</v>
      </c>
      <c r="L606" s="61"/>
      <c r="M606" s="202" t="s">
        <v>22</v>
      </c>
      <c r="N606" s="203" t="s">
        <v>46</v>
      </c>
      <c r="O606" s="42"/>
      <c r="P606" s="204">
        <f>O606*H606</f>
        <v>0</v>
      </c>
      <c r="Q606" s="204">
        <v>0</v>
      </c>
      <c r="R606" s="204">
        <f>Q606*H606</f>
        <v>0</v>
      </c>
      <c r="S606" s="204">
        <v>7.5999999999999998E-2</v>
      </c>
      <c r="T606" s="205">
        <f>S606*H606</f>
        <v>1.2833359999999998</v>
      </c>
      <c r="AR606" s="24" t="s">
        <v>164</v>
      </c>
      <c r="AT606" s="24" t="s">
        <v>239</v>
      </c>
      <c r="AU606" s="24" t="s">
        <v>84</v>
      </c>
      <c r="AY606" s="24" t="s">
        <v>237</v>
      </c>
      <c r="BE606" s="206">
        <f>IF(N606="základní",J606,0)</f>
        <v>0</v>
      </c>
      <c r="BF606" s="206">
        <f>IF(N606="snížená",J606,0)</f>
        <v>0</v>
      </c>
      <c r="BG606" s="206">
        <f>IF(N606="zákl. přenesená",J606,0)</f>
        <v>0</v>
      </c>
      <c r="BH606" s="206">
        <f>IF(N606="sníž. přenesená",J606,0)</f>
        <v>0</v>
      </c>
      <c r="BI606" s="206">
        <f>IF(N606="nulová",J606,0)</f>
        <v>0</v>
      </c>
      <c r="BJ606" s="24" t="s">
        <v>24</v>
      </c>
      <c r="BK606" s="206">
        <f>ROUND(I606*H606,2)</f>
        <v>0</v>
      </c>
      <c r="BL606" s="24" t="s">
        <v>164</v>
      </c>
      <c r="BM606" s="24" t="s">
        <v>1073</v>
      </c>
    </row>
    <row r="607" spans="2:65" s="11" customFormat="1">
      <c r="B607" s="207"/>
      <c r="C607" s="208"/>
      <c r="D607" s="209" t="s">
        <v>244</v>
      </c>
      <c r="E607" s="210" t="s">
        <v>22</v>
      </c>
      <c r="F607" s="211" t="s">
        <v>1074</v>
      </c>
      <c r="G607" s="208"/>
      <c r="H607" s="212">
        <v>2.02</v>
      </c>
      <c r="I607" s="213"/>
      <c r="J607" s="208"/>
      <c r="K607" s="208"/>
      <c r="L607" s="214"/>
      <c r="M607" s="215"/>
      <c r="N607" s="216"/>
      <c r="O607" s="216"/>
      <c r="P607" s="216"/>
      <c r="Q607" s="216"/>
      <c r="R607" s="216"/>
      <c r="S607" s="216"/>
      <c r="T607" s="217"/>
      <c r="AT607" s="218" t="s">
        <v>244</v>
      </c>
      <c r="AU607" s="218" t="s">
        <v>84</v>
      </c>
      <c r="AV607" s="11" t="s">
        <v>84</v>
      </c>
      <c r="AW607" s="11" t="s">
        <v>39</v>
      </c>
      <c r="AX607" s="11" t="s">
        <v>75</v>
      </c>
      <c r="AY607" s="218" t="s">
        <v>237</v>
      </c>
    </row>
    <row r="608" spans="2:65" s="11" customFormat="1">
      <c r="B608" s="207"/>
      <c r="C608" s="208"/>
      <c r="D608" s="209" t="s">
        <v>244</v>
      </c>
      <c r="E608" s="210" t="s">
        <v>22</v>
      </c>
      <c r="F608" s="211" t="s">
        <v>1075</v>
      </c>
      <c r="G608" s="208"/>
      <c r="H608" s="212">
        <v>4.04</v>
      </c>
      <c r="I608" s="213"/>
      <c r="J608" s="208"/>
      <c r="K608" s="208"/>
      <c r="L608" s="214"/>
      <c r="M608" s="215"/>
      <c r="N608" s="216"/>
      <c r="O608" s="216"/>
      <c r="P608" s="216"/>
      <c r="Q608" s="216"/>
      <c r="R608" s="216"/>
      <c r="S608" s="216"/>
      <c r="T608" s="217"/>
      <c r="AT608" s="218" t="s">
        <v>244</v>
      </c>
      <c r="AU608" s="218" t="s">
        <v>84</v>
      </c>
      <c r="AV608" s="11" t="s">
        <v>84</v>
      </c>
      <c r="AW608" s="11" t="s">
        <v>39</v>
      </c>
      <c r="AX608" s="11" t="s">
        <v>75</v>
      </c>
      <c r="AY608" s="218" t="s">
        <v>237</v>
      </c>
    </row>
    <row r="609" spans="2:65" s="11" customFormat="1">
      <c r="B609" s="207"/>
      <c r="C609" s="208"/>
      <c r="D609" s="209" t="s">
        <v>244</v>
      </c>
      <c r="E609" s="210" t="s">
        <v>22</v>
      </c>
      <c r="F609" s="211" t="s">
        <v>1076</v>
      </c>
      <c r="G609" s="208"/>
      <c r="H609" s="212">
        <v>3.6360000000000001</v>
      </c>
      <c r="I609" s="213"/>
      <c r="J609" s="208"/>
      <c r="K609" s="208"/>
      <c r="L609" s="214"/>
      <c r="M609" s="215"/>
      <c r="N609" s="216"/>
      <c r="O609" s="216"/>
      <c r="P609" s="216"/>
      <c r="Q609" s="216"/>
      <c r="R609" s="216"/>
      <c r="S609" s="216"/>
      <c r="T609" s="217"/>
      <c r="AT609" s="218" t="s">
        <v>244</v>
      </c>
      <c r="AU609" s="218" t="s">
        <v>84</v>
      </c>
      <c r="AV609" s="11" t="s">
        <v>84</v>
      </c>
      <c r="AW609" s="11" t="s">
        <v>39</v>
      </c>
      <c r="AX609" s="11" t="s">
        <v>75</v>
      </c>
      <c r="AY609" s="218" t="s">
        <v>237</v>
      </c>
    </row>
    <row r="610" spans="2:65" s="11" customFormat="1">
      <c r="B610" s="207"/>
      <c r="C610" s="208"/>
      <c r="D610" s="209" t="s">
        <v>244</v>
      </c>
      <c r="E610" s="210" t="s">
        <v>22</v>
      </c>
      <c r="F610" s="211" t="s">
        <v>1077</v>
      </c>
      <c r="G610" s="208"/>
      <c r="H610" s="212">
        <v>2.02</v>
      </c>
      <c r="I610" s="213"/>
      <c r="J610" s="208"/>
      <c r="K610" s="208"/>
      <c r="L610" s="214"/>
      <c r="M610" s="215"/>
      <c r="N610" s="216"/>
      <c r="O610" s="216"/>
      <c r="P610" s="216"/>
      <c r="Q610" s="216"/>
      <c r="R610" s="216"/>
      <c r="S610" s="216"/>
      <c r="T610" s="217"/>
      <c r="AT610" s="218" t="s">
        <v>244</v>
      </c>
      <c r="AU610" s="218" t="s">
        <v>84</v>
      </c>
      <c r="AV610" s="11" t="s">
        <v>84</v>
      </c>
      <c r="AW610" s="11" t="s">
        <v>39</v>
      </c>
      <c r="AX610" s="11" t="s">
        <v>75</v>
      </c>
      <c r="AY610" s="218" t="s">
        <v>237</v>
      </c>
    </row>
    <row r="611" spans="2:65" s="11" customFormat="1">
      <c r="B611" s="207"/>
      <c r="C611" s="208"/>
      <c r="D611" s="209" t="s">
        <v>244</v>
      </c>
      <c r="E611" s="210" t="s">
        <v>22</v>
      </c>
      <c r="F611" s="211" t="s">
        <v>1078</v>
      </c>
      <c r="G611" s="208"/>
      <c r="H611" s="212">
        <v>5.17</v>
      </c>
      <c r="I611" s="213"/>
      <c r="J611" s="208"/>
      <c r="K611" s="208"/>
      <c r="L611" s="214"/>
      <c r="M611" s="215"/>
      <c r="N611" s="216"/>
      <c r="O611" s="216"/>
      <c r="P611" s="216"/>
      <c r="Q611" s="216"/>
      <c r="R611" s="216"/>
      <c r="S611" s="216"/>
      <c r="T611" s="217"/>
      <c r="AT611" s="218" t="s">
        <v>244</v>
      </c>
      <c r="AU611" s="218" t="s">
        <v>84</v>
      </c>
      <c r="AV611" s="11" t="s">
        <v>84</v>
      </c>
      <c r="AW611" s="11" t="s">
        <v>39</v>
      </c>
      <c r="AX611" s="11" t="s">
        <v>75</v>
      </c>
      <c r="AY611" s="218" t="s">
        <v>237</v>
      </c>
    </row>
    <row r="612" spans="2:65" s="12" customFormat="1">
      <c r="B612" s="219"/>
      <c r="C612" s="220"/>
      <c r="D612" s="221" t="s">
        <v>244</v>
      </c>
      <c r="E612" s="222" t="s">
        <v>22</v>
      </c>
      <c r="F612" s="223" t="s">
        <v>246</v>
      </c>
      <c r="G612" s="220"/>
      <c r="H612" s="224">
        <v>16.885999999999999</v>
      </c>
      <c r="I612" s="225"/>
      <c r="J612" s="220"/>
      <c r="K612" s="220"/>
      <c r="L612" s="226"/>
      <c r="M612" s="227"/>
      <c r="N612" s="228"/>
      <c r="O612" s="228"/>
      <c r="P612" s="228"/>
      <c r="Q612" s="228"/>
      <c r="R612" s="228"/>
      <c r="S612" s="228"/>
      <c r="T612" s="229"/>
      <c r="AT612" s="230" t="s">
        <v>244</v>
      </c>
      <c r="AU612" s="230" t="s">
        <v>84</v>
      </c>
      <c r="AV612" s="12" t="s">
        <v>164</v>
      </c>
      <c r="AW612" s="12" t="s">
        <v>39</v>
      </c>
      <c r="AX612" s="12" t="s">
        <v>24</v>
      </c>
      <c r="AY612" s="230" t="s">
        <v>237</v>
      </c>
    </row>
    <row r="613" spans="2:65" s="1" customFormat="1" ht="22.5" customHeight="1">
      <c r="B613" s="41"/>
      <c r="C613" s="195" t="s">
        <v>1079</v>
      </c>
      <c r="D613" s="195" t="s">
        <v>239</v>
      </c>
      <c r="E613" s="196" t="s">
        <v>1080</v>
      </c>
      <c r="F613" s="197" t="s">
        <v>1081</v>
      </c>
      <c r="G613" s="198" t="s">
        <v>133</v>
      </c>
      <c r="H613" s="199">
        <v>60.198</v>
      </c>
      <c r="I613" s="200"/>
      <c r="J613" s="201">
        <f>ROUND(I613*H613,2)</f>
        <v>0</v>
      </c>
      <c r="K613" s="197" t="s">
        <v>242</v>
      </c>
      <c r="L613" s="61"/>
      <c r="M613" s="202" t="s">
        <v>22</v>
      </c>
      <c r="N613" s="203" t="s">
        <v>46</v>
      </c>
      <c r="O613" s="42"/>
      <c r="P613" s="204">
        <f>O613*H613</f>
        <v>0</v>
      </c>
      <c r="Q613" s="204">
        <v>0</v>
      </c>
      <c r="R613" s="204">
        <f>Q613*H613</f>
        <v>0</v>
      </c>
      <c r="S613" s="204">
        <v>8.8999999999999996E-2</v>
      </c>
      <c r="T613" s="205">
        <f>S613*H613</f>
        <v>5.3576220000000001</v>
      </c>
      <c r="AR613" s="24" t="s">
        <v>164</v>
      </c>
      <c r="AT613" s="24" t="s">
        <v>239</v>
      </c>
      <c r="AU613" s="24" t="s">
        <v>84</v>
      </c>
      <c r="AY613" s="24" t="s">
        <v>237</v>
      </c>
      <c r="BE613" s="206">
        <f>IF(N613="základní",J613,0)</f>
        <v>0</v>
      </c>
      <c r="BF613" s="206">
        <f>IF(N613="snížená",J613,0)</f>
        <v>0</v>
      </c>
      <c r="BG613" s="206">
        <f>IF(N613="zákl. přenesená",J613,0)</f>
        <v>0</v>
      </c>
      <c r="BH613" s="206">
        <f>IF(N613="sníž. přenesená",J613,0)</f>
        <v>0</v>
      </c>
      <c r="BI613" s="206">
        <f>IF(N613="nulová",J613,0)</f>
        <v>0</v>
      </c>
      <c r="BJ613" s="24" t="s">
        <v>24</v>
      </c>
      <c r="BK613" s="206">
        <f>ROUND(I613*H613,2)</f>
        <v>0</v>
      </c>
      <c r="BL613" s="24" t="s">
        <v>164</v>
      </c>
      <c r="BM613" s="24" t="s">
        <v>1082</v>
      </c>
    </row>
    <row r="614" spans="2:65" s="1" customFormat="1" ht="27">
      <c r="B614" s="41"/>
      <c r="C614" s="63"/>
      <c r="D614" s="209" t="s">
        <v>287</v>
      </c>
      <c r="E614" s="63"/>
      <c r="F614" s="241" t="s">
        <v>1083</v>
      </c>
      <c r="G614" s="63"/>
      <c r="H614" s="63"/>
      <c r="I614" s="165"/>
      <c r="J614" s="63"/>
      <c r="K614" s="63"/>
      <c r="L614" s="61"/>
      <c r="M614" s="242"/>
      <c r="N614" s="42"/>
      <c r="O614" s="42"/>
      <c r="P614" s="42"/>
      <c r="Q614" s="42"/>
      <c r="R614" s="42"/>
      <c r="S614" s="42"/>
      <c r="T614" s="78"/>
      <c r="AT614" s="24" t="s">
        <v>287</v>
      </c>
      <c r="AU614" s="24" t="s">
        <v>84</v>
      </c>
    </row>
    <row r="615" spans="2:65" s="13" customFormat="1">
      <c r="B615" s="250"/>
      <c r="C615" s="251"/>
      <c r="D615" s="209" t="s">
        <v>244</v>
      </c>
      <c r="E615" s="252" t="s">
        <v>22</v>
      </c>
      <c r="F615" s="253" t="s">
        <v>1084</v>
      </c>
      <c r="G615" s="251"/>
      <c r="H615" s="254" t="s">
        <v>22</v>
      </c>
      <c r="I615" s="255"/>
      <c r="J615" s="251"/>
      <c r="K615" s="251"/>
      <c r="L615" s="256"/>
      <c r="M615" s="257"/>
      <c r="N615" s="258"/>
      <c r="O615" s="258"/>
      <c r="P615" s="258"/>
      <c r="Q615" s="258"/>
      <c r="R615" s="258"/>
      <c r="S615" s="258"/>
      <c r="T615" s="259"/>
      <c r="AT615" s="260" t="s">
        <v>244</v>
      </c>
      <c r="AU615" s="260" t="s">
        <v>84</v>
      </c>
      <c r="AV615" s="13" t="s">
        <v>24</v>
      </c>
      <c r="AW615" s="13" t="s">
        <v>39</v>
      </c>
      <c r="AX615" s="13" t="s">
        <v>75</v>
      </c>
      <c r="AY615" s="260" t="s">
        <v>237</v>
      </c>
    </row>
    <row r="616" spans="2:65" s="11" customFormat="1">
      <c r="B616" s="207"/>
      <c r="C616" s="208"/>
      <c r="D616" s="209" t="s">
        <v>244</v>
      </c>
      <c r="E616" s="210" t="s">
        <v>22</v>
      </c>
      <c r="F616" s="211" t="s">
        <v>1085</v>
      </c>
      <c r="G616" s="208"/>
      <c r="H616" s="212">
        <v>16.05</v>
      </c>
      <c r="I616" s="213"/>
      <c r="J616" s="208"/>
      <c r="K616" s="208"/>
      <c r="L616" s="214"/>
      <c r="M616" s="215"/>
      <c r="N616" s="216"/>
      <c r="O616" s="216"/>
      <c r="P616" s="216"/>
      <c r="Q616" s="216"/>
      <c r="R616" s="216"/>
      <c r="S616" s="216"/>
      <c r="T616" s="217"/>
      <c r="AT616" s="218" t="s">
        <v>244</v>
      </c>
      <c r="AU616" s="218" t="s">
        <v>84</v>
      </c>
      <c r="AV616" s="11" t="s">
        <v>84</v>
      </c>
      <c r="AW616" s="11" t="s">
        <v>39</v>
      </c>
      <c r="AX616" s="11" t="s">
        <v>75</v>
      </c>
      <c r="AY616" s="218" t="s">
        <v>237</v>
      </c>
    </row>
    <row r="617" spans="2:65" s="13" customFormat="1">
      <c r="B617" s="250"/>
      <c r="C617" s="251"/>
      <c r="D617" s="209" t="s">
        <v>244</v>
      </c>
      <c r="E617" s="252" t="s">
        <v>22</v>
      </c>
      <c r="F617" s="253" t="s">
        <v>1086</v>
      </c>
      <c r="G617" s="251"/>
      <c r="H617" s="254" t="s">
        <v>22</v>
      </c>
      <c r="I617" s="255"/>
      <c r="J617" s="251"/>
      <c r="K617" s="251"/>
      <c r="L617" s="256"/>
      <c r="M617" s="257"/>
      <c r="N617" s="258"/>
      <c r="O617" s="258"/>
      <c r="P617" s="258"/>
      <c r="Q617" s="258"/>
      <c r="R617" s="258"/>
      <c r="S617" s="258"/>
      <c r="T617" s="259"/>
      <c r="AT617" s="260" t="s">
        <v>244</v>
      </c>
      <c r="AU617" s="260" t="s">
        <v>84</v>
      </c>
      <c r="AV617" s="13" t="s">
        <v>24</v>
      </c>
      <c r="AW617" s="13" t="s">
        <v>39</v>
      </c>
      <c r="AX617" s="13" t="s">
        <v>75</v>
      </c>
      <c r="AY617" s="260" t="s">
        <v>237</v>
      </c>
    </row>
    <row r="618" spans="2:65" s="11" customFormat="1">
      <c r="B618" s="207"/>
      <c r="C618" s="208"/>
      <c r="D618" s="209" t="s">
        <v>244</v>
      </c>
      <c r="E618" s="210" t="s">
        <v>22</v>
      </c>
      <c r="F618" s="211" t="s">
        <v>1087</v>
      </c>
      <c r="G618" s="208"/>
      <c r="H618" s="212">
        <v>1.5</v>
      </c>
      <c r="I618" s="213"/>
      <c r="J618" s="208"/>
      <c r="K618" s="208"/>
      <c r="L618" s="214"/>
      <c r="M618" s="215"/>
      <c r="N618" s="216"/>
      <c r="O618" s="216"/>
      <c r="P618" s="216"/>
      <c r="Q618" s="216"/>
      <c r="R618" s="216"/>
      <c r="S618" s="216"/>
      <c r="T618" s="217"/>
      <c r="AT618" s="218" t="s">
        <v>244</v>
      </c>
      <c r="AU618" s="218" t="s">
        <v>84</v>
      </c>
      <c r="AV618" s="11" t="s">
        <v>84</v>
      </c>
      <c r="AW618" s="11" t="s">
        <v>39</v>
      </c>
      <c r="AX618" s="11" t="s">
        <v>75</v>
      </c>
      <c r="AY618" s="218" t="s">
        <v>237</v>
      </c>
    </row>
    <row r="619" spans="2:65" s="13" customFormat="1">
      <c r="B619" s="250"/>
      <c r="C619" s="251"/>
      <c r="D619" s="209" t="s">
        <v>244</v>
      </c>
      <c r="E619" s="252" t="s">
        <v>22</v>
      </c>
      <c r="F619" s="253" t="s">
        <v>1088</v>
      </c>
      <c r="G619" s="251"/>
      <c r="H619" s="254" t="s">
        <v>22</v>
      </c>
      <c r="I619" s="255"/>
      <c r="J619" s="251"/>
      <c r="K619" s="251"/>
      <c r="L619" s="256"/>
      <c r="M619" s="257"/>
      <c r="N619" s="258"/>
      <c r="O619" s="258"/>
      <c r="P619" s="258"/>
      <c r="Q619" s="258"/>
      <c r="R619" s="258"/>
      <c r="S619" s="258"/>
      <c r="T619" s="259"/>
      <c r="AT619" s="260" t="s">
        <v>244</v>
      </c>
      <c r="AU619" s="260" t="s">
        <v>84</v>
      </c>
      <c r="AV619" s="13" t="s">
        <v>24</v>
      </c>
      <c r="AW619" s="13" t="s">
        <v>39</v>
      </c>
      <c r="AX619" s="13" t="s">
        <v>75</v>
      </c>
      <c r="AY619" s="260" t="s">
        <v>237</v>
      </c>
    </row>
    <row r="620" spans="2:65" s="11" customFormat="1">
      <c r="B620" s="207"/>
      <c r="C620" s="208"/>
      <c r="D620" s="209" t="s">
        <v>244</v>
      </c>
      <c r="E620" s="210" t="s">
        <v>22</v>
      </c>
      <c r="F620" s="211" t="s">
        <v>1089</v>
      </c>
      <c r="G620" s="208"/>
      <c r="H620" s="212">
        <v>4.3579999999999997</v>
      </c>
      <c r="I620" s="213"/>
      <c r="J620" s="208"/>
      <c r="K620" s="208"/>
      <c r="L620" s="214"/>
      <c r="M620" s="215"/>
      <c r="N620" s="216"/>
      <c r="O620" s="216"/>
      <c r="P620" s="216"/>
      <c r="Q620" s="216"/>
      <c r="R620" s="216"/>
      <c r="S620" s="216"/>
      <c r="T620" s="217"/>
      <c r="AT620" s="218" t="s">
        <v>244</v>
      </c>
      <c r="AU620" s="218" t="s">
        <v>84</v>
      </c>
      <c r="AV620" s="11" t="s">
        <v>84</v>
      </c>
      <c r="AW620" s="11" t="s">
        <v>39</v>
      </c>
      <c r="AX620" s="11" t="s">
        <v>75</v>
      </c>
      <c r="AY620" s="218" t="s">
        <v>237</v>
      </c>
    </row>
    <row r="621" spans="2:65" s="13" customFormat="1">
      <c r="B621" s="250"/>
      <c r="C621" s="251"/>
      <c r="D621" s="209" t="s">
        <v>244</v>
      </c>
      <c r="E621" s="252" t="s">
        <v>22</v>
      </c>
      <c r="F621" s="253" t="s">
        <v>1090</v>
      </c>
      <c r="G621" s="251"/>
      <c r="H621" s="254" t="s">
        <v>22</v>
      </c>
      <c r="I621" s="255"/>
      <c r="J621" s="251"/>
      <c r="K621" s="251"/>
      <c r="L621" s="256"/>
      <c r="M621" s="257"/>
      <c r="N621" s="258"/>
      <c r="O621" s="258"/>
      <c r="P621" s="258"/>
      <c r="Q621" s="258"/>
      <c r="R621" s="258"/>
      <c r="S621" s="258"/>
      <c r="T621" s="259"/>
      <c r="AT621" s="260" t="s">
        <v>244</v>
      </c>
      <c r="AU621" s="260" t="s">
        <v>84</v>
      </c>
      <c r="AV621" s="13" t="s">
        <v>24</v>
      </c>
      <c r="AW621" s="13" t="s">
        <v>39</v>
      </c>
      <c r="AX621" s="13" t="s">
        <v>75</v>
      </c>
      <c r="AY621" s="260" t="s">
        <v>237</v>
      </c>
    </row>
    <row r="622" spans="2:65" s="11" customFormat="1">
      <c r="B622" s="207"/>
      <c r="C622" s="208"/>
      <c r="D622" s="209" t="s">
        <v>244</v>
      </c>
      <c r="E622" s="210" t="s">
        <v>22</v>
      </c>
      <c r="F622" s="211" t="s">
        <v>1091</v>
      </c>
      <c r="G622" s="208"/>
      <c r="H622" s="212">
        <v>38.29</v>
      </c>
      <c r="I622" s="213"/>
      <c r="J622" s="208"/>
      <c r="K622" s="208"/>
      <c r="L622" s="214"/>
      <c r="M622" s="215"/>
      <c r="N622" s="216"/>
      <c r="O622" s="216"/>
      <c r="P622" s="216"/>
      <c r="Q622" s="216"/>
      <c r="R622" s="216"/>
      <c r="S622" s="216"/>
      <c r="T622" s="217"/>
      <c r="AT622" s="218" t="s">
        <v>244</v>
      </c>
      <c r="AU622" s="218" t="s">
        <v>84</v>
      </c>
      <c r="AV622" s="11" t="s">
        <v>84</v>
      </c>
      <c r="AW622" s="11" t="s">
        <v>39</v>
      </c>
      <c r="AX622" s="11" t="s">
        <v>75</v>
      </c>
      <c r="AY622" s="218" t="s">
        <v>237</v>
      </c>
    </row>
    <row r="623" spans="2:65" s="12" customFormat="1">
      <c r="B623" s="219"/>
      <c r="C623" s="220"/>
      <c r="D623" s="221" t="s">
        <v>244</v>
      </c>
      <c r="E623" s="222" t="s">
        <v>22</v>
      </c>
      <c r="F623" s="223" t="s">
        <v>246</v>
      </c>
      <c r="G623" s="220"/>
      <c r="H623" s="224">
        <v>60.198</v>
      </c>
      <c r="I623" s="225"/>
      <c r="J623" s="220"/>
      <c r="K623" s="220"/>
      <c r="L623" s="226"/>
      <c r="M623" s="227"/>
      <c r="N623" s="228"/>
      <c r="O623" s="228"/>
      <c r="P623" s="228"/>
      <c r="Q623" s="228"/>
      <c r="R623" s="228"/>
      <c r="S623" s="228"/>
      <c r="T623" s="229"/>
      <c r="AT623" s="230" t="s">
        <v>244</v>
      </c>
      <c r="AU623" s="230" t="s">
        <v>84</v>
      </c>
      <c r="AV623" s="12" t="s">
        <v>164</v>
      </c>
      <c r="AW623" s="12" t="s">
        <v>39</v>
      </c>
      <c r="AX623" s="12" t="s">
        <v>24</v>
      </c>
      <c r="AY623" s="230" t="s">
        <v>237</v>
      </c>
    </row>
    <row r="624" spans="2:65" s="1" customFormat="1" ht="22.5" customHeight="1">
      <c r="B624" s="41"/>
      <c r="C624" s="195" t="s">
        <v>1092</v>
      </c>
      <c r="D624" s="195" t="s">
        <v>239</v>
      </c>
      <c r="E624" s="196" t="s">
        <v>1093</v>
      </c>
      <c r="F624" s="197" t="s">
        <v>1094</v>
      </c>
      <c r="G624" s="198" t="s">
        <v>133</v>
      </c>
      <c r="H624" s="199">
        <v>884.7</v>
      </c>
      <c r="I624" s="200"/>
      <c r="J624" s="201">
        <f>ROUND(I624*H624,2)</f>
        <v>0</v>
      </c>
      <c r="K624" s="197" t="s">
        <v>22</v>
      </c>
      <c r="L624" s="61"/>
      <c r="M624" s="202" t="s">
        <v>22</v>
      </c>
      <c r="N624" s="203" t="s">
        <v>46</v>
      </c>
      <c r="O624" s="42"/>
      <c r="P624" s="204">
        <f>O624*H624</f>
        <v>0</v>
      </c>
      <c r="Q624" s="204">
        <v>0</v>
      </c>
      <c r="R624" s="204">
        <f>Q624*H624</f>
        <v>0</v>
      </c>
      <c r="S624" s="204">
        <v>0</v>
      </c>
      <c r="T624" s="205">
        <f>S624*H624</f>
        <v>0</v>
      </c>
      <c r="AR624" s="24" t="s">
        <v>1095</v>
      </c>
      <c r="AT624" s="24" t="s">
        <v>239</v>
      </c>
      <c r="AU624" s="24" t="s">
        <v>84</v>
      </c>
      <c r="AY624" s="24" t="s">
        <v>237</v>
      </c>
      <c r="BE624" s="206">
        <f>IF(N624="základní",J624,0)</f>
        <v>0</v>
      </c>
      <c r="BF624" s="206">
        <f>IF(N624="snížená",J624,0)</f>
        <v>0</v>
      </c>
      <c r="BG624" s="206">
        <f>IF(N624="zákl. přenesená",J624,0)</f>
        <v>0</v>
      </c>
      <c r="BH624" s="206">
        <f>IF(N624="sníž. přenesená",J624,0)</f>
        <v>0</v>
      </c>
      <c r="BI624" s="206">
        <f>IF(N624="nulová",J624,0)</f>
        <v>0</v>
      </c>
      <c r="BJ624" s="24" t="s">
        <v>24</v>
      </c>
      <c r="BK624" s="206">
        <f>ROUND(I624*H624,2)</f>
        <v>0</v>
      </c>
      <c r="BL624" s="24" t="s">
        <v>1095</v>
      </c>
      <c r="BM624" s="24" t="s">
        <v>1096</v>
      </c>
    </row>
    <row r="625" spans="2:65" s="11" customFormat="1">
      <c r="B625" s="207"/>
      <c r="C625" s="208"/>
      <c r="D625" s="209" t="s">
        <v>244</v>
      </c>
      <c r="E625" s="210" t="s">
        <v>22</v>
      </c>
      <c r="F625" s="211" t="s">
        <v>142</v>
      </c>
      <c r="G625" s="208"/>
      <c r="H625" s="212">
        <v>884.7</v>
      </c>
      <c r="I625" s="213"/>
      <c r="J625" s="208"/>
      <c r="K625" s="208"/>
      <c r="L625" s="214"/>
      <c r="M625" s="215"/>
      <c r="N625" s="216"/>
      <c r="O625" s="216"/>
      <c r="P625" s="216"/>
      <c r="Q625" s="216"/>
      <c r="R625" s="216"/>
      <c r="S625" s="216"/>
      <c r="T625" s="217"/>
      <c r="AT625" s="218" t="s">
        <v>244</v>
      </c>
      <c r="AU625" s="218" t="s">
        <v>84</v>
      </c>
      <c r="AV625" s="11" t="s">
        <v>84</v>
      </c>
      <c r="AW625" s="11" t="s">
        <v>39</v>
      </c>
      <c r="AX625" s="11" t="s">
        <v>75</v>
      </c>
      <c r="AY625" s="218" t="s">
        <v>237</v>
      </c>
    </row>
    <row r="626" spans="2:65" s="12" customFormat="1">
      <c r="B626" s="219"/>
      <c r="C626" s="220"/>
      <c r="D626" s="209" t="s">
        <v>244</v>
      </c>
      <c r="E626" s="243" t="s">
        <v>22</v>
      </c>
      <c r="F626" s="244" t="s">
        <v>246</v>
      </c>
      <c r="G626" s="220"/>
      <c r="H626" s="245">
        <v>884.7</v>
      </c>
      <c r="I626" s="225"/>
      <c r="J626" s="220"/>
      <c r="K626" s="220"/>
      <c r="L626" s="226"/>
      <c r="M626" s="227"/>
      <c r="N626" s="228"/>
      <c r="O626" s="228"/>
      <c r="P626" s="228"/>
      <c r="Q626" s="228"/>
      <c r="R626" s="228"/>
      <c r="S626" s="228"/>
      <c r="T626" s="229"/>
      <c r="AT626" s="230" t="s">
        <v>244</v>
      </c>
      <c r="AU626" s="230" t="s">
        <v>84</v>
      </c>
      <c r="AV626" s="12" t="s">
        <v>164</v>
      </c>
      <c r="AW626" s="12" t="s">
        <v>39</v>
      </c>
      <c r="AX626" s="12" t="s">
        <v>24</v>
      </c>
      <c r="AY626" s="230" t="s">
        <v>237</v>
      </c>
    </row>
    <row r="627" spans="2:65" s="10" customFormat="1" ht="29.85" customHeight="1">
      <c r="B627" s="178"/>
      <c r="C627" s="179"/>
      <c r="D627" s="192" t="s">
        <v>74</v>
      </c>
      <c r="E627" s="193" t="s">
        <v>1097</v>
      </c>
      <c r="F627" s="193" t="s">
        <v>1098</v>
      </c>
      <c r="G627" s="179"/>
      <c r="H627" s="179"/>
      <c r="I627" s="182"/>
      <c r="J627" s="194">
        <f>BK627</f>
        <v>0</v>
      </c>
      <c r="K627" s="179"/>
      <c r="L627" s="184"/>
      <c r="M627" s="185"/>
      <c r="N627" s="186"/>
      <c r="O627" s="186"/>
      <c r="P627" s="187">
        <f>SUM(P628:P634)</f>
        <v>0</v>
      </c>
      <c r="Q627" s="186"/>
      <c r="R627" s="187">
        <f>SUM(R628:R634)</f>
        <v>0</v>
      </c>
      <c r="S627" s="186"/>
      <c r="T627" s="188">
        <f>SUM(T628:T634)</f>
        <v>0</v>
      </c>
      <c r="AR627" s="189" t="s">
        <v>24</v>
      </c>
      <c r="AT627" s="190" t="s">
        <v>74</v>
      </c>
      <c r="AU627" s="190" t="s">
        <v>24</v>
      </c>
      <c r="AY627" s="189" t="s">
        <v>237</v>
      </c>
      <c r="BK627" s="191">
        <f>SUM(BK628:BK634)</f>
        <v>0</v>
      </c>
    </row>
    <row r="628" spans="2:65" s="1" customFormat="1" ht="31.5" customHeight="1">
      <c r="B628" s="41"/>
      <c r="C628" s="195" t="s">
        <v>1099</v>
      </c>
      <c r="D628" s="195" t="s">
        <v>239</v>
      </c>
      <c r="E628" s="196" t="s">
        <v>1100</v>
      </c>
      <c r="F628" s="197" t="s">
        <v>1101</v>
      </c>
      <c r="G628" s="198" t="s">
        <v>277</v>
      </c>
      <c r="H628" s="199">
        <v>326.38400000000001</v>
      </c>
      <c r="I628" s="200"/>
      <c r="J628" s="201">
        <f>ROUND(I628*H628,2)</f>
        <v>0</v>
      </c>
      <c r="K628" s="197" t="s">
        <v>242</v>
      </c>
      <c r="L628" s="61"/>
      <c r="M628" s="202" t="s">
        <v>22</v>
      </c>
      <c r="N628" s="203" t="s">
        <v>46</v>
      </c>
      <c r="O628" s="42"/>
      <c r="P628" s="204">
        <f>O628*H628</f>
        <v>0</v>
      </c>
      <c r="Q628" s="204">
        <v>0</v>
      </c>
      <c r="R628" s="204">
        <f>Q628*H628</f>
        <v>0</v>
      </c>
      <c r="S628" s="204">
        <v>0</v>
      </c>
      <c r="T628" s="205">
        <f>S628*H628</f>
        <v>0</v>
      </c>
      <c r="AR628" s="24" t="s">
        <v>164</v>
      </c>
      <c r="AT628" s="24" t="s">
        <v>239</v>
      </c>
      <c r="AU628" s="24" t="s">
        <v>84</v>
      </c>
      <c r="AY628" s="24" t="s">
        <v>237</v>
      </c>
      <c r="BE628" s="206">
        <f>IF(N628="základní",J628,0)</f>
        <v>0</v>
      </c>
      <c r="BF628" s="206">
        <f>IF(N628="snížená",J628,0)</f>
        <v>0</v>
      </c>
      <c r="BG628" s="206">
        <f>IF(N628="zákl. přenesená",J628,0)</f>
        <v>0</v>
      </c>
      <c r="BH628" s="206">
        <f>IF(N628="sníž. přenesená",J628,0)</f>
        <v>0</v>
      </c>
      <c r="BI628" s="206">
        <f>IF(N628="nulová",J628,0)</f>
        <v>0</v>
      </c>
      <c r="BJ628" s="24" t="s">
        <v>24</v>
      </c>
      <c r="BK628" s="206">
        <f>ROUND(I628*H628,2)</f>
        <v>0</v>
      </c>
      <c r="BL628" s="24" t="s">
        <v>164</v>
      </c>
      <c r="BM628" s="24" t="s">
        <v>1102</v>
      </c>
    </row>
    <row r="629" spans="2:65" s="1" customFormat="1" ht="22.5" customHeight="1">
      <c r="B629" s="41"/>
      <c r="C629" s="195" t="s">
        <v>1103</v>
      </c>
      <c r="D629" s="195" t="s">
        <v>239</v>
      </c>
      <c r="E629" s="196" t="s">
        <v>1104</v>
      </c>
      <c r="F629" s="197" t="s">
        <v>1105</v>
      </c>
      <c r="G629" s="198" t="s">
        <v>277</v>
      </c>
      <c r="H629" s="199">
        <v>936.69100000000003</v>
      </c>
      <c r="I629" s="200"/>
      <c r="J629" s="201">
        <f>ROUND(I629*H629,2)</f>
        <v>0</v>
      </c>
      <c r="K629" s="197" t="s">
        <v>242</v>
      </c>
      <c r="L629" s="61"/>
      <c r="M629" s="202" t="s">
        <v>22</v>
      </c>
      <c r="N629" s="203" t="s">
        <v>46</v>
      </c>
      <c r="O629" s="42"/>
      <c r="P629" s="204">
        <f>O629*H629</f>
        <v>0</v>
      </c>
      <c r="Q629" s="204">
        <v>0</v>
      </c>
      <c r="R629" s="204">
        <f>Q629*H629</f>
        <v>0</v>
      </c>
      <c r="S629" s="204">
        <v>0</v>
      </c>
      <c r="T629" s="205">
        <f>S629*H629</f>
        <v>0</v>
      </c>
      <c r="AR629" s="24" t="s">
        <v>164</v>
      </c>
      <c r="AT629" s="24" t="s">
        <v>239</v>
      </c>
      <c r="AU629" s="24" t="s">
        <v>84</v>
      </c>
      <c r="AY629" s="24" t="s">
        <v>237</v>
      </c>
      <c r="BE629" s="206">
        <f>IF(N629="základní",J629,0)</f>
        <v>0</v>
      </c>
      <c r="BF629" s="206">
        <f>IF(N629="snížená",J629,0)</f>
        <v>0</v>
      </c>
      <c r="BG629" s="206">
        <f>IF(N629="zákl. přenesená",J629,0)</f>
        <v>0</v>
      </c>
      <c r="BH629" s="206">
        <f>IF(N629="sníž. přenesená",J629,0)</f>
        <v>0</v>
      </c>
      <c r="BI629" s="206">
        <f>IF(N629="nulová",J629,0)</f>
        <v>0</v>
      </c>
      <c r="BJ629" s="24" t="s">
        <v>24</v>
      </c>
      <c r="BK629" s="206">
        <f>ROUND(I629*H629,2)</f>
        <v>0</v>
      </c>
      <c r="BL629" s="24" t="s">
        <v>164</v>
      </c>
      <c r="BM629" s="24" t="s">
        <v>1106</v>
      </c>
    </row>
    <row r="630" spans="2:65" s="1" customFormat="1" ht="22.5" customHeight="1">
      <c r="B630" s="41"/>
      <c r="C630" s="195" t="s">
        <v>1107</v>
      </c>
      <c r="D630" s="195" t="s">
        <v>239</v>
      </c>
      <c r="E630" s="196" t="s">
        <v>1108</v>
      </c>
      <c r="F630" s="197" t="s">
        <v>1109</v>
      </c>
      <c r="G630" s="198" t="s">
        <v>277</v>
      </c>
      <c r="H630" s="199">
        <v>17797.129000000001</v>
      </c>
      <c r="I630" s="200"/>
      <c r="J630" s="201">
        <f>ROUND(I630*H630,2)</f>
        <v>0</v>
      </c>
      <c r="K630" s="197" t="s">
        <v>242</v>
      </c>
      <c r="L630" s="61"/>
      <c r="M630" s="202" t="s">
        <v>22</v>
      </c>
      <c r="N630" s="203" t="s">
        <v>46</v>
      </c>
      <c r="O630" s="42"/>
      <c r="P630" s="204">
        <f>O630*H630</f>
        <v>0</v>
      </c>
      <c r="Q630" s="204">
        <v>0</v>
      </c>
      <c r="R630" s="204">
        <f>Q630*H630</f>
        <v>0</v>
      </c>
      <c r="S630" s="204">
        <v>0</v>
      </c>
      <c r="T630" s="205">
        <f>S630*H630</f>
        <v>0</v>
      </c>
      <c r="AR630" s="24" t="s">
        <v>164</v>
      </c>
      <c r="AT630" s="24" t="s">
        <v>239</v>
      </c>
      <c r="AU630" s="24" t="s">
        <v>84</v>
      </c>
      <c r="AY630" s="24" t="s">
        <v>237</v>
      </c>
      <c r="BE630" s="206">
        <f>IF(N630="základní",J630,0)</f>
        <v>0</v>
      </c>
      <c r="BF630" s="206">
        <f>IF(N630="snížená",J630,0)</f>
        <v>0</v>
      </c>
      <c r="BG630" s="206">
        <f>IF(N630="zákl. přenesená",J630,0)</f>
        <v>0</v>
      </c>
      <c r="BH630" s="206">
        <f>IF(N630="sníž. přenesená",J630,0)</f>
        <v>0</v>
      </c>
      <c r="BI630" s="206">
        <f>IF(N630="nulová",J630,0)</f>
        <v>0</v>
      </c>
      <c r="BJ630" s="24" t="s">
        <v>24</v>
      </c>
      <c r="BK630" s="206">
        <f>ROUND(I630*H630,2)</f>
        <v>0</v>
      </c>
      <c r="BL630" s="24" t="s">
        <v>164</v>
      </c>
      <c r="BM630" s="24" t="s">
        <v>1110</v>
      </c>
    </row>
    <row r="631" spans="2:65" s="11" customFormat="1">
      <c r="B631" s="207"/>
      <c r="C631" s="208"/>
      <c r="D631" s="221" t="s">
        <v>244</v>
      </c>
      <c r="E631" s="208"/>
      <c r="F631" s="248" t="s">
        <v>1111</v>
      </c>
      <c r="G631" s="208"/>
      <c r="H631" s="249">
        <v>17797.129000000001</v>
      </c>
      <c r="I631" s="213"/>
      <c r="J631" s="208"/>
      <c r="K631" s="208"/>
      <c r="L631" s="214"/>
      <c r="M631" s="215"/>
      <c r="N631" s="216"/>
      <c r="O631" s="216"/>
      <c r="P631" s="216"/>
      <c r="Q631" s="216"/>
      <c r="R631" s="216"/>
      <c r="S631" s="216"/>
      <c r="T631" s="217"/>
      <c r="AT631" s="218" t="s">
        <v>244</v>
      </c>
      <c r="AU631" s="218" t="s">
        <v>84</v>
      </c>
      <c r="AV631" s="11" t="s">
        <v>84</v>
      </c>
      <c r="AW631" s="11" t="s">
        <v>6</v>
      </c>
      <c r="AX631" s="11" t="s">
        <v>24</v>
      </c>
      <c r="AY631" s="218" t="s">
        <v>237</v>
      </c>
    </row>
    <row r="632" spans="2:65" s="1" customFormat="1" ht="31.5" customHeight="1">
      <c r="B632" s="41"/>
      <c r="C632" s="195" t="s">
        <v>1112</v>
      </c>
      <c r="D632" s="195" t="s">
        <v>239</v>
      </c>
      <c r="E632" s="196" t="s">
        <v>1113</v>
      </c>
      <c r="F632" s="197" t="s">
        <v>1114</v>
      </c>
      <c r="G632" s="198" t="s">
        <v>277</v>
      </c>
      <c r="H632" s="199">
        <v>936.69100000000003</v>
      </c>
      <c r="I632" s="200"/>
      <c r="J632" s="201">
        <f>ROUND(I632*H632,2)</f>
        <v>0</v>
      </c>
      <c r="K632" s="197" t="s">
        <v>242</v>
      </c>
      <c r="L632" s="61"/>
      <c r="M632" s="202" t="s">
        <v>22</v>
      </c>
      <c r="N632" s="203" t="s">
        <v>46</v>
      </c>
      <c r="O632" s="42"/>
      <c r="P632" s="204">
        <f>O632*H632</f>
        <v>0</v>
      </c>
      <c r="Q632" s="204">
        <v>0</v>
      </c>
      <c r="R632" s="204">
        <f>Q632*H632</f>
        <v>0</v>
      </c>
      <c r="S632" s="204">
        <v>0</v>
      </c>
      <c r="T632" s="205">
        <f>S632*H632</f>
        <v>0</v>
      </c>
      <c r="AR632" s="24" t="s">
        <v>164</v>
      </c>
      <c r="AT632" s="24" t="s">
        <v>239</v>
      </c>
      <c r="AU632" s="24" t="s">
        <v>84</v>
      </c>
      <c r="AY632" s="24" t="s">
        <v>237</v>
      </c>
      <c r="BE632" s="206">
        <f>IF(N632="základní",J632,0)</f>
        <v>0</v>
      </c>
      <c r="BF632" s="206">
        <f>IF(N632="snížená",J632,0)</f>
        <v>0</v>
      </c>
      <c r="BG632" s="206">
        <f>IF(N632="zákl. přenesená",J632,0)</f>
        <v>0</v>
      </c>
      <c r="BH632" s="206">
        <f>IF(N632="sníž. přenesená",J632,0)</f>
        <v>0</v>
      </c>
      <c r="BI632" s="206">
        <f>IF(N632="nulová",J632,0)</f>
        <v>0</v>
      </c>
      <c r="BJ632" s="24" t="s">
        <v>24</v>
      </c>
      <c r="BK632" s="206">
        <f>ROUND(I632*H632,2)</f>
        <v>0</v>
      </c>
      <c r="BL632" s="24" t="s">
        <v>164</v>
      </c>
      <c r="BM632" s="24" t="s">
        <v>1115</v>
      </c>
    </row>
    <row r="633" spans="2:65" s="1" customFormat="1" ht="22.5" customHeight="1">
      <c r="B633" s="41"/>
      <c r="C633" s="195" t="s">
        <v>1116</v>
      </c>
      <c r="D633" s="195" t="s">
        <v>239</v>
      </c>
      <c r="E633" s="196" t="s">
        <v>1117</v>
      </c>
      <c r="F633" s="197" t="s">
        <v>1118</v>
      </c>
      <c r="G633" s="198" t="s">
        <v>277</v>
      </c>
      <c r="H633" s="199">
        <v>7.2889999999999997</v>
      </c>
      <c r="I633" s="200"/>
      <c r="J633" s="201">
        <f>ROUND(I633*H633,2)</f>
        <v>0</v>
      </c>
      <c r="K633" s="197" t="s">
        <v>242</v>
      </c>
      <c r="L633" s="61"/>
      <c r="M633" s="202" t="s">
        <v>22</v>
      </c>
      <c r="N633" s="203" t="s">
        <v>46</v>
      </c>
      <c r="O633" s="42"/>
      <c r="P633" s="204">
        <f>O633*H633</f>
        <v>0</v>
      </c>
      <c r="Q633" s="204">
        <v>0</v>
      </c>
      <c r="R633" s="204">
        <f>Q633*H633</f>
        <v>0</v>
      </c>
      <c r="S633" s="204">
        <v>0</v>
      </c>
      <c r="T633" s="205">
        <f>S633*H633</f>
        <v>0</v>
      </c>
      <c r="AR633" s="24" t="s">
        <v>164</v>
      </c>
      <c r="AT633" s="24" t="s">
        <v>239</v>
      </c>
      <c r="AU633" s="24" t="s">
        <v>84</v>
      </c>
      <c r="AY633" s="24" t="s">
        <v>237</v>
      </c>
      <c r="BE633" s="206">
        <f>IF(N633="základní",J633,0)</f>
        <v>0</v>
      </c>
      <c r="BF633" s="206">
        <f>IF(N633="snížená",J633,0)</f>
        <v>0</v>
      </c>
      <c r="BG633" s="206">
        <f>IF(N633="zákl. přenesená",J633,0)</f>
        <v>0</v>
      </c>
      <c r="BH633" s="206">
        <f>IF(N633="sníž. přenesená",J633,0)</f>
        <v>0</v>
      </c>
      <c r="BI633" s="206">
        <f>IF(N633="nulová",J633,0)</f>
        <v>0</v>
      </c>
      <c r="BJ633" s="24" t="s">
        <v>24</v>
      </c>
      <c r="BK633" s="206">
        <f>ROUND(I633*H633,2)</f>
        <v>0</v>
      </c>
      <c r="BL633" s="24" t="s">
        <v>164</v>
      </c>
      <c r="BM633" s="24" t="s">
        <v>1119</v>
      </c>
    </row>
    <row r="634" spans="2:65" s="11" customFormat="1">
      <c r="B634" s="207"/>
      <c r="C634" s="208"/>
      <c r="D634" s="209" t="s">
        <v>244</v>
      </c>
      <c r="E634" s="210" t="s">
        <v>22</v>
      </c>
      <c r="F634" s="211" t="s">
        <v>1120</v>
      </c>
      <c r="G634" s="208"/>
      <c r="H634" s="212">
        <v>7.2889999999999997</v>
      </c>
      <c r="I634" s="213"/>
      <c r="J634" s="208"/>
      <c r="K634" s="208"/>
      <c r="L634" s="214"/>
      <c r="M634" s="215"/>
      <c r="N634" s="216"/>
      <c r="O634" s="216"/>
      <c r="P634" s="216"/>
      <c r="Q634" s="216"/>
      <c r="R634" s="216"/>
      <c r="S634" s="216"/>
      <c r="T634" s="217"/>
      <c r="AT634" s="218" t="s">
        <v>244</v>
      </c>
      <c r="AU634" s="218" t="s">
        <v>84</v>
      </c>
      <c r="AV634" s="11" t="s">
        <v>84</v>
      </c>
      <c r="AW634" s="11" t="s">
        <v>39</v>
      </c>
      <c r="AX634" s="11" t="s">
        <v>24</v>
      </c>
      <c r="AY634" s="218" t="s">
        <v>237</v>
      </c>
    </row>
    <row r="635" spans="2:65" s="10" customFormat="1" ht="29.85" customHeight="1">
      <c r="B635" s="178"/>
      <c r="C635" s="179"/>
      <c r="D635" s="192" t="s">
        <v>74</v>
      </c>
      <c r="E635" s="193" t="s">
        <v>1121</v>
      </c>
      <c r="F635" s="193" t="s">
        <v>1122</v>
      </c>
      <c r="G635" s="179"/>
      <c r="H635" s="179"/>
      <c r="I635" s="182"/>
      <c r="J635" s="194">
        <f>BK635</f>
        <v>0</v>
      </c>
      <c r="K635" s="179"/>
      <c r="L635" s="184"/>
      <c r="M635" s="185"/>
      <c r="N635" s="186"/>
      <c r="O635" s="186"/>
      <c r="P635" s="187">
        <f>P636</f>
        <v>0</v>
      </c>
      <c r="Q635" s="186"/>
      <c r="R635" s="187">
        <f>R636</f>
        <v>0</v>
      </c>
      <c r="S635" s="186"/>
      <c r="T635" s="188">
        <f>T636</f>
        <v>0</v>
      </c>
      <c r="AR635" s="189" t="s">
        <v>24</v>
      </c>
      <c r="AT635" s="190" t="s">
        <v>74</v>
      </c>
      <c r="AU635" s="190" t="s">
        <v>24</v>
      </c>
      <c r="AY635" s="189" t="s">
        <v>237</v>
      </c>
      <c r="BK635" s="191">
        <f>BK636</f>
        <v>0</v>
      </c>
    </row>
    <row r="636" spans="2:65" s="1" customFormat="1" ht="22.5" customHeight="1">
      <c r="B636" s="41"/>
      <c r="C636" s="195" t="s">
        <v>1123</v>
      </c>
      <c r="D636" s="195" t="s">
        <v>239</v>
      </c>
      <c r="E636" s="196" t="s">
        <v>1124</v>
      </c>
      <c r="F636" s="197" t="s">
        <v>1125</v>
      </c>
      <c r="G636" s="198" t="s">
        <v>277</v>
      </c>
      <c r="H636" s="199">
        <v>888.36300000000006</v>
      </c>
      <c r="I636" s="200"/>
      <c r="J636" s="201">
        <f>ROUND(I636*H636,2)</f>
        <v>0</v>
      </c>
      <c r="K636" s="197" t="s">
        <v>242</v>
      </c>
      <c r="L636" s="61"/>
      <c r="M636" s="202" t="s">
        <v>22</v>
      </c>
      <c r="N636" s="203" t="s">
        <v>46</v>
      </c>
      <c r="O636" s="42"/>
      <c r="P636" s="204">
        <f>O636*H636</f>
        <v>0</v>
      </c>
      <c r="Q636" s="204">
        <v>0</v>
      </c>
      <c r="R636" s="204">
        <f>Q636*H636</f>
        <v>0</v>
      </c>
      <c r="S636" s="204">
        <v>0</v>
      </c>
      <c r="T636" s="205">
        <f>S636*H636</f>
        <v>0</v>
      </c>
      <c r="AR636" s="24" t="s">
        <v>164</v>
      </c>
      <c r="AT636" s="24" t="s">
        <v>239</v>
      </c>
      <c r="AU636" s="24" t="s">
        <v>84</v>
      </c>
      <c r="AY636" s="24" t="s">
        <v>237</v>
      </c>
      <c r="BE636" s="206">
        <f>IF(N636="základní",J636,0)</f>
        <v>0</v>
      </c>
      <c r="BF636" s="206">
        <f>IF(N636="snížená",J636,0)</f>
        <v>0</v>
      </c>
      <c r="BG636" s="206">
        <f>IF(N636="zákl. přenesená",J636,0)</f>
        <v>0</v>
      </c>
      <c r="BH636" s="206">
        <f>IF(N636="sníž. přenesená",J636,0)</f>
        <v>0</v>
      </c>
      <c r="BI636" s="206">
        <f>IF(N636="nulová",J636,0)</f>
        <v>0</v>
      </c>
      <c r="BJ636" s="24" t="s">
        <v>24</v>
      </c>
      <c r="BK636" s="206">
        <f>ROUND(I636*H636,2)</f>
        <v>0</v>
      </c>
      <c r="BL636" s="24" t="s">
        <v>164</v>
      </c>
      <c r="BM636" s="24" t="s">
        <v>1126</v>
      </c>
    </row>
    <row r="637" spans="2:65" s="10" customFormat="1" ht="37.35" customHeight="1">
      <c r="B637" s="178"/>
      <c r="C637" s="179"/>
      <c r="D637" s="180" t="s">
        <v>74</v>
      </c>
      <c r="E637" s="181" t="s">
        <v>1127</v>
      </c>
      <c r="F637" s="181" t="s">
        <v>1128</v>
      </c>
      <c r="G637" s="179"/>
      <c r="H637" s="179"/>
      <c r="I637" s="182"/>
      <c r="J637" s="183">
        <f>BK637</f>
        <v>0</v>
      </c>
      <c r="K637" s="179"/>
      <c r="L637" s="184"/>
      <c r="M637" s="185"/>
      <c r="N637" s="186"/>
      <c r="O637" s="186"/>
      <c r="P637" s="187">
        <f>P638+P702+P733+P788+P794+P806+P871+P967+P1055+P1072</f>
        <v>0</v>
      </c>
      <c r="Q637" s="186"/>
      <c r="R637" s="187">
        <f>R638+R702+R733+R788+R794+R806+R871+R967+R1055+R1072</f>
        <v>60.255955149999991</v>
      </c>
      <c r="S637" s="186"/>
      <c r="T637" s="188">
        <f>T638+T702+T733+T788+T794+T806+T871+T967+T1055+T1072</f>
        <v>26.8333914</v>
      </c>
      <c r="AR637" s="189" t="s">
        <v>84</v>
      </c>
      <c r="AT637" s="190" t="s">
        <v>74</v>
      </c>
      <c r="AU637" s="190" t="s">
        <v>75</v>
      </c>
      <c r="AY637" s="189" t="s">
        <v>237</v>
      </c>
      <c r="BK637" s="191">
        <f>BK638+BK702+BK733+BK788+BK794+BK806+BK871+BK967+BK1055+BK1072</f>
        <v>0</v>
      </c>
    </row>
    <row r="638" spans="2:65" s="10" customFormat="1" ht="19.899999999999999" customHeight="1">
      <c r="B638" s="178"/>
      <c r="C638" s="179"/>
      <c r="D638" s="192" t="s">
        <v>74</v>
      </c>
      <c r="E638" s="193" t="s">
        <v>1129</v>
      </c>
      <c r="F638" s="193" t="s">
        <v>1130</v>
      </c>
      <c r="G638" s="179"/>
      <c r="H638" s="179"/>
      <c r="I638" s="182"/>
      <c r="J638" s="194">
        <f>BK638</f>
        <v>0</v>
      </c>
      <c r="K638" s="179"/>
      <c r="L638" s="184"/>
      <c r="M638" s="185"/>
      <c r="N638" s="186"/>
      <c r="O638" s="186"/>
      <c r="P638" s="187">
        <f>SUM(P639:P701)</f>
        <v>0</v>
      </c>
      <c r="Q638" s="186"/>
      <c r="R638" s="187">
        <f>SUM(R639:R701)</f>
        <v>12.01672364</v>
      </c>
      <c r="S638" s="186"/>
      <c r="T638" s="188">
        <f>SUM(T639:T701)</f>
        <v>0</v>
      </c>
      <c r="AR638" s="189" t="s">
        <v>84</v>
      </c>
      <c r="AT638" s="190" t="s">
        <v>74</v>
      </c>
      <c r="AU638" s="190" t="s">
        <v>24</v>
      </c>
      <c r="AY638" s="189" t="s">
        <v>237</v>
      </c>
      <c r="BK638" s="191">
        <f>SUM(BK639:BK701)</f>
        <v>0</v>
      </c>
    </row>
    <row r="639" spans="2:65" s="1" customFormat="1" ht="31.5" customHeight="1">
      <c r="B639" s="41"/>
      <c r="C639" s="195" t="s">
        <v>1131</v>
      </c>
      <c r="D639" s="195" t="s">
        <v>239</v>
      </c>
      <c r="E639" s="196" t="s">
        <v>1132</v>
      </c>
      <c r="F639" s="197" t="s">
        <v>1133</v>
      </c>
      <c r="G639" s="198" t="s">
        <v>133</v>
      </c>
      <c r="H639" s="199">
        <v>239</v>
      </c>
      <c r="I639" s="200"/>
      <c r="J639" s="201">
        <f>ROUND(I639*H639,2)</f>
        <v>0</v>
      </c>
      <c r="K639" s="197" t="s">
        <v>242</v>
      </c>
      <c r="L639" s="61"/>
      <c r="M639" s="202" t="s">
        <v>22</v>
      </c>
      <c r="N639" s="203" t="s">
        <v>46</v>
      </c>
      <c r="O639" s="42"/>
      <c r="P639" s="204">
        <f>O639*H639</f>
        <v>0</v>
      </c>
      <c r="Q639" s="204">
        <v>0</v>
      </c>
      <c r="R639" s="204">
        <f>Q639*H639</f>
        <v>0</v>
      </c>
      <c r="S639" s="204">
        <v>0</v>
      </c>
      <c r="T639" s="205">
        <f>S639*H639</f>
        <v>0</v>
      </c>
      <c r="AR639" s="24" t="s">
        <v>316</v>
      </c>
      <c r="AT639" s="24" t="s">
        <v>239</v>
      </c>
      <c r="AU639" s="24" t="s">
        <v>84</v>
      </c>
      <c r="AY639" s="24" t="s">
        <v>237</v>
      </c>
      <c r="BE639" s="206">
        <f>IF(N639="základní",J639,0)</f>
        <v>0</v>
      </c>
      <c r="BF639" s="206">
        <f>IF(N639="snížená",J639,0)</f>
        <v>0</v>
      </c>
      <c r="BG639" s="206">
        <f>IF(N639="zákl. přenesená",J639,0)</f>
        <v>0</v>
      </c>
      <c r="BH639" s="206">
        <f>IF(N639="sníž. přenesená",J639,0)</f>
        <v>0</v>
      </c>
      <c r="BI639" s="206">
        <f>IF(N639="nulová",J639,0)</f>
        <v>0</v>
      </c>
      <c r="BJ639" s="24" t="s">
        <v>24</v>
      </c>
      <c r="BK639" s="206">
        <f>ROUND(I639*H639,2)</f>
        <v>0</v>
      </c>
      <c r="BL639" s="24" t="s">
        <v>316</v>
      </c>
      <c r="BM639" s="24" t="s">
        <v>1134</v>
      </c>
    </row>
    <row r="640" spans="2:65" s="11" customFormat="1">
      <c r="B640" s="207"/>
      <c r="C640" s="208"/>
      <c r="D640" s="209" t="s">
        <v>244</v>
      </c>
      <c r="E640" s="210" t="s">
        <v>22</v>
      </c>
      <c r="F640" s="211" t="s">
        <v>1135</v>
      </c>
      <c r="G640" s="208"/>
      <c r="H640" s="212">
        <v>239</v>
      </c>
      <c r="I640" s="213"/>
      <c r="J640" s="208"/>
      <c r="K640" s="208"/>
      <c r="L640" s="214"/>
      <c r="M640" s="215"/>
      <c r="N640" s="216"/>
      <c r="O640" s="216"/>
      <c r="P640" s="216"/>
      <c r="Q640" s="216"/>
      <c r="R640" s="216"/>
      <c r="S640" s="216"/>
      <c r="T640" s="217"/>
      <c r="AT640" s="218" t="s">
        <v>244</v>
      </c>
      <c r="AU640" s="218" t="s">
        <v>84</v>
      </c>
      <c r="AV640" s="11" t="s">
        <v>84</v>
      </c>
      <c r="AW640" s="11" t="s">
        <v>39</v>
      </c>
      <c r="AX640" s="11" t="s">
        <v>75</v>
      </c>
      <c r="AY640" s="218" t="s">
        <v>237</v>
      </c>
    </row>
    <row r="641" spans="2:65" s="12" customFormat="1">
      <c r="B641" s="219"/>
      <c r="C641" s="220"/>
      <c r="D641" s="221" t="s">
        <v>244</v>
      </c>
      <c r="E641" s="222" t="s">
        <v>93</v>
      </c>
      <c r="F641" s="223" t="s">
        <v>246</v>
      </c>
      <c r="G641" s="220"/>
      <c r="H641" s="224">
        <v>239</v>
      </c>
      <c r="I641" s="225"/>
      <c r="J641" s="220"/>
      <c r="K641" s="220"/>
      <c r="L641" s="226"/>
      <c r="M641" s="227"/>
      <c r="N641" s="228"/>
      <c r="O641" s="228"/>
      <c r="P641" s="228"/>
      <c r="Q641" s="228"/>
      <c r="R641" s="228"/>
      <c r="S641" s="228"/>
      <c r="T641" s="229"/>
      <c r="AT641" s="230" t="s">
        <v>244</v>
      </c>
      <c r="AU641" s="230" t="s">
        <v>84</v>
      </c>
      <c r="AV641" s="12" t="s">
        <v>164</v>
      </c>
      <c r="AW641" s="12" t="s">
        <v>39</v>
      </c>
      <c r="AX641" s="12" t="s">
        <v>24</v>
      </c>
      <c r="AY641" s="230" t="s">
        <v>237</v>
      </c>
    </row>
    <row r="642" spans="2:65" s="1" customFormat="1" ht="22.5" customHeight="1">
      <c r="B642" s="41"/>
      <c r="C642" s="231" t="s">
        <v>1136</v>
      </c>
      <c r="D642" s="231" t="s">
        <v>274</v>
      </c>
      <c r="E642" s="232" t="s">
        <v>1137</v>
      </c>
      <c r="F642" s="233" t="s">
        <v>1138</v>
      </c>
      <c r="G642" s="234" t="s">
        <v>307</v>
      </c>
      <c r="H642" s="235">
        <v>376.42500000000001</v>
      </c>
      <c r="I642" s="236"/>
      <c r="J642" s="237">
        <f>ROUND(I642*H642,2)</f>
        <v>0</v>
      </c>
      <c r="K642" s="233" t="s">
        <v>242</v>
      </c>
      <c r="L642" s="238"/>
      <c r="M642" s="239" t="s">
        <v>22</v>
      </c>
      <c r="N642" s="240" t="s">
        <v>46</v>
      </c>
      <c r="O642" s="42"/>
      <c r="P642" s="204">
        <f>O642*H642</f>
        <v>0</v>
      </c>
      <c r="Q642" s="204">
        <v>1E-3</v>
      </c>
      <c r="R642" s="204">
        <f>Q642*H642</f>
        <v>0.37642500000000001</v>
      </c>
      <c r="S642" s="204">
        <v>0</v>
      </c>
      <c r="T642" s="205">
        <f>S642*H642</f>
        <v>0</v>
      </c>
      <c r="AR642" s="24" t="s">
        <v>399</v>
      </c>
      <c r="AT642" s="24" t="s">
        <v>274</v>
      </c>
      <c r="AU642" s="24" t="s">
        <v>84</v>
      </c>
      <c r="AY642" s="24" t="s">
        <v>237</v>
      </c>
      <c r="BE642" s="206">
        <f>IF(N642="základní",J642,0)</f>
        <v>0</v>
      </c>
      <c r="BF642" s="206">
        <f>IF(N642="snížená",J642,0)</f>
        <v>0</v>
      </c>
      <c r="BG642" s="206">
        <f>IF(N642="zákl. přenesená",J642,0)</f>
        <v>0</v>
      </c>
      <c r="BH642" s="206">
        <f>IF(N642="sníž. přenesená",J642,0)</f>
        <v>0</v>
      </c>
      <c r="BI642" s="206">
        <f>IF(N642="nulová",J642,0)</f>
        <v>0</v>
      </c>
      <c r="BJ642" s="24" t="s">
        <v>24</v>
      </c>
      <c r="BK642" s="206">
        <f>ROUND(I642*H642,2)</f>
        <v>0</v>
      </c>
      <c r="BL642" s="24" t="s">
        <v>316</v>
      </c>
      <c r="BM642" s="24" t="s">
        <v>1139</v>
      </c>
    </row>
    <row r="643" spans="2:65" s="1" customFormat="1" ht="27">
      <c r="B643" s="41"/>
      <c r="C643" s="63"/>
      <c r="D643" s="209" t="s">
        <v>287</v>
      </c>
      <c r="E643" s="63"/>
      <c r="F643" s="241" t="s">
        <v>1140</v>
      </c>
      <c r="G643" s="63"/>
      <c r="H643" s="63"/>
      <c r="I643" s="165"/>
      <c r="J643" s="63"/>
      <c r="K643" s="63"/>
      <c r="L643" s="61"/>
      <c r="M643" s="242"/>
      <c r="N643" s="42"/>
      <c r="O643" s="42"/>
      <c r="P643" s="42"/>
      <c r="Q643" s="42"/>
      <c r="R643" s="42"/>
      <c r="S643" s="42"/>
      <c r="T643" s="78"/>
      <c r="AT643" s="24" t="s">
        <v>287</v>
      </c>
      <c r="AU643" s="24" t="s">
        <v>84</v>
      </c>
    </row>
    <row r="644" spans="2:65" s="11" customFormat="1">
      <c r="B644" s="207"/>
      <c r="C644" s="208"/>
      <c r="D644" s="209" t="s">
        <v>244</v>
      </c>
      <c r="E644" s="210" t="s">
        <v>22</v>
      </c>
      <c r="F644" s="211" t="s">
        <v>1141</v>
      </c>
      <c r="G644" s="208"/>
      <c r="H644" s="212">
        <v>250.95</v>
      </c>
      <c r="I644" s="213"/>
      <c r="J644" s="208"/>
      <c r="K644" s="208"/>
      <c r="L644" s="214"/>
      <c r="M644" s="215"/>
      <c r="N644" s="216"/>
      <c r="O644" s="216"/>
      <c r="P644" s="216"/>
      <c r="Q644" s="216"/>
      <c r="R644" s="216"/>
      <c r="S644" s="216"/>
      <c r="T644" s="217"/>
      <c r="AT644" s="218" t="s">
        <v>244</v>
      </c>
      <c r="AU644" s="218" t="s">
        <v>84</v>
      </c>
      <c r="AV644" s="11" t="s">
        <v>84</v>
      </c>
      <c r="AW644" s="11" t="s">
        <v>39</v>
      </c>
      <c r="AX644" s="11" t="s">
        <v>75</v>
      </c>
      <c r="AY644" s="218" t="s">
        <v>237</v>
      </c>
    </row>
    <row r="645" spans="2:65" s="12" customFormat="1">
      <c r="B645" s="219"/>
      <c r="C645" s="220"/>
      <c r="D645" s="209" t="s">
        <v>244</v>
      </c>
      <c r="E645" s="243" t="s">
        <v>22</v>
      </c>
      <c r="F645" s="244" t="s">
        <v>246</v>
      </c>
      <c r="G645" s="220"/>
      <c r="H645" s="245">
        <v>250.95</v>
      </c>
      <c r="I645" s="225"/>
      <c r="J645" s="220"/>
      <c r="K645" s="220"/>
      <c r="L645" s="226"/>
      <c r="M645" s="227"/>
      <c r="N645" s="228"/>
      <c r="O645" s="228"/>
      <c r="P645" s="228"/>
      <c r="Q645" s="228"/>
      <c r="R645" s="228"/>
      <c r="S645" s="228"/>
      <c r="T645" s="229"/>
      <c r="AT645" s="230" t="s">
        <v>244</v>
      </c>
      <c r="AU645" s="230" t="s">
        <v>84</v>
      </c>
      <c r="AV645" s="12" t="s">
        <v>164</v>
      </c>
      <c r="AW645" s="12" t="s">
        <v>39</v>
      </c>
      <c r="AX645" s="12" t="s">
        <v>24</v>
      </c>
      <c r="AY645" s="230" t="s">
        <v>237</v>
      </c>
    </row>
    <row r="646" spans="2:65" s="11" customFormat="1">
      <c r="B646" s="207"/>
      <c r="C646" s="208"/>
      <c r="D646" s="221" t="s">
        <v>244</v>
      </c>
      <c r="E646" s="208"/>
      <c r="F646" s="248" t="s">
        <v>1142</v>
      </c>
      <c r="G646" s="208"/>
      <c r="H646" s="249">
        <v>376.42500000000001</v>
      </c>
      <c r="I646" s="213"/>
      <c r="J646" s="208"/>
      <c r="K646" s="208"/>
      <c r="L646" s="214"/>
      <c r="M646" s="215"/>
      <c r="N646" s="216"/>
      <c r="O646" s="216"/>
      <c r="P646" s="216"/>
      <c r="Q646" s="216"/>
      <c r="R646" s="216"/>
      <c r="S646" s="216"/>
      <c r="T646" s="217"/>
      <c r="AT646" s="218" t="s">
        <v>244</v>
      </c>
      <c r="AU646" s="218" t="s">
        <v>84</v>
      </c>
      <c r="AV646" s="11" t="s">
        <v>84</v>
      </c>
      <c r="AW646" s="11" t="s">
        <v>6</v>
      </c>
      <c r="AX646" s="11" t="s">
        <v>24</v>
      </c>
      <c r="AY646" s="218" t="s">
        <v>237</v>
      </c>
    </row>
    <row r="647" spans="2:65" s="1" customFormat="1" ht="22.5" customHeight="1">
      <c r="B647" s="41"/>
      <c r="C647" s="195" t="s">
        <v>1143</v>
      </c>
      <c r="D647" s="195" t="s">
        <v>239</v>
      </c>
      <c r="E647" s="196" t="s">
        <v>1144</v>
      </c>
      <c r="F647" s="197" t="s">
        <v>1145</v>
      </c>
      <c r="G647" s="198" t="s">
        <v>133</v>
      </c>
      <c r="H647" s="199">
        <v>360.22</v>
      </c>
      <c r="I647" s="200"/>
      <c r="J647" s="201">
        <f>ROUND(I647*H647,2)</f>
        <v>0</v>
      </c>
      <c r="K647" s="197" t="s">
        <v>242</v>
      </c>
      <c r="L647" s="61"/>
      <c r="M647" s="202" t="s">
        <v>22</v>
      </c>
      <c r="N647" s="203" t="s">
        <v>46</v>
      </c>
      <c r="O647" s="42"/>
      <c r="P647" s="204">
        <f>O647*H647</f>
        <v>0</v>
      </c>
      <c r="Q647" s="204">
        <v>0</v>
      </c>
      <c r="R647" s="204">
        <f>Q647*H647</f>
        <v>0</v>
      </c>
      <c r="S647" s="204">
        <v>0</v>
      </c>
      <c r="T647" s="205">
        <f>S647*H647</f>
        <v>0</v>
      </c>
      <c r="AR647" s="24" t="s">
        <v>316</v>
      </c>
      <c r="AT647" s="24" t="s">
        <v>239</v>
      </c>
      <c r="AU647" s="24" t="s">
        <v>84</v>
      </c>
      <c r="AY647" s="24" t="s">
        <v>237</v>
      </c>
      <c r="BE647" s="206">
        <f>IF(N647="základní",J647,0)</f>
        <v>0</v>
      </c>
      <c r="BF647" s="206">
        <f>IF(N647="snížená",J647,0)</f>
        <v>0</v>
      </c>
      <c r="BG647" s="206">
        <f>IF(N647="zákl. přenesená",J647,0)</f>
        <v>0</v>
      </c>
      <c r="BH647" s="206">
        <f>IF(N647="sníž. přenesená",J647,0)</f>
        <v>0</v>
      </c>
      <c r="BI647" s="206">
        <f>IF(N647="nulová",J647,0)</f>
        <v>0</v>
      </c>
      <c r="BJ647" s="24" t="s">
        <v>24</v>
      </c>
      <c r="BK647" s="206">
        <f>ROUND(I647*H647,2)</f>
        <v>0</v>
      </c>
      <c r="BL647" s="24" t="s">
        <v>316</v>
      </c>
      <c r="BM647" s="24" t="s">
        <v>1146</v>
      </c>
    </row>
    <row r="648" spans="2:65" s="11" customFormat="1">
      <c r="B648" s="207"/>
      <c r="C648" s="208"/>
      <c r="D648" s="209" t="s">
        <v>244</v>
      </c>
      <c r="E648" s="210" t="s">
        <v>22</v>
      </c>
      <c r="F648" s="211" t="s">
        <v>1147</v>
      </c>
      <c r="G648" s="208"/>
      <c r="H648" s="212">
        <v>360.22</v>
      </c>
      <c r="I648" s="213"/>
      <c r="J648" s="208"/>
      <c r="K648" s="208"/>
      <c r="L648" s="214"/>
      <c r="M648" s="215"/>
      <c r="N648" s="216"/>
      <c r="O648" s="216"/>
      <c r="P648" s="216"/>
      <c r="Q648" s="216"/>
      <c r="R648" s="216"/>
      <c r="S648" s="216"/>
      <c r="T648" s="217"/>
      <c r="AT648" s="218" t="s">
        <v>244</v>
      </c>
      <c r="AU648" s="218" t="s">
        <v>84</v>
      </c>
      <c r="AV648" s="11" t="s">
        <v>84</v>
      </c>
      <c r="AW648" s="11" t="s">
        <v>39</v>
      </c>
      <c r="AX648" s="11" t="s">
        <v>75</v>
      </c>
      <c r="AY648" s="218" t="s">
        <v>237</v>
      </c>
    </row>
    <row r="649" spans="2:65" s="12" customFormat="1">
      <c r="B649" s="219"/>
      <c r="C649" s="220"/>
      <c r="D649" s="221" t="s">
        <v>244</v>
      </c>
      <c r="E649" s="222" t="s">
        <v>22</v>
      </c>
      <c r="F649" s="223" t="s">
        <v>246</v>
      </c>
      <c r="G649" s="220"/>
      <c r="H649" s="224">
        <v>360.22</v>
      </c>
      <c r="I649" s="225"/>
      <c r="J649" s="220"/>
      <c r="K649" s="220"/>
      <c r="L649" s="226"/>
      <c r="M649" s="227"/>
      <c r="N649" s="228"/>
      <c r="O649" s="228"/>
      <c r="P649" s="228"/>
      <c r="Q649" s="228"/>
      <c r="R649" s="228"/>
      <c r="S649" s="228"/>
      <c r="T649" s="229"/>
      <c r="AT649" s="230" t="s">
        <v>244</v>
      </c>
      <c r="AU649" s="230" t="s">
        <v>84</v>
      </c>
      <c r="AV649" s="12" t="s">
        <v>164</v>
      </c>
      <c r="AW649" s="12" t="s">
        <v>39</v>
      </c>
      <c r="AX649" s="12" t="s">
        <v>24</v>
      </c>
      <c r="AY649" s="230" t="s">
        <v>237</v>
      </c>
    </row>
    <row r="650" spans="2:65" s="1" customFormat="1" ht="22.5" customHeight="1">
      <c r="B650" s="41"/>
      <c r="C650" s="231" t="s">
        <v>1148</v>
      </c>
      <c r="D650" s="231" t="s">
        <v>274</v>
      </c>
      <c r="E650" s="232" t="s">
        <v>1149</v>
      </c>
      <c r="F650" s="233" t="s">
        <v>1150</v>
      </c>
      <c r="G650" s="234" t="s">
        <v>277</v>
      </c>
      <c r="H650" s="235">
        <v>0.124</v>
      </c>
      <c r="I650" s="236"/>
      <c r="J650" s="237">
        <f>ROUND(I650*H650,2)</f>
        <v>0</v>
      </c>
      <c r="K650" s="233" t="s">
        <v>242</v>
      </c>
      <c r="L650" s="238"/>
      <c r="M650" s="239" t="s">
        <v>22</v>
      </c>
      <c r="N650" s="240" t="s">
        <v>46</v>
      </c>
      <c r="O650" s="42"/>
      <c r="P650" s="204">
        <f>O650*H650</f>
        <v>0</v>
      </c>
      <c r="Q650" s="204">
        <v>1</v>
      </c>
      <c r="R650" s="204">
        <f>Q650*H650</f>
        <v>0.124</v>
      </c>
      <c r="S650" s="204">
        <v>0</v>
      </c>
      <c r="T650" s="205">
        <f>S650*H650</f>
        <v>0</v>
      </c>
      <c r="AR650" s="24" t="s">
        <v>399</v>
      </c>
      <c r="AT650" s="24" t="s">
        <v>274</v>
      </c>
      <c r="AU650" s="24" t="s">
        <v>84</v>
      </c>
      <c r="AY650" s="24" t="s">
        <v>237</v>
      </c>
      <c r="BE650" s="206">
        <f>IF(N650="základní",J650,0)</f>
        <v>0</v>
      </c>
      <c r="BF650" s="206">
        <f>IF(N650="snížená",J650,0)</f>
        <v>0</v>
      </c>
      <c r="BG650" s="206">
        <f>IF(N650="zákl. přenesená",J650,0)</f>
        <v>0</v>
      </c>
      <c r="BH650" s="206">
        <f>IF(N650="sníž. přenesená",J650,0)</f>
        <v>0</v>
      </c>
      <c r="BI650" s="206">
        <f>IF(N650="nulová",J650,0)</f>
        <v>0</v>
      </c>
      <c r="BJ650" s="24" t="s">
        <v>24</v>
      </c>
      <c r="BK650" s="206">
        <f>ROUND(I650*H650,2)</f>
        <v>0</v>
      </c>
      <c r="BL650" s="24" t="s">
        <v>316</v>
      </c>
      <c r="BM650" s="24" t="s">
        <v>1151</v>
      </c>
    </row>
    <row r="651" spans="2:65" s="1" customFormat="1" ht="27">
      <c r="B651" s="41"/>
      <c r="C651" s="63"/>
      <c r="D651" s="209" t="s">
        <v>287</v>
      </c>
      <c r="E651" s="63"/>
      <c r="F651" s="241" t="s">
        <v>1152</v>
      </c>
      <c r="G651" s="63"/>
      <c r="H651" s="63"/>
      <c r="I651" s="165"/>
      <c r="J651" s="63"/>
      <c r="K651" s="63"/>
      <c r="L651" s="61"/>
      <c r="M651" s="242"/>
      <c r="N651" s="42"/>
      <c r="O651" s="42"/>
      <c r="P651" s="42"/>
      <c r="Q651" s="42"/>
      <c r="R651" s="42"/>
      <c r="S651" s="42"/>
      <c r="T651" s="78"/>
      <c r="AT651" s="24" t="s">
        <v>287</v>
      </c>
      <c r="AU651" s="24" t="s">
        <v>84</v>
      </c>
    </row>
    <row r="652" spans="2:65" s="11" customFormat="1">
      <c r="B652" s="207"/>
      <c r="C652" s="208"/>
      <c r="D652" s="209" t="s">
        <v>244</v>
      </c>
      <c r="E652" s="210" t="s">
        <v>22</v>
      </c>
      <c r="F652" s="211" t="s">
        <v>1153</v>
      </c>
      <c r="G652" s="208"/>
      <c r="H652" s="212">
        <v>0.124</v>
      </c>
      <c r="I652" s="213"/>
      <c r="J652" s="208"/>
      <c r="K652" s="208"/>
      <c r="L652" s="214"/>
      <c r="M652" s="215"/>
      <c r="N652" s="216"/>
      <c r="O652" s="216"/>
      <c r="P652" s="216"/>
      <c r="Q652" s="216"/>
      <c r="R652" s="216"/>
      <c r="S652" s="216"/>
      <c r="T652" s="217"/>
      <c r="AT652" s="218" t="s">
        <v>244</v>
      </c>
      <c r="AU652" s="218" t="s">
        <v>84</v>
      </c>
      <c r="AV652" s="11" t="s">
        <v>84</v>
      </c>
      <c r="AW652" s="11" t="s">
        <v>39</v>
      </c>
      <c r="AX652" s="11" t="s">
        <v>75</v>
      </c>
      <c r="AY652" s="218" t="s">
        <v>237</v>
      </c>
    </row>
    <row r="653" spans="2:65" s="12" customFormat="1">
      <c r="B653" s="219"/>
      <c r="C653" s="220"/>
      <c r="D653" s="221" t="s">
        <v>244</v>
      </c>
      <c r="E653" s="222" t="s">
        <v>22</v>
      </c>
      <c r="F653" s="223" t="s">
        <v>246</v>
      </c>
      <c r="G653" s="220"/>
      <c r="H653" s="224">
        <v>0.124</v>
      </c>
      <c r="I653" s="225"/>
      <c r="J653" s="220"/>
      <c r="K653" s="220"/>
      <c r="L653" s="226"/>
      <c r="M653" s="227"/>
      <c r="N653" s="228"/>
      <c r="O653" s="228"/>
      <c r="P653" s="228"/>
      <c r="Q653" s="228"/>
      <c r="R653" s="228"/>
      <c r="S653" s="228"/>
      <c r="T653" s="229"/>
      <c r="AT653" s="230" t="s">
        <v>244</v>
      </c>
      <c r="AU653" s="230" t="s">
        <v>84</v>
      </c>
      <c r="AV653" s="12" t="s">
        <v>164</v>
      </c>
      <c r="AW653" s="12" t="s">
        <v>39</v>
      </c>
      <c r="AX653" s="12" t="s">
        <v>24</v>
      </c>
      <c r="AY653" s="230" t="s">
        <v>237</v>
      </c>
    </row>
    <row r="654" spans="2:65" s="1" customFormat="1" ht="31.5" customHeight="1">
      <c r="B654" s="41"/>
      <c r="C654" s="195" t="s">
        <v>1154</v>
      </c>
      <c r="D654" s="195" t="s">
        <v>239</v>
      </c>
      <c r="E654" s="196" t="s">
        <v>1155</v>
      </c>
      <c r="F654" s="197" t="s">
        <v>1156</v>
      </c>
      <c r="G654" s="198" t="s">
        <v>133</v>
      </c>
      <c r="H654" s="199">
        <v>1002.8</v>
      </c>
      <c r="I654" s="200"/>
      <c r="J654" s="201">
        <f>ROUND(I654*H654,2)</f>
        <v>0</v>
      </c>
      <c r="K654" s="197" t="s">
        <v>242</v>
      </c>
      <c r="L654" s="61"/>
      <c r="M654" s="202" t="s">
        <v>22</v>
      </c>
      <c r="N654" s="203" t="s">
        <v>46</v>
      </c>
      <c r="O654" s="42"/>
      <c r="P654" s="204">
        <f>O654*H654</f>
        <v>0</v>
      </c>
      <c r="Q654" s="204">
        <v>4.0000000000000002E-4</v>
      </c>
      <c r="R654" s="204">
        <f>Q654*H654</f>
        <v>0.40111999999999998</v>
      </c>
      <c r="S654" s="204">
        <v>0</v>
      </c>
      <c r="T654" s="205">
        <f>S654*H654</f>
        <v>0</v>
      </c>
      <c r="AR654" s="24" t="s">
        <v>316</v>
      </c>
      <c r="AT654" s="24" t="s">
        <v>239</v>
      </c>
      <c r="AU654" s="24" t="s">
        <v>84</v>
      </c>
      <c r="AY654" s="24" t="s">
        <v>237</v>
      </c>
      <c r="BE654" s="206">
        <f>IF(N654="základní",J654,0)</f>
        <v>0</v>
      </c>
      <c r="BF654" s="206">
        <f>IF(N654="snížená",J654,0)</f>
        <v>0</v>
      </c>
      <c r="BG654" s="206">
        <f>IF(N654="zákl. přenesená",J654,0)</f>
        <v>0</v>
      </c>
      <c r="BH654" s="206">
        <f>IF(N654="sníž. přenesená",J654,0)</f>
        <v>0</v>
      </c>
      <c r="BI654" s="206">
        <f>IF(N654="nulová",J654,0)</f>
        <v>0</v>
      </c>
      <c r="BJ654" s="24" t="s">
        <v>24</v>
      </c>
      <c r="BK654" s="206">
        <f>ROUND(I654*H654,2)</f>
        <v>0</v>
      </c>
      <c r="BL654" s="24" t="s">
        <v>316</v>
      </c>
      <c r="BM654" s="24" t="s">
        <v>1157</v>
      </c>
    </row>
    <row r="655" spans="2:65" s="11" customFormat="1">
      <c r="B655" s="207"/>
      <c r="C655" s="208"/>
      <c r="D655" s="209" t="s">
        <v>244</v>
      </c>
      <c r="E655" s="210" t="s">
        <v>22</v>
      </c>
      <c r="F655" s="211" t="s">
        <v>1158</v>
      </c>
      <c r="G655" s="208"/>
      <c r="H655" s="212">
        <v>280</v>
      </c>
      <c r="I655" s="213"/>
      <c r="J655" s="208"/>
      <c r="K655" s="208"/>
      <c r="L655" s="214"/>
      <c r="M655" s="215"/>
      <c r="N655" s="216"/>
      <c r="O655" s="216"/>
      <c r="P655" s="216"/>
      <c r="Q655" s="216"/>
      <c r="R655" s="216"/>
      <c r="S655" s="216"/>
      <c r="T655" s="217"/>
      <c r="AT655" s="218" t="s">
        <v>244</v>
      </c>
      <c r="AU655" s="218" t="s">
        <v>84</v>
      </c>
      <c r="AV655" s="11" t="s">
        <v>84</v>
      </c>
      <c r="AW655" s="11" t="s">
        <v>39</v>
      </c>
      <c r="AX655" s="11" t="s">
        <v>75</v>
      </c>
      <c r="AY655" s="218" t="s">
        <v>237</v>
      </c>
    </row>
    <row r="656" spans="2:65" s="11" customFormat="1">
      <c r="B656" s="207"/>
      <c r="C656" s="208"/>
      <c r="D656" s="209" t="s">
        <v>244</v>
      </c>
      <c r="E656" s="210" t="s">
        <v>22</v>
      </c>
      <c r="F656" s="211" t="s">
        <v>1159</v>
      </c>
      <c r="G656" s="208"/>
      <c r="H656" s="212">
        <v>239</v>
      </c>
      <c r="I656" s="213"/>
      <c r="J656" s="208"/>
      <c r="K656" s="208"/>
      <c r="L656" s="214"/>
      <c r="M656" s="215"/>
      <c r="N656" s="216"/>
      <c r="O656" s="216"/>
      <c r="P656" s="216"/>
      <c r="Q656" s="216"/>
      <c r="R656" s="216"/>
      <c r="S656" s="216"/>
      <c r="T656" s="217"/>
      <c r="AT656" s="218" t="s">
        <v>244</v>
      </c>
      <c r="AU656" s="218" t="s">
        <v>84</v>
      </c>
      <c r="AV656" s="11" t="s">
        <v>84</v>
      </c>
      <c r="AW656" s="11" t="s">
        <v>39</v>
      </c>
      <c r="AX656" s="11" t="s">
        <v>75</v>
      </c>
      <c r="AY656" s="218" t="s">
        <v>237</v>
      </c>
    </row>
    <row r="657" spans="2:65" s="14" customFormat="1">
      <c r="B657" s="261"/>
      <c r="C657" s="262"/>
      <c r="D657" s="209" t="s">
        <v>244</v>
      </c>
      <c r="E657" s="263" t="s">
        <v>184</v>
      </c>
      <c r="F657" s="264" t="s">
        <v>634</v>
      </c>
      <c r="G657" s="262"/>
      <c r="H657" s="265">
        <v>519</v>
      </c>
      <c r="I657" s="266"/>
      <c r="J657" s="262"/>
      <c r="K657" s="262"/>
      <c r="L657" s="267"/>
      <c r="M657" s="268"/>
      <c r="N657" s="269"/>
      <c r="O657" s="269"/>
      <c r="P657" s="269"/>
      <c r="Q657" s="269"/>
      <c r="R657" s="269"/>
      <c r="S657" s="269"/>
      <c r="T657" s="270"/>
      <c r="AT657" s="271" t="s">
        <v>244</v>
      </c>
      <c r="AU657" s="271" t="s">
        <v>84</v>
      </c>
      <c r="AV657" s="14" t="s">
        <v>135</v>
      </c>
      <c r="AW657" s="14" t="s">
        <v>39</v>
      </c>
      <c r="AX657" s="14" t="s">
        <v>75</v>
      </c>
      <c r="AY657" s="271" t="s">
        <v>237</v>
      </c>
    </row>
    <row r="658" spans="2:65" s="11" customFormat="1">
      <c r="B658" s="207"/>
      <c r="C658" s="208"/>
      <c r="D658" s="209" t="s">
        <v>244</v>
      </c>
      <c r="E658" s="210" t="s">
        <v>22</v>
      </c>
      <c r="F658" s="211" t="s">
        <v>1160</v>
      </c>
      <c r="G658" s="208"/>
      <c r="H658" s="212">
        <v>478</v>
      </c>
      <c r="I658" s="213"/>
      <c r="J658" s="208"/>
      <c r="K658" s="208"/>
      <c r="L658" s="214"/>
      <c r="M658" s="215"/>
      <c r="N658" s="216"/>
      <c r="O658" s="216"/>
      <c r="P658" s="216"/>
      <c r="Q658" s="216"/>
      <c r="R658" s="216"/>
      <c r="S658" s="216"/>
      <c r="T658" s="217"/>
      <c r="AT658" s="218" t="s">
        <v>244</v>
      </c>
      <c r="AU658" s="218" t="s">
        <v>84</v>
      </c>
      <c r="AV658" s="11" t="s">
        <v>84</v>
      </c>
      <c r="AW658" s="11" t="s">
        <v>39</v>
      </c>
      <c r="AX658" s="11" t="s">
        <v>75</v>
      </c>
      <c r="AY658" s="218" t="s">
        <v>237</v>
      </c>
    </row>
    <row r="659" spans="2:65" s="11" customFormat="1">
      <c r="B659" s="207"/>
      <c r="C659" s="208"/>
      <c r="D659" s="209" t="s">
        <v>244</v>
      </c>
      <c r="E659" s="210" t="s">
        <v>22</v>
      </c>
      <c r="F659" s="211" t="s">
        <v>1161</v>
      </c>
      <c r="G659" s="208"/>
      <c r="H659" s="212">
        <v>5.8</v>
      </c>
      <c r="I659" s="213"/>
      <c r="J659" s="208"/>
      <c r="K659" s="208"/>
      <c r="L659" s="214"/>
      <c r="M659" s="215"/>
      <c r="N659" s="216"/>
      <c r="O659" s="216"/>
      <c r="P659" s="216"/>
      <c r="Q659" s="216"/>
      <c r="R659" s="216"/>
      <c r="S659" s="216"/>
      <c r="T659" s="217"/>
      <c r="AT659" s="218" t="s">
        <v>244</v>
      </c>
      <c r="AU659" s="218" t="s">
        <v>84</v>
      </c>
      <c r="AV659" s="11" t="s">
        <v>84</v>
      </c>
      <c r="AW659" s="11" t="s">
        <v>39</v>
      </c>
      <c r="AX659" s="11" t="s">
        <v>75</v>
      </c>
      <c r="AY659" s="218" t="s">
        <v>237</v>
      </c>
    </row>
    <row r="660" spans="2:65" s="14" customFormat="1">
      <c r="B660" s="261"/>
      <c r="C660" s="262"/>
      <c r="D660" s="209" t="s">
        <v>244</v>
      </c>
      <c r="E660" s="263" t="s">
        <v>187</v>
      </c>
      <c r="F660" s="264" t="s">
        <v>634</v>
      </c>
      <c r="G660" s="262"/>
      <c r="H660" s="265">
        <v>483.8</v>
      </c>
      <c r="I660" s="266"/>
      <c r="J660" s="262"/>
      <c r="K660" s="262"/>
      <c r="L660" s="267"/>
      <c r="M660" s="268"/>
      <c r="N660" s="269"/>
      <c r="O660" s="269"/>
      <c r="P660" s="269"/>
      <c r="Q660" s="269"/>
      <c r="R660" s="269"/>
      <c r="S660" s="269"/>
      <c r="T660" s="270"/>
      <c r="AT660" s="271" t="s">
        <v>244</v>
      </c>
      <c r="AU660" s="271" t="s">
        <v>84</v>
      </c>
      <c r="AV660" s="14" t="s">
        <v>135</v>
      </c>
      <c r="AW660" s="14" t="s">
        <v>39</v>
      </c>
      <c r="AX660" s="14" t="s">
        <v>75</v>
      </c>
      <c r="AY660" s="271" t="s">
        <v>237</v>
      </c>
    </row>
    <row r="661" spans="2:65" s="12" customFormat="1">
      <c r="B661" s="219"/>
      <c r="C661" s="220"/>
      <c r="D661" s="221" t="s">
        <v>244</v>
      </c>
      <c r="E661" s="222" t="s">
        <v>22</v>
      </c>
      <c r="F661" s="223" t="s">
        <v>246</v>
      </c>
      <c r="G661" s="220"/>
      <c r="H661" s="224">
        <v>1002.8</v>
      </c>
      <c r="I661" s="225"/>
      <c r="J661" s="220"/>
      <c r="K661" s="220"/>
      <c r="L661" s="226"/>
      <c r="M661" s="227"/>
      <c r="N661" s="228"/>
      <c r="O661" s="228"/>
      <c r="P661" s="228"/>
      <c r="Q661" s="228"/>
      <c r="R661" s="228"/>
      <c r="S661" s="228"/>
      <c r="T661" s="229"/>
      <c r="AT661" s="230" t="s">
        <v>244</v>
      </c>
      <c r="AU661" s="230" t="s">
        <v>84</v>
      </c>
      <c r="AV661" s="12" t="s">
        <v>164</v>
      </c>
      <c r="AW661" s="12" t="s">
        <v>39</v>
      </c>
      <c r="AX661" s="12" t="s">
        <v>24</v>
      </c>
      <c r="AY661" s="230" t="s">
        <v>237</v>
      </c>
    </row>
    <row r="662" spans="2:65" s="1" customFormat="1" ht="22.5" customHeight="1">
      <c r="B662" s="41"/>
      <c r="C662" s="231" t="s">
        <v>1162</v>
      </c>
      <c r="D662" s="231" t="s">
        <v>274</v>
      </c>
      <c r="E662" s="232" t="s">
        <v>1163</v>
      </c>
      <c r="F662" s="233" t="s">
        <v>1164</v>
      </c>
      <c r="G662" s="234" t="s">
        <v>133</v>
      </c>
      <c r="H662" s="235">
        <v>556.37</v>
      </c>
      <c r="I662" s="236"/>
      <c r="J662" s="237">
        <f>ROUND(I662*H662,2)</f>
        <v>0</v>
      </c>
      <c r="K662" s="233" t="s">
        <v>242</v>
      </c>
      <c r="L662" s="238"/>
      <c r="M662" s="239" t="s">
        <v>22</v>
      </c>
      <c r="N662" s="240" t="s">
        <v>46</v>
      </c>
      <c r="O662" s="42"/>
      <c r="P662" s="204">
        <f>O662*H662</f>
        <v>0</v>
      </c>
      <c r="Q662" s="204">
        <v>5.0000000000000001E-3</v>
      </c>
      <c r="R662" s="204">
        <f>Q662*H662</f>
        <v>2.7818499999999999</v>
      </c>
      <c r="S662" s="204">
        <v>0</v>
      </c>
      <c r="T662" s="205">
        <f>S662*H662</f>
        <v>0</v>
      </c>
      <c r="AR662" s="24" t="s">
        <v>399</v>
      </c>
      <c r="AT662" s="24" t="s">
        <v>274</v>
      </c>
      <c r="AU662" s="24" t="s">
        <v>84</v>
      </c>
      <c r="AY662" s="24" t="s">
        <v>237</v>
      </c>
      <c r="BE662" s="206">
        <f>IF(N662="základní",J662,0)</f>
        <v>0</v>
      </c>
      <c r="BF662" s="206">
        <f>IF(N662="snížená",J662,0)</f>
        <v>0</v>
      </c>
      <c r="BG662" s="206">
        <f>IF(N662="zákl. přenesená",J662,0)</f>
        <v>0</v>
      </c>
      <c r="BH662" s="206">
        <f>IF(N662="sníž. přenesená",J662,0)</f>
        <v>0</v>
      </c>
      <c r="BI662" s="206">
        <f>IF(N662="nulová",J662,0)</f>
        <v>0</v>
      </c>
      <c r="BJ662" s="24" t="s">
        <v>24</v>
      </c>
      <c r="BK662" s="206">
        <f>ROUND(I662*H662,2)</f>
        <v>0</v>
      </c>
      <c r="BL662" s="24" t="s">
        <v>316</v>
      </c>
      <c r="BM662" s="24" t="s">
        <v>1165</v>
      </c>
    </row>
    <row r="663" spans="2:65" s="11" customFormat="1">
      <c r="B663" s="207"/>
      <c r="C663" s="208"/>
      <c r="D663" s="209" t="s">
        <v>244</v>
      </c>
      <c r="E663" s="210" t="s">
        <v>22</v>
      </c>
      <c r="F663" s="211" t="s">
        <v>1166</v>
      </c>
      <c r="G663" s="208"/>
      <c r="H663" s="212">
        <v>556.37</v>
      </c>
      <c r="I663" s="213"/>
      <c r="J663" s="208"/>
      <c r="K663" s="208"/>
      <c r="L663" s="214"/>
      <c r="M663" s="215"/>
      <c r="N663" s="216"/>
      <c r="O663" s="216"/>
      <c r="P663" s="216"/>
      <c r="Q663" s="216"/>
      <c r="R663" s="216"/>
      <c r="S663" s="216"/>
      <c r="T663" s="217"/>
      <c r="AT663" s="218" t="s">
        <v>244</v>
      </c>
      <c r="AU663" s="218" t="s">
        <v>84</v>
      </c>
      <c r="AV663" s="11" t="s">
        <v>84</v>
      </c>
      <c r="AW663" s="11" t="s">
        <v>39</v>
      </c>
      <c r="AX663" s="11" t="s">
        <v>75</v>
      </c>
      <c r="AY663" s="218" t="s">
        <v>237</v>
      </c>
    </row>
    <row r="664" spans="2:65" s="12" customFormat="1">
      <c r="B664" s="219"/>
      <c r="C664" s="220"/>
      <c r="D664" s="221" t="s">
        <v>244</v>
      </c>
      <c r="E664" s="222" t="s">
        <v>22</v>
      </c>
      <c r="F664" s="223" t="s">
        <v>246</v>
      </c>
      <c r="G664" s="220"/>
      <c r="H664" s="224">
        <v>556.37</v>
      </c>
      <c r="I664" s="225"/>
      <c r="J664" s="220"/>
      <c r="K664" s="220"/>
      <c r="L664" s="226"/>
      <c r="M664" s="227"/>
      <c r="N664" s="228"/>
      <c r="O664" s="228"/>
      <c r="P664" s="228"/>
      <c r="Q664" s="228"/>
      <c r="R664" s="228"/>
      <c r="S664" s="228"/>
      <c r="T664" s="229"/>
      <c r="AT664" s="230" t="s">
        <v>244</v>
      </c>
      <c r="AU664" s="230" t="s">
        <v>84</v>
      </c>
      <c r="AV664" s="12" t="s">
        <v>164</v>
      </c>
      <c r="AW664" s="12" t="s">
        <v>39</v>
      </c>
      <c r="AX664" s="12" t="s">
        <v>24</v>
      </c>
      <c r="AY664" s="230" t="s">
        <v>237</v>
      </c>
    </row>
    <row r="665" spans="2:65" s="1" customFormat="1" ht="22.5" customHeight="1">
      <c r="B665" s="41"/>
      <c r="C665" s="231" t="s">
        <v>1167</v>
      </c>
      <c r="D665" s="231" t="s">
        <v>274</v>
      </c>
      <c r="E665" s="232" t="s">
        <v>1168</v>
      </c>
      <c r="F665" s="233" t="s">
        <v>1169</v>
      </c>
      <c r="G665" s="234" t="s">
        <v>133</v>
      </c>
      <c r="H665" s="235">
        <v>596.85</v>
      </c>
      <c r="I665" s="236"/>
      <c r="J665" s="237">
        <f>ROUND(I665*H665,2)</f>
        <v>0</v>
      </c>
      <c r="K665" s="233" t="s">
        <v>1170</v>
      </c>
      <c r="L665" s="238"/>
      <c r="M665" s="239" t="s">
        <v>22</v>
      </c>
      <c r="N665" s="240" t="s">
        <v>46</v>
      </c>
      <c r="O665" s="42"/>
      <c r="P665" s="204">
        <f>O665*H665</f>
        <v>0</v>
      </c>
      <c r="Q665" s="204">
        <v>4.8999999999999998E-3</v>
      </c>
      <c r="R665" s="204">
        <f>Q665*H665</f>
        <v>2.9245649999999999</v>
      </c>
      <c r="S665" s="204">
        <v>0</v>
      </c>
      <c r="T665" s="205">
        <f>S665*H665</f>
        <v>0</v>
      </c>
      <c r="AR665" s="24" t="s">
        <v>399</v>
      </c>
      <c r="AT665" s="24" t="s">
        <v>274</v>
      </c>
      <c r="AU665" s="24" t="s">
        <v>84</v>
      </c>
      <c r="AY665" s="24" t="s">
        <v>237</v>
      </c>
      <c r="BE665" s="206">
        <f>IF(N665="základní",J665,0)</f>
        <v>0</v>
      </c>
      <c r="BF665" s="206">
        <f>IF(N665="snížená",J665,0)</f>
        <v>0</v>
      </c>
      <c r="BG665" s="206">
        <f>IF(N665="zákl. přenesená",J665,0)</f>
        <v>0</v>
      </c>
      <c r="BH665" s="206">
        <f>IF(N665="sníž. přenesená",J665,0)</f>
        <v>0</v>
      </c>
      <c r="BI665" s="206">
        <f>IF(N665="nulová",J665,0)</f>
        <v>0</v>
      </c>
      <c r="BJ665" s="24" t="s">
        <v>24</v>
      </c>
      <c r="BK665" s="206">
        <f>ROUND(I665*H665,2)</f>
        <v>0</v>
      </c>
      <c r="BL665" s="24" t="s">
        <v>316</v>
      </c>
      <c r="BM665" s="24" t="s">
        <v>1171</v>
      </c>
    </row>
    <row r="666" spans="2:65" s="11" customFormat="1">
      <c r="B666" s="207"/>
      <c r="C666" s="208"/>
      <c r="D666" s="209" t="s">
        <v>244</v>
      </c>
      <c r="E666" s="210" t="s">
        <v>22</v>
      </c>
      <c r="F666" s="211" t="s">
        <v>1172</v>
      </c>
      <c r="G666" s="208"/>
      <c r="H666" s="212">
        <v>596.85</v>
      </c>
      <c r="I666" s="213"/>
      <c r="J666" s="208"/>
      <c r="K666" s="208"/>
      <c r="L666" s="214"/>
      <c r="M666" s="215"/>
      <c r="N666" s="216"/>
      <c r="O666" s="216"/>
      <c r="P666" s="216"/>
      <c r="Q666" s="216"/>
      <c r="R666" s="216"/>
      <c r="S666" s="216"/>
      <c r="T666" s="217"/>
      <c r="AT666" s="218" t="s">
        <v>244</v>
      </c>
      <c r="AU666" s="218" t="s">
        <v>84</v>
      </c>
      <c r="AV666" s="11" t="s">
        <v>84</v>
      </c>
      <c r="AW666" s="11" t="s">
        <v>39</v>
      </c>
      <c r="AX666" s="11" t="s">
        <v>75</v>
      </c>
      <c r="AY666" s="218" t="s">
        <v>237</v>
      </c>
    </row>
    <row r="667" spans="2:65" s="12" customFormat="1">
      <c r="B667" s="219"/>
      <c r="C667" s="220"/>
      <c r="D667" s="221" t="s">
        <v>244</v>
      </c>
      <c r="E667" s="222" t="s">
        <v>22</v>
      </c>
      <c r="F667" s="223" t="s">
        <v>246</v>
      </c>
      <c r="G667" s="220"/>
      <c r="H667" s="224">
        <v>596.85</v>
      </c>
      <c r="I667" s="225"/>
      <c r="J667" s="220"/>
      <c r="K667" s="220"/>
      <c r="L667" s="226"/>
      <c r="M667" s="227"/>
      <c r="N667" s="228"/>
      <c r="O667" s="228"/>
      <c r="P667" s="228"/>
      <c r="Q667" s="228"/>
      <c r="R667" s="228"/>
      <c r="S667" s="228"/>
      <c r="T667" s="229"/>
      <c r="AT667" s="230" t="s">
        <v>244</v>
      </c>
      <c r="AU667" s="230" t="s">
        <v>84</v>
      </c>
      <c r="AV667" s="12" t="s">
        <v>164</v>
      </c>
      <c r="AW667" s="12" t="s">
        <v>39</v>
      </c>
      <c r="AX667" s="12" t="s">
        <v>24</v>
      </c>
      <c r="AY667" s="230" t="s">
        <v>237</v>
      </c>
    </row>
    <row r="668" spans="2:65" s="1" customFormat="1" ht="22.5" customHeight="1">
      <c r="B668" s="41"/>
      <c r="C668" s="195" t="s">
        <v>1173</v>
      </c>
      <c r="D668" s="195" t="s">
        <v>239</v>
      </c>
      <c r="E668" s="196" t="s">
        <v>1174</v>
      </c>
      <c r="F668" s="197" t="s">
        <v>1175</v>
      </c>
      <c r="G668" s="198" t="s">
        <v>133</v>
      </c>
      <c r="H668" s="199">
        <v>360.22</v>
      </c>
      <c r="I668" s="200"/>
      <c r="J668" s="201">
        <f>ROUND(I668*H668,2)</f>
        <v>0</v>
      </c>
      <c r="K668" s="197" t="s">
        <v>242</v>
      </c>
      <c r="L668" s="61"/>
      <c r="M668" s="202" t="s">
        <v>22</v>
      </c>
      <c r="N668" s="203" t="s">
        <v>46</v>
      </c>
      <c r="O668" s="42"/>
      <c r="P668" s="204">
        <f>O668*H668</f>
        <v>0</v>
      </c>
      <c r="Q668" s="204">
        <v>4.0000000000000002E-4</v>
      </c>
      <c r="R668" s="204">
        <f>Q668*H668</f>
        <v>0.14408800000000002</v>
      </c>
      <c r="S668" s="204">
        <v>0</v>
      </c>
      <c r="T668" s="205">
        <f>S668*H668</f>
        <v>0</v>
      </c>
      <c r="AR668" s="24" t="s">
        <v>316</v>
      </c>
      <c r="AT668" s="24" t="s">
        <v>239</v>
      </c>
      <c r="AU668" s="24" t="s">
        <v>84</v>
      </c>
      <c r="AY668" s="24" t="s">
        <v>237</v>
      </c>
      <c r="BE668" s="206">
        <f>IF(N668="základní",J668,0)</f>
        <v>0</v>
      </c>
      <c r="BF668" s="206">
        <f>IF(N668="snížená",J668,0)</f>
        <v>0</v>
      </c>
      <c r="BG668" s="206">
        <f>IF(N668="zákl. přenesená",J668,0)</f>
        <v>0</v>
      </c>
      <c r="BH668" s="206">
        <f>IF(N668="sníž. přenesená",J668,0)</f>
        <v>0</v>
      </c>
      <c r="BI668" s="206">
        <f>IF(N668="nulová",J668,0)</f>
        <v>0</v>
      </c>
      <c r="BJ668" s="24" t="s">
        <v>24</v>
      </c>
      <c r="BK668" s="206">
        <f>ROUND(I668*H668,2)</f>
        <v>0</v>
      </c>
      <c r="BL668" s="24" t="s">
        <v>316</v>
      </c>
      <c r="BM668" s="24" t="s">
        <v>1176</v>
      </c>
    </row>
    <row r="669" spans="2:65" s="11" customFormat="1">
      <c r="B669" s="207"/>
      <c r="C669" s="208"/>
      <c r="D669" s="209" t="s">
        <v>244</v>
      </c>
      <c r="E669" s="210" t="s">
        <v>22</v>
      </c>
      <c r="F669" s="211" t="s">
        <v>1147</v>
      </c>
      <c r="G669" s="208"/>
      <c r="H669" s="212">
        <v>360.22</v>
      </c>
      <c r="I669" s="213"/>
      <c r="J669" s="208"/>
      <c r="K669" s="208"/>
      <c r="L669" s="214"/>
      <c r="M669" s="215"/>
      <c r="N669" s="216"/>
      <c r="O669" s="216"/>
      <c r="P669" s="216"/>
      <c r="Q669" s="216"/>
      <c r="R669" s="216"/>
      <c r="S669" s="216"/>
      <c r="T669" s="217"/>
      <c r="AT669" s="218" t="s">
        <v>244</v>
      </c>
      <c r="AU669" s="218" t="s">
        <v>84</v>
      </c>
      <c r="AV669" s="11" t="s">
        <v>84</v>
      </c>
      <c r="AW669" s="11" t="s">
        <v>39</v>
      </c>
      <c r="AX669" s="11" t="s">
        <v>75</v>
      </c>
      <c r="AY669" s="218" t="s">
        <v>237</v>
      </c>
    </row>
    <row r="670" spans="2:65" s="12" customFormat="1">
      <c r="B670" s="219"/>
      <c r="C670" s="220"/>
      <c r="D670" s="221" t="s">
        <v>244</v>
      </c>
      <c r="E670" s="222" t="s">
        <v>22</v>
      </c>
      <c r="F670" s="223" t="s">
        <v>246</v>
      </c>
      <c r="G670" s="220"/>
      <c r="H670" s="224">
        <v>360.22</v>
      </c>
      <c r="I670" s="225"/>
      <c r="J670" s="220"/>
      <c r="K670" s="220"/>
      <c r="L670" s="226"/>
      <c r="M670" s="227"/>
      <c r="N670" s="228"/>
      <c r="O670" s="228"/>
      <c r="P670" s="228"/>
      <c r="Q670" s="228"/>
      <c r="R670" s="228"/>
      <c r="S670" s="228"/>
      <c r="T670" s="229"/>
      <c r="AT670" s="230" t="s">
        <v>244</v>
      </c>
      <c r="AU670" s="230" t="s">
        <v>84</v>
      </c>
      <c r="AV670" s="12" t="s">
        <v>164</v>
      </c>
      <c r="AW670" s="12" t="s">
        <v>39</v>
      </c>
      <c r="AX670" s="12" t="s">
        <v>24</v>
      </c>
      <c r="AY670" s="230" t="s">
        <v>237</v>
      </c>
    </row>
    <row r="671" spans="2:65" s="1" customFormat="1" ht="31.5" customHeight="1">
      <c r="B671" s="41"/>
      <c r="C671" s="231" t="s">
        <v>1177</v>
      </c>
      <c r="D671" s="231" t="s">
        <v>274</v>
      </c>
      <c r="E671" s="232" t="s">
        <v>1178</v>
      </c>
      <c r="F671" s="233" t="s">
        <v>1179</v>
      </c>
      <c r="G671" s="234" t="s">
        <v>133</v>
      </c>
      <c r="H671" s="235">
        <v>475.49</v>
      </c>
      <c r="I671" s="236"/>
      <c r="J671" s="237">
        <f>ROUND(I671*H671,2)</f>
        <v>0</v>
      </c>
      <c r="K671" s="233" t="s">
        <v>242</v>
      </c>
      <c r="L671" s="238"/>
      <c r="M671" s="239" t="s">
        <v>22</v>
      </c>
      <c r="N671" s="240" t="s">
        <v>46</v>
      </c>
      <c r="O671" s="42"/>
      <c r="P671" s="204">
        <f>O671*H671</f>
        <v>0</v>
      </c>
      <c r="Q671" s="204">
        <v>6.8999999999999999E-3</v>
      </c>
      <c r="R671" s="204">
        <f>Q671*H671</f>
        <v>3.2808809999999999</v>
      </c>
      <c r="S671" s="204">
        <v>0</v>
      </c>
      <c r="T671" s="205">
        <f>S671*H671</f>
        <v>0</v>
      </c>
      <c r="AR671" s="24" t="s">
        <v>399</v>
      </c>
      <c r="AT671" s="24" t="s">
        <v>274</v>
      </c>
      <c r="AU671" s="24" t="s">
        <v>84</v>
      </c>
      <c r="AY671" s="24" t="s">
        <v>237</v>
      </c>
      <c r="BE671" s="206">
        <f>IF(N671="základní",J671,0)</f>
        <v>0</v>
      </c>
      <c r="BF671" s="206">
        <f>IF(N671="snížená",J671,0)</f>
        <v>0</v>
      </c>
      <c r="BG671" s="206">
        <f>IF(N671="zákl. přenesená",J671,0)</f>
        <v>0</v>
      </c>
      <c r="BH671" s="206">
        <f>IF(N671="sníž. přenesená",J671,0)</f>
        <v>0</v>
      </c>
      <c r="BI671" s="206">
        <f>IF(N671="nulová",J671,0)</f>
        <v>0</v>
      </c>
      <c r="BJ671" s="24" t="s">
        <v>24</v>
      </c>
      <c r="BK671" s="206">
        <f>ROUND(I671*H671,2)</f>
        <v>0</v>
      </c>
      <c r="BL671" s="24" t="s">
        <v>316</v>
      </c>
      <c r="BM671" s="24" t="s">
        <v>1180</v>
      </c>
    </row>
    <row r="672" spans="2:65" s="11" customFormat="1">
      <c r="B672" s="207"/>
      <c r="C672" s="208"/>
      <c r="D672" s="209" t="s">
        <v>244</v>
      </c>
      <c r="E672" s="210" t="s">
        <v>22</v>
      </c>
      <c r="F672" s="211" t="s">
        <v>1181</v>
      </c>
      <c r="G672" s="208"/>
      <c r="H672" s="212">
        <v>396.24200000000002</v>
      </c>
      <c r="I672" s="213"/>
      <c r="J672" s="208"/>
      <c r="K672" s="208"/>
      <c r="L672" s="214"/>
      <c r="M672" s="215"/>
      <c r="N672" s="216"/>
      <c r="O672" s="216"/>
      <c r="P672" s="216"/>
      <c r="Q672" s="216"/>
      <c r="R672" s="216"/>
      <c r="S672" s="216"/>
      <c r="T672" s="217"/>
      <c r="AT672" s="218" t="s">
        <v>244</v>
      </c>
      <c r="AU672" s="218" t="s">
        <v>84</v>
      </c>
      <c r="AV672" s="11" t="s">
        <v>84</v>
      </c>
      <c r="AW672" s="11" t="s">
        <v>39</v>
      </c>
      <c r="AX672" s="11" t="s">
        <v>75</v>
      </c>
      <c r="AY672" s="218" t="s">
        <v>237</v>
      </c>
    </row>
    <row r="673" spans="2:65" s="12" customFormat="1">
      <c r="B673" s="219"/>
      <c r="C673" s="220"/>
      <c r="D673" s="209" t="s">
        <v>244</v>
      </c>
      <c r="E673" s="243" t="s">
        <v>22</v>
      </c>
      <c r="F673" s="244" t="s">
        <v>246</v>
      </c>
      <c r="G673" s="220"/>
      <c r="H673" s="245">
        <v>396.24200000000002</v>
      </c>
      <c r="I673" s="225"/>
      <c r="J673" s="220"/>
      <c r="K673" s="220"/>
      <c r="L673" s="226"/>
      <c r="M673" s="227"/>
      <c r="N673" s="228"/>
      <c r="O673" s="228"/>
      <c r="P673" s="228"/>
      <c r="Q673" s="228"/>
      <c r="R673" s="228"/>
      <c r="S673" s="228"/>
      <c r="T673" s="229"/>
      <c r="AT673" s="230" t="s">
        <v>244</v>
      </c>
      <c r="AU673" s="230" t="s">
        <v>84</v>
      </c>
      <c r="AV673" s="12" t="s">
        <v>164</v>
      </c>
      <c r="AW673" s="12" t="s">
        <v>39</v>
      </c>
      <c r="AX673" s="12" t="s">
        <v>24</v>
      </c>
      <c r="AY673" s="230" t="s">
        <v>237</v>
      </c>
    </row>
    <row r="674" spans="2:65" s="11" customFormat="1">
      <c r="B674" s="207"/>
      <c r="C674" s="208"/>
      <c r="D674" s="221" t="s">
        <v>244</v>
      </c>
      <c r="E674" s="208"/>
      <c r="F674" s="248" t="s">
        <v>1182</v>
      </c>
      <c r="G674" s="208"/>
      <c r="H674" s="249">
        <v>475.49</v>
      </c>
      <c r="I674" s="213"/>
      <c r="J674" s="208"/>
      <c r="K674" s="208"/>
      <c r="L674" s="214"/>
      <c r="M674" s="215"/>
      <c r="N674" s="216"/>
      <c r="O674" s="216"/>
      <c r="P674" s="216"/>
      <c r="Q674" s="216"/>
      <c r="R674" s="216"/>
      <c r="S674" s="216"/>
      <c r="T674" s="217"/>
      <c r="AT674" s="218" t="s">
        <v>244</v>
      </c>
      <c r="AU674" s="218" t="s">
        <v>84</v>
      </c>
      <c r="AV674" s="11" t="s">
        <v>84</v>
      </c>
      <c r="AW674" s="11" t="s">
        <v>6</v>
      </c>
      <c r="AX674" s="11" t="s">
        <v>24</v>
      </c>
      <c r="AY674" s="218" t="s">
        <v>237</v>
      </c>
    </row>
    <row r="675" spans="2:65" s="1" customFormat="1" ht="31.5" customHeight="1">
      <c r="B675" s="41"/>
      <c r="C675" s="195" t="s">
        <v>1183</v>
      </c>
      <c r="D675" s="195" t="s">
        <v>239</v>
      </c>
      <c r="E675" s="196" t="s">
        <v>1184</v>
      </c>
      <c r="F675" s="197" t="s">
        <v>1185</v>
      </c>
      <c r="G675" s="198" t="s">
        <v>133</v>
      </c>
      <c r="H675" s="199">
        <v>239</v>
      </c>
      <c r="I675" s="200"/>
      <c r="J675" s="201">
        <f>ROUND(I675*H675,2)</f>
        <v>0</v>
      </c>
      <c r="K675" s="197" t="s">
        <v>242</v>
      </c>
      <c r="L675" s="61"/>
      <c r="M675" s="202" t="s">
        <v>22</v>
      </c>
      <c r="N675" s="203" t="s">
        <v>46</v>
      </c>
      <c r="O675" s="42"/>
      <c r="P675" s="204">
        <f>O675*H675</f>
        <v>0</v>
      </c>
      <c r="Q675" s="204">
        <v>0</v>
      </c>
      <c r="R675" s="204">
        <f>Q675*H675</f>
        <v>0</v>
      </c>
      <c r="S675" s="204">
        <v>0</v>
      </c>
      <c r="T675" s="205">
        <f>S675*H675</f>
        <v>0</v>
      </c>
      <c r="AR675" s="24" t="s">
        <v>316</v>
      </c>
      <c r="AT675" s="24" t="s">
        <v>239</v>
      </c>
      <c r="AU675" s="24" t="s">
        <v>84</v>
      </c>
      <c r="AY675" s="24" t="s">
        <v>237</v>
      </c>
      <c r="BE675" s="206">
        <f>IF(N675="základní",J675,0)</f>
        <v>0</v>
      </c>
      <c r="BF675" s="206">
        <f>IF(N675="snížená",J675,0)</f>
        <v>0</v>
      </c>
      <c r="BG675" s="206">
        <f>IF(N675="zákl. přenesená",J675,0)</f>
        <v>0</v>
      </c>
      <c r="BH675" s="206">
        <f>IF(N675="sníž. přenesená",J675,0)</f>
        <v>0</v>
      </c>
      <c r="BI675" s="206">
        <f>IF(N675="nulová",J675,0)</f>
        <v>0</v>
      </c>
      <c r="BJ675" s="24" t="s">
        <v>24</v>
      </c>
      <c r="BK675" s="206">
        <f>ROUND(I675*H675,2)</f>
        <v>0</v>
      </c>
      <c r="BL675" s="24" t="s">
        <v>316</v>
      </c>
      <c r="BM675" s="24" t="s">
        <v>1186</v>
      </c>
    </row>
    <row r="676" spans="2:65" s="1" customFormat="1" ht="67.5">
      <c r="B676" s="41"/>
      <c r="C676" s="63"/>
      <c r="D676" s="209" t="s">
        <v>330</v>
      </c>
      <c r="E676" s="63"/>
      <c r="F676" s="241" t="s">
        <v>1187</v>
      </c>
      <c r="G676" s="63"/>
      <c r="H676" s="63"/>
      <c r="I676" s="165"/>
      <c r="J676" s="63"/>
      <c r="K676" s="63"/>
      <c r="L676" s="61"/>
      <c r="M676" s="242"/>
      <c r="N676" s="42"/>
      <c r="O676" s="42"/>
      <c r="P676" s="42"/>
      <c r="Q676" s="42"/>
      <c r="R676" s="42"/>
      <c r="S676" s="42"/>
      <c r="T676" s="78"/>
      <c r="AT676" s="24" t="s">
        <v>330</v>
      </c>
      <c r="AU676" s="24" t="s">
        <v>84</v>
      </c>
    </row>
    <row r="677" spans="2:65" s="11" customFormat="1">
      <c r="B677" s="207"/>
      <c r="C677" s="208"/>
      <c r="D677" s="209" t="s">
        <v>244</v>
      </c>
      <c r="E677" s="210" t="s">
        <v>22</v>
      </c>
      <c r="F677" s="211" t="s">
        <v>1188</v>
      </c>
      <c r="G677" s="208"/>
      <c r="H677" s="212">
        <v>239</v>
      </c>
      <c r="I677" s="213"/>
      <c r="J677" s="208"/>
      <c r="K677" s="208"/>
      <c r="L677" s="214"/>
      <c r="M677" s="215"/>
      <c r="N677" s="216"/>
      <c r="O677" s="216"/>
      <c r="P677" s="216"/>
      <c r="Q677" s="216"/>
      <c r="R677" s="216"/>
      <c r="S677" s="216"/>
      <c r="T677" s="217"/>
      <c r="AT677" s="218" t="s">
        <v>244</v>
      </c>
      <c r="AU677" s="218" t="s">
        <v>84</v>
      </c>
      <c r="AV677" s="11" t="s">
        <v>84</v>
      </c>
      <c r="AW677" s="11" t="s">
        <v>39</v>
      </c>
      <c r="AX677" s="11" t="s">
        <v>75</v>
      </c>
      <c r="AY677" s="218" t="s">
        <v>237</v>
      </c>
    </row>
    <row r="678" spans="2:65" s="12" customFormat="1">
      <c r="B678" s="219"/>
      <c r="C678" s="220"/>
      <c r="D678" s="221" t="s">
        <v>244</v>
      </c>
      <c r="E678" s="222" t="s">
        <v>22</v>
      </c>
      <c r="F678" s="223" t="s">
        <v>246</v>
      </c>
      <c r="G678" s="220"/>
      <c r="H678" s="224">
        <v>239</v>
      </c>
      <c r="I678" s="225"/>
      <c r="J678" s="220"/>
      <c r="K678" s="220"/>
      <c r="L678" s="226"/>
      <c r="M678" s="227"/>
      <c r="N678" s="228"/>
      <c r="O678" s="228"/>
      <c r="P678" s="228"/>
      <c r="Q678" s="228"/>
      <c r="R678" s="228"/>
      <c r="S678" s="228"/>
      <c r="T678" s="229"/>
      <c r="AT678" s="230" t="s">
        <v>244</v>
      </c>
      <c r="AU678" s="230" t="s">
        <v>84</v>
      </c>
      <c r="AV678" s="12" t="s">
        <v>164</v>
      </c>
      <c r="AW678" s="12" t="s">
        <v>39</v>
      </c>
      <c r="AX678" s="12" t="s">
        <v>24</v>
      </c>
      <c r="AY678" s="230" t="s">
        <v>237</v>
      </c>
    </row>
    <row r="679" spans="2:65" s="1" customFormat="1" ht="31.5" customHeight="1">
      <c r="B679" s="41"/>
      <c r="C679" s="231" t="s">
        <v>1189</v>
      </c>
      <c r="D679" s="231" t="s">
        <v>274</v>
      </c>
      <c r="E679" s="232" t="s">
        <v>1190</v>
      </c>
      <c r="F679" s="233" t="s">
        <v>1191</v>
      </c>
      <c r="G679" s="234" t="s">
        <v>133</v>
      </c>
      <c r="H679" s="235">
        <v>250.95</v>
      </c>
      <c r="I679" s="236"/>
      <c r="J679" s="237">
        <f>ROUND(I679*H679,2)</f>
        <v>0</v>
      </c>
      <c r="K679" s="233" t="s">
        <v>242</v>
      </c>
      <c r="L679" s="238"/>
      <c r="M679" s="239" t="s">
        <v>22</v>
      </c>
      <c r="N679" s="240" t="s">
        <v>46</v>
      </c>
      <c r="O679" s="42"/>
      <c r="P679" s="204">
        <f>O679*H679</f>
        <v>0</v>
      </c>
      <c r="Q679" s="204">
        <v>8.3000000000000001E-4</v>
      </c>
      <c r="R679" s="204">
        <f>Q679*H679</f>
        <v>0.20828849999999999</v>
      </c>
      <c r="S679" s="204">
        <v>0</v>
      </c>
      <c r="T679" s="205">
        <f>S679*H679</f>
        <v>0</v>
      </c>
      <c r="AR679" s="24" t="s">
        <v>399</v>
      </c>
      <c r="AT679" s="24" t="s">
        <v>274</v>
      </c>
      <c r="AU679" s="24" t="s">
        <v>84</v>
      </c>
      <c r="AY679" s="24" t="s">
        <v>237</v>
      </c>
      <c r="BE679" s="206">
        <f>IF(N679="základní",J679,0)</f>
        <v>0</v>
      </c>
      <c r="BF679" s="206">
        <f>IF(N679="snížená",J679,0)</f>
        <v>0</v>
      </c>
      <c r="BG679" s="206">
        <f>IF(N679="zákl. přenesená",J679,0)</f>
        <v>0</v>
      </c>
      <c r="BH679" s="206">
        <f>IF(N679="sníž. přenesená",J679,0)</f>
        <v>0</v>
      </c>
      <c r="BI679" s="206">
        <f>IF(N679="nulová",J679,0)</f>
        <v>0</v>
      </c>
      <c r="BJ679" s="24" t="s">
        <v>24</v>
      </c>
      <c r="BK679" s="206">
        <f>ROUND(I679*H679,2)</f>
        <v>0</v>
      </c>
      <c r="BL679" s="24" t="s">
        <v>316</v>
      </c>
      <c r="BM679" s="24" t="s">
        <v>1192</v>
      </c>
    </row>
    <row r="680" spans="2:65" s="11" customFormat="1">
      <c r="B680" s="207"/>
      <c r="C680" s="208"/>
      <c r="D680" s="209" t="s">
        <v>244</v>
      </c>
      <c r="E680" s="210" t="s">
        <v>22</v>
      </c>
      <c r="F680" s="211" t="s">
        <v>1193</v>
      </c>
      <c r="G680" s="208"/>
      <c r="H680" s="212">
        <v>250.95</v>
      </c>
      <c r="I680" s="213"/>
      <c r="J680" s="208"/>
      <c r="K680" s="208"/>
      <c r="L680" s="214"/>
      <c r="M680" s="215"/>
      <c r="N680" s="216"/>
      <c r="O680" s="216"/>
      <c r="P680" s="216"/>
      <c r="Q680" s="216"/>
      <c r="R680" s="216"/>
      <c r="S680" s="216"/>
      <c r="T680" s="217"/>
      <c r="AT680" s="218" t="s">
        <v>244</v>
      </c>
      <c r="AU680" s="218" t="s">
        <v>84</v>
      </c>
      <c r="AV680" s="11" t="s">
        <v>84</v>
      </c>
      <c r="AW680" s="11" t="s">
        <v>39</v>
      </c>
      <c r="AX680" s="11" t="s">
        <v>75</v>
      </c>
      <c r="AY680" s="218" t="s">
        <v>237</v>
      </c>
    </row>
    <row r="681" spans="2:65" s="12" customFormat="1">
      <c r="B681" s="219"/>
      <c r="C681" s="220"/>
      <c r="D681" s="221" t="s">
        <v>244</v>
      </c>
      <c r="E681" s="222" t="s">
        <v>22</v>
      </c>
      <c r="F681" s="223" t="s">
        <v>246</v>
      </c>
      <c r="G681" s="220"/>
      <c r="H681" s="224">
        <v>250.95</v>
      </c>
      <c r="I681" s="225"/>
      <c r="J681" s="220"/>
      <c r="K681" s="220"/>
      <c r="L681" s="226"/>
      <c r="M681" s="227"/>
      <c r="N681" s="228"/>
      <c r="O681" s="228"/>
      <c r="P681" s="228"/>
      <c r="Q681" s="228"/>
      <c r="R681" s="228"/>
      <c r="S681" s="228"/>
      <c r="T681" s="229"/>
      <c r="AT681" s="230" t="s">
        <v>244</v>
      </c>
      <c r="AU681" s="230" t="s">
        <v>84</v>
      </c>
      <c r="AV681" s="12" t="s">
        <v>164</v>
      </c>
      <c r="AW681" s="12" t="s">
        <v>39</v>
      </c>
      <c r="AX681" s="12" t="s">
        <v>24</v>
      </c>
      <c r="AY681" s="230" t="s">
        <v>237</v>
      </c>
    </row>
    <row r="682" spans="2:65" s="1" customFormat="1" ht="22.5" customHeight="1">
      <c r="B682" s="41"/>
      <c r="C682" s="195" t="s">
        <v>1194</v>
      </c>
      <c r="D682" s="195" t="s">
        <v>239</v>
      </c>
      <c r="E682" s="196" t="s">
        <v>1195</v>
      </c>
      <c r="F682" s="197" t="s">
        <v>1196</v>
      </c>
      <c r="G682" s="198" t="s">
        <v>133</v>
      </c>
      <c r="H682" s="199">
        <v>360.22</v>
      </c>
      <c r="I682" s="200"/>
      <c r="J682" s="201">
        <f>ROUND(I682*H682,2)</f>
        <v>0</v>
      </c>
      <c r="K682" s="197" t="s">
        <v>242</v>
      </c>
      <c r="L682" s="61"/>
      <c r="M682" s="202" t="s">
        <v>22</v>
      </c>
      <c r="N682" s="203" t="s">
        <v>46</v>
      </c>
      <c r="O682" s="42"/>
      <c r="P682" s="204">
        <f>O682*H682</f>
        <v>0</v>
      </c>
      <c r="Q682" s="204">
        <v>0</v>
      </c>
      <c r="R682" s="204">
        <f>Q682*H682</f>
        <v>0</v>
      </c>
      <c r="S682" s="204">
        <v>0</v>
      </c>
      <c r="T682" s="205">
        <f>S682*H682</f>
        <v>0</v>
      </c>
      <c r="AR682" s="24" t="s">
        <v>316</v>
      </c>
      <c r="AT682" s="24" t="s">
        <v>239</v>
      </c>
      <c r="AU682" s="24" t="s">
        <v>84</v>
      </c>
      <c r="AY682" s="24" t="s">
        <v>237</v>
      </c>
      <c r="BE682" s="206">
        <f>IF(N682="základní",J682,0)</f>
        <v>0</v>
      </c>
      <c r="BF682" s="206">
        <f>IF(N682="snížená",J682,0)</f>
        <v>0</v>
      </c>
      <c r="BG682" s="206">
        <f>IF(N682="zákl. přenesená",J682,0)</f>
        <v>0</v>
      </c>
      <c r="BH682" s="206">
        <f>IF(N682="sníž. přenesená",J682,0)</f>
        <v>0</v>
      </c>
      <c r="BI682" s="206">
        <f>IF(N682="nulová",J682,0)</f>
        <v>0</v>
      </c>
      <c r="BJ682" s="24" t="s">
        <v>24</v>
      </c>
      <c r="BK682" s="206">
        <f>ROUND(I682*H682,2)</f>
        <v>0</v>
      </c>
      <c r="BL682" s="24" t="s">
        <v>316</v>
      </c>
      <c r="BM682" s="24" t="s">
        <v>1197</v>
      </c>
    </row>
    <row r="683" spans="2:65" s="11" customFormat="1">
      <c r="B683" s="207"/>
      <c r="C683" s="208"/>
      <c r="D683" s="209" t="s">
        <v>244</v>
      </c>
      <c r="E683" s="210" t="s">
        <v>22</v>
      </c>
      <c r="F683" s="211" t="s">
        <v>1147</v>
      </c>
      <c r="G683" s="208"/>
      <c r="H683" s="212">
        <v>360.22</v>
      </c>
      <c r="I683" s="213"/>
      <c r="J683" s="208"/>
      <c r="K683" s="208"/>
      <c r="L683" s="214"/>
      <c r="M683" s="215"/>
      <c r="N683" s="216"/>
      <c r="O683" s="216"/>
      <c r="P683" s="216"/>
      <c r="Q683" s="216"/>
      <c r="R683" s="216"/>
      <c r="S683" s="216"/>
      <c r="T683" s="217"/>
      <c r="AT683" s="218" t="s">
        <v>244</v>
      </c>
      <c r="AU683" s="218" t="s">
        <v>84</v>
      </c>
      <c r="AV683" s="11" t="s">
        <v>84</v>
      </c>
      <c r="AW683" s="11" t="s">
        <v>39</v>
      </c>
      <c r="AX683" s="11" t="s">
        <v>75</v>
      </c>
      <c r="AY683" s="218" t="s">
        <v>237</v>
      </c>
    </row>
    <row r="684" spans="2:65" s="12" customFormat="1">
      <c r="B684" s="219"/>
      <c r="C684" s="220"/>
      <c r="D684" s="221" t="s">
        <v>244</v>
      </c>
      <c r="E684" s="222" t="s">
        <v>100</v>
      </c>
      <c r="F684" s="223" t="s">
        <v>246</v>
      </c>
      <c r="G684" s="220"/>
      <c r="H684" s="224">
        <v>360.22</v>
      </c>
      <c r="I684" s="225"/>
      <c r="J684" s="220"/>
      <c r="K684" s="220"/>
      <c r="L684" s="226"/>
      <c r="M684" s="227"/>
      <c r="N684" s="228"/>
      <c r="O684" s="228"/>
      <c r="P684" s="228"/>
      <c r="Q684" s="228"/>
      <c r="R684" s="228"/>
      <c r="S684" s="228"/>
      <c r="T684" s="229"/>
      <c r="AT684" s="230" t="s">
        <v>244</v>
      </c>
      <c r="AU684" s="230" t="s">
        <v>84</v>
      </c>
      <c r="AV684" s="12" t="s">
        <v>164</v>
      </c>
      <c r="AW684" s="12" t="s">
        <v>39</v>
      </c>
      <c r="AX684" s="12" t="s">
        <v>24</v>
      </c>
      <c r="AY684" s="230" t="s">
        <v>237</v>
      </c>
    </row>
    <row r="685" spans="2:65" s="1" customFormat="1" ht="22.5" customHeight="1">
      <c r="B685" s="41"/>
      <c r="C685" s="231" t="s">
        <v>1198</v>
      </c>
      <c r="D685" s="231" t="s">
        <v>274</v>
      </c>
      <c r="E685" s="232" t="s">
        <v>1199</v>
      </c>
      <c r="F685" s="233" t="s">
        <v>1200</v>
      </c>
      <c r="G685" s="234" t="s">
        <v>133</v>
      </c>
      <c r="H685" s="235">
        <v>416.05399999999997</v>
      </c>
      <c r="I685" s="236"/>
      <c r="J685" s="237">
        <f>ROUND(I685*H685,2)</f>
        <v>0</v>
      </c>
      <c r="K685" s="233" t="s">
        <v>242</v>
      </c>
      <c r="L685" s="238"/>
      <c r="M685" s="239" t="s">
        <v>22</v>
      </c>
      <c r="N685" s="240" t="s">
        <v>46</v>
      </c>
      <c r="O685" s="42"/>
      <c r="P685" s="204">
        <f>O685*H685</f>
        <v>0</v>
      </c>
      <c r="Q685" s="204">
        <v>3.1E-4</v>
      </c>
      <c r="R685" s="204">
        <f>Q685*H685</f>
        <v>0.12897673999999998</v>
      </c>
      <c r="S685" s="204">
        <v>0</v>
      </c>
      <c r="T685" s="205">
        <f>S685*H685</f>
        <v>0</v>
      </c>
      <c r="AR685" s="24" t="s">
        <v>399</v>
      </c>
      <c r="AT685" s="24" t="s">
        <v>274</v>
      </c>
      <c r="AU685" s="24" t="s">
        <v>84</v>
      </c>
      <c r="AY685" s="24" t="s">
        <v>237</v>
      </c>
      <c r="BE685" s="206">
        <f>IF(N685="základní",J685,0)</f>
        <v>0</v>
      </c>
      <c r="BF685" s="206">
        <f>IF(N685="snížená",J685,0)</f>
        <v>0</v>
      </c>
      <c r="BG685" s="206">
        <f>IF(N685="zákl. přenesená",J685,0)</f>
        <v>0</v>
      </c>
      <c r="BH685" s="206">
        <f>IF(N685="sníž. přenesená",J685,0)</f>
        <v>0</v>
      </c>
      <c r="BI685" s="206">
        <f>IF(N685="nulová",J685,0)</f>
        <v>0</v>
      </c>
      <c r="BJ685" s="24" t="s">
        <v>24</v>
      </c>
      <c r="BK685" s="206">
        <f>ROUND(I685*H685,2)</f>
        <v>0</v>
      </c>
      <c r="BL685" s="24" t="s">
        <v>316</v>
      </c>
      <c r="BM685" s="24" t="s">
        <v>1201</v>
      </c>
    </row>
    <row r="686" spans="2:65" s="11" customFormat="1">
      <c r="B686" s="207"/>
      <c r="C686" s="208"/>
      <c r="D686" s="209" t="s">
        <v>244</v>
      </c>
      <c r="E686" s="210" t="s">
        <v>22</v>
      </c>
      <c r="F686" s="211" t="s">
        <v>1202</v>
      </c>
      <c r="G686" s="208"/>
      <c r="H686" s="212">
        <v>396.24200000000002</v>
      </c>
      <c r="I686" s="213"/>
      <c r="J686" s="208"/>
      <c r="K686" s="208"/>
      <c r="L686" s="214"/>
      <c r="M686" s="215"/>
      <c r="N686" s="216"/>
      <c r="O686" s="216"/>
      <c r="P686" s="216"/>
      <c r="Q686" s="216"/>
      <c r="R686" s="216"/>
      <c r="S686" s="216"/>
      <c r="T686" s="217"/>
      <c r="AT686" s="218" t="s">
        <v>244</v>
      </c>
      <c r="AU686" s="218" t="s">
        <v>84</v>
      </c>
      <c r="AV686" s="11" t="s">
        <v>84</v>
      </c>
      <c r="AW686" s="11" t="s">
        <v>39</v>
      </c>
      <c r="AX686" s="11" t="s">
        <v>75</v>
      </c>
      <c r="AY686" s="218" t="s">
        <v>237</v>
      </c>
    </row>
    <row r="687" spans="2:65" s="12" customFormat="1">
      <c r="B687" s="219"/>
      <c r="C687" s="220"/>
      <c r="D687" s="209" t="s">
        <v>244</v>
      </c>
      <c r="E687" s="243" t="s">
        <v>22</v>
      </c>
      <c r="F687" s="244" t="s">
        <v>246</v>
      </c>
      <c r="G687" s="220"/>
      <c r="H687" s="245">
        <v>396.24200000000002</v>
      </c>
      <c r="I687" s="225"/>
      <c r="J687" s="220"/>
      <c r="K687" s="220"/>
      <c r="L687" s="226"/>
      <c r="M687" s="227"/>
      <c r="N687" s="228"/>
      <c r="O687" s="228"/>
      <c r="P687" s="228"/>
      <c r="Q687" s="228"/>
      <c r="R687" s="228"/>
      <c r="S687" s="228"/>
      <c r="T687" s="229"/>
      <c r="AT687" s="230" t="s">
        <v>244</v>
      </c>
      <c r="AU687" s="230" t="s">
        <v>84</v>
      </c>
      <c r="AV687" s="12" t="s">
        <v>164</v>
      </c>
      <c r="AW687" s="12" t="s">
        <v>39</v>
      </c>
      <c r="AX687" s="12" t="s">
        <v>24</v>
      </c>
      <c r="AY687" s="230" t="s">
        <v>237</v>
      </c>
    </row>
    <row r="688" spans="2:65" s="11" customFormat="1">
      <c r="B688" s="207"/>
      <c r="C688" s="208"/>
      <c r="D688" s="221" t="s">
        <v>244</v>
      </c>
      <c r="E688" s="208"/>
      <c r="F688" s="248" t="s">
        <v>1203</v>
      </c>
      <c r="G688" s="208"/>
      <c r="H688" s="249">
        <v>416.05399999999997</v>
      </c>
      <c r="I688" s="213"/>
      <c r="J688" s="208"/>
      <c r="K688" s="208"/>
      <c r="L688" s="214"/>
      <c r="M688" s="215"/>
      <c r="N688" s="216"/>
      <c r="O688" s="216"/>
      <c r="P688" s="216"/>
      <c r="Q688" s="216"/>
      <c r="R688" s="216"/>
      <c r="S688" s="216"/>
      <c r="T688" s="217"/>
      <c r="AT688" s="218" t="s">
        <v>244</v>
      </c>
      <c r="AU688" s="218" t="s">
        <v>84</v>
      </c>
      <c r="AV688" s="11" t="s">
        <v>84</v>
      </c>
      <c r="AW688" s="11" t="s">
        <v>6</v>
      </c>
      <c r="AX688" s="11" t="s">
        <v>24</v>
      </c>
      <c r="AY688" s="218" t="s">
        <v>237</v>
      </c>
    </row>
    <row r="689" spans="2:65" s="1" customFormat="1" ht="22.5" customHeight="1">
      <c r="B689" s="41"/>
      <c r="C689" s="195" t="s">
        <v>1204</v>
      </c>
      <c r="D689" s="195" t="s">
        <v>239</v>
      </c>
      <c r="E689" s="196" t="s">
        <v>1205</v>
      </c>
      <c r="F689" s="197" t="s">
        <v>1206</v>
      </c>
      <c r="G689" s="198" t="s">
        <v>133</v>
      </c>
      <c r="H689" s="199">
        <v>360.22</v>
      </c>
      <c r="I689" s="200"/>
      <c r="J689" s="201">
        <f>ROUND(I689*H689,2)</f>
        <v>0</v>
      </c>
      <c r="K689" s="197" t="s">
        <v>242</v>
      </c>
      <c r="L689" s="61"/>
      <c r="M689" s="202" t="s">
        <v>22</v>
      </c>
      <c r="N689" s="203" t="s">
        <v>46</v>
      </c>
      <c r="O689" s="42"/>
      <c r="P689" s="204">
        <f>O689*H689</f>
        <v>0</v>
      </c>
      <c r="Q689" s="204">
        <v>1.1E-4</v>
      </c>
      <c r="R689" s="204">
        <f>Q689*H689</f>
        <v>3.9624200000000005E-2</v>
      </c>
      <c r="S689" s="204">
        <v>0</v>
      </c>
      <c r="T689" s="205">
        <f>S689*H689</f>
        <v>0</v>
      </c>
      <c r="AR689" s="24" t="s">
        <v>316</v>
      </c>
      <c r="AT689" s="24" t="s">
        <v>239</v>
      </c>
      <c r="AU689" s="24" t="s">
        <v>84</v>
      </c>
      <c r="AY689" s="24" t="s">
        <v>237</v>
      </c>
      <c r="BE689" s="206">
        <f>IF(N689="základní",J689,0)</f>
        <v>0</v>
      </c>
      <c r="BF689" s="206">
        <f>IF(N689="snížená",J689,0)</f>
        <v>0</v>
      </c>
      <c r="BG689" s="206">
        <f>IF(N689="zákl. přenesená",J689,0)</f>
        <v>0</v>
      </c>
      <c r="BH689" s="206">
        <f>IF(N689="sníž. přenesená",J689,0)</f>
        <v>0</v>
      </c>
      <c r="BI689" s="206">
        <f>IF(N689="nulová",J689,0)</f>
        <v>0</v>
      </c>
      <c r="BJ689" s="24" t="s">
        <v>24</v>
      </c>
      <c r="BK689" s="206">
        <f>ROUND(I689*H689,2)</f>
        <v>0</v>
      </c>
      <c r="BL689" s="24" t="s">
        <v>316</v>
      </c>
      <c r="BM689" s="24" t="s">
        <v>1207</v>
      </c>
    </row>
    <row r="690" spans="2:65" s="11" customFormat="1">
      <c r="B690" s="207"/>
      <c r="C690" s="208"/>
      <c r="D690" s="209" t="s">
        <v>244</v>
      </c>
      <c r="E690" s="210" t="s">
        <v>22</v>
      </c>
      <c r="F690" s="211" t="s">
        <v>1147</v>
      </c>
      <c r="G690" s="208"/>
      <c r="H690" s="212">
        <v>360.22</v>
      </c>
      <c r="I690" s="213"/>
      <c r="J690" s="208"/>
      <c r="K690" s="208"/>
      <c r="L690" s="214"/>
      <c r="M690" s="215"/>
      <c r="N690" s="216"/>
      <c r="O690" s="216"/>
      <c r="P690" s="216"/>
      <c r="Q690" s="216"/>
      <c r="R690" s="216"/>
      <c r="S690" s="216"/>
      <c r="T690" s="217"/>
      <c r="AT690" s="218" t="s">
        <v>244</v>
      </c>
      <c r="AU690" s="218" t="s">
        <v>84</v>
      </c>
      <c r="AV690" s="11" t="s">
        <v>84</v>
      </c>
      <c r="AW690" s="11" t="s">
        <v>39</v>
      </c>
      <c r="AX690" s="11" t="s">
        <v>75</v>
      </c>
      <c r="AY690" s="218" t="s">
        <v>237</v>
      </c>
    </row>
    <row r="691" spans="2:65" s="12" customFormat="1">
      <c r="B691" s="219"/>
      <c r="C691" s="220"/>
      <c r="D691" s="221" t="s">
        <v>244</v>
      </c>
      <c r="E691" s="222" t="s">
        <v>22</v>
      </c>
      <c r="F691" s="223" t="s">
        <v>246</v>
      </c>
      <c r="G691" s="220"/>
      <c r="H691" s="224">
        <v>360.22</v>
      </c>
      <c r="I691" s="225"/>
      <c r="J691" s="220"/>
      <c r="K691" s="220"/>
      <c r="L691" s="226"/>
      <c r="M691" s="227"/>
      <c r="N691" s="228"/>
      <c r="O691" s="228"/>
      <c r="P691" s="228"/>
      <c r="Q691" s="228"/>
      <c r="R691" s="228"/>
      <c r="S691" s="228"/>
      <c r="T691" s="229"/>
      <c r="AT691" s="230" t="s">
        <v>244</v>
      </c>
      <c r="AU691" s="230" t="s">
        <v>84</v>
      </c>
      <c r="AV691" s="12" t="s">
        <v>164</v>
      </c>
      <c r="AW691" s="12" t="s">
        <v>39</v>
      </c>
      <c r="AX691" s="12" t="s">
        <v>24</v>
      </c>
      <c r="AY691" s="230" t="s">
        <v>237</v>
      </c>
    </row>
    <row r="692" spans="2:65" s="1" customFormat="1" ht="22.5" customHeight="1">
      <c r="B692" s="41"/>
      <c r="C692" s="231" t="s">
        <v>1208</v>
      </c>
      <c r="D692" s="231" t="s">
        <v>274</v>
      </c>
      <c r="E692" s="232" t="s">
        <v>1209</v>
      </c>
      <c r="F692" s="233" t="s">
        <v>1210</v>
      </c>
      <c r="G692" s="234" t="s">
        <v>133</v>
      </c>
      <c r="H692" s="235">
        <v>432.26299999999998</v>
      </c>
      <c r="I692" s="236"/>
      <c r="J692" s="237">
        <f>ROUND(I692*H692,2)</f>
        <v>0</v>
      </c>
      <c r="K692" s="233" t="s">
        <v>242</v>
      </c>
      <c r="L692" s="238"/>
      <c r="M692" s="239" t="s">
        <v>22</v>
      </c>
      <c r="N692" s="240" t="s">
        <v>46</v>
      </c>
      <c r="O692" s="42"/>
      <c r="P692" s="204">
        <f>O692*H692</f>
        <v>0</v>
      </c>
      <c r="Q692" s="204">
        <v>4.0000000000000002E-4</v>
      </c>
      <c r="R692" s="204">
        <f>Q692*H692</f>
        <v>0.17290520000000001</v>
      </c>
      <c r="S692" s="204">
        <v>0</v>
      </c>
      <c r="T692" s="205">
        <f>S692*H692</f>
        <v>0</v>
      </c>
      <c r="AR692" s="24" t="s">
        <v>399</v>
      </c>
      <c r="AT692" s="24" t="s">
        <v>274</v>
      </c>
      <c r="AU692" s="24" t="s">
        <v>84</v>
      </c>
      <c r="AY692" s="24" t="s">
        <v>237</v>
      </c>
      <c r="BE692" s="206">
        <f>IF(N692="základní",J692,0)</f>
        <v>0</v>
      </c>
      <c r="BF692" s="206">
        <f>IF(N692="snížená",J692,0)</f>
        <v>0</v>
      </c>
      <c r="BG692" s="206">
        <f>IF(N692="zákl. přenesená",J692,0)</f>
        <v>0</v>
      </c>
      <c r="BH692" s="206">
        <f>IF(N692="sníž. přenesená",J692,0)</f>
        <v>0</v>
      </c>
      <c r="BI692" s="206">
        <f>IF(N692="nulová",J692,0)</f>
        <v>0</v>
      </c>
      <c r="BJ692" s="24" t="s">
        <v>24</v>
      </c>
      <c r="BK692" s="206">
        <f>ROUND(I692*H692,2)</f>
        <v>0</v>
      </c>
      <c r="BL692" s="24" t="s">
        <v>316</v>
      </c>
      <c r="BM692" s="24" t="s">
        <v>1211</v>
      </c>
    </row>
    <row r="693" spans="2:65" s="1" customFormat="1" ht="31.5" customHeight="1">
      <c r="B693" s="41"/>
      <c r="C693" s="195" t="s">
        <v>1212</v>
      </c>
      <c r="D693" s="195" t="s">
        <v>239</v>
      </c>
      <c r="E693" s="196" t="s">
        <v>1213</v>
      </c>
      <c r="F693" s="197" t="s">
        <v>1214</v>
      </c>
      <c r="G693" s="198" t="s">
        <v>133</v>
      </c>
      <c r="H693" s="199">
        <v>239</v>
      </c>
      <c r="I693" s="200"/>
      <c r="J693" s="201">
        <f>ROUND(I693*H693,2)</f>
        <v>0</v>
      </c>
      <c r="K693" s="197" t="s">
        <v>242</v>
      </c>
      <c r="L693" s="61"/>
      <c r="M693" s="202" t="s">
        <v>22</v>
      </c>
      <c r="N693" s="203" t="s">
        <v>46</v>
      </c>
      <c r="O693" s="42"/>
      <c r="P693" s="204">
        <f>O693*H693</f>
        <v>0</v>
      </c>
      <c r="Q693" s="204">
        <v>0</v>
      </c>
      <c r="R693" s="204">
        <f>Q693*H693</f>
        <v>0</v>
      </c>
      <c r="S693" s="204">
        <v>0</v>
      </c>
      <c r="T693" s="205">
        <f>S693*H693</f>
        <v>0</v>
      </c>
      <c r="AR693" s="24" t="s">
        <v>316</v>
      </c>
      <c r="AT693" s="24" t="s">
        <v>239</v>
      </c>
      <c r="AU693" s="24" t="s">
        <v>84</v>
      </c>
      <c r="AY693" s="24" t="s">
        <v>237</v>
      </c>
      <c r="BE693" s="206">
        <f>IF(N693="základní",J693,0)</f>
        <v>0</v>
      </c>
      <c r="BF693" s="206">
        <f>IF(N693="snížená",J693,0)</f>
        <v>0</v>
      </c>
      <c r="BG693" s="206">
        <f>IF(N693="zákl. přenesená",J693,0)</f>
        <v>0</v>
      </c>
      <c r="BH693" s="206">
        <f>IF(N693="sníž. přenesená",J693,0)</f>
        <v>0</v>
      </c>
      <c r="BI693" s="206">
        <f>IF(N693="nulová",J693,0)</f>
        <v>0</v>
      </c>
      <c r="BJ693" s="24" t="s">
        <v>24</v>
      </c>
      <c r="BK693" s="206">
        <f>ROUND(I693*H693,2)</f>
        <v>0</v>
      </c>
      <c r="BL693" s="24" t="s">
        <v>316</v>
      </c>
      <c r="BM693" s="24" t="s">
        <v>1215</v>
      </c>
    </row>
    <row r="694" spans="2:65" s="11" customFormat="1">
      <c r="B694" s="207"/>
      <c r="C694" s="208"/>
      <c r="D694" s="209" t="s">
        <v>244</v>
      </c>
      <c r="E694" s="210" t="s">
        <v>22</v>
      </c>
      <c r="F694" s="211" t="s">
        <v>93</v>
      </c>
      <c r="G694" s="208"/>
      <c r="H694" s="212">
        <v>239</v>
      </c>
      <c r="I694" s="213"/>
      <c r="J694" s="208"/>
      <c r="K694" s="208"/>
      <c r="L694" s="214"/>
      <c r="M694" s="215"/>
      <c r="N694" s="216"/>
      <c r="O694" s="216"/>
      <c r="P694" s="216"/>
      <c r="Q694" s="216"/>
      <c r="R694" s="216"/>
      <c r="S694" s="216"/>
      <c r="T694" s="217"/>
      <c r="AT694" s="218" t="s">
        <v>244</v>
      </c>
      <c r="AU694" s="218" t="s">
        <v>84</v>
      </c>
      <c r="AV694" s="11" t="s">
        <v>84</v>
      </c>
      <c r="AW694" s="11" t="s">
        <v>39</v>
      </c>
      <c r="AX694" s="11" t="s">
        <v>75</v>
      </c>
      <c r="AY694" s="218" t="s">
        <v>237</v>
      </c>
    </row>
    <row r="695" spans="2:65" s="12" customFormat="1">
      <c r="B695" s="219"/>
      <c r="C695" s="220"/>
      <c r="D695" s="221" t="s">
        <v>244</v>
      </c>
      <c r="E695" s="222" t="s">
        <v>22</v>
      </c>
      <c r="F695" s="223" t="s">
        <v>246</v>
      </c>
      <c r="G695" s="220"/>
      <c r="H695" s="224">
        <v>239</v>
      </c>
      <c r="I695" s="225"/>
      <c r="J695" s="220"/>
      <c r="K695" s="220"/>
      <c r="L695" s="226"/>
      <c r="M695" s="227"/>
      <c r="N695" s="228"/>
      <c r="O695" s="228"/>
      <c r="P695" s="228"/>
      <c r="Q695" s="228"/>
      <c r="R695" s="228"/>
      <c r="S695" s="228"/>
      <c r="T695" s="229"/>
      <c r="AT695" s="230" t="s">
        <v>244</v>
      </c>
      <c r="AU695" s="230" t="s">
        <v>84</v>
      </c>
      <c r="AV695" s="12" t="s">
        <v>164</v>
      </c>
      <c r="AW695" s="12" t="s">
        <v>39</v>
      </c>
      <c r="AX695" s="12" t="s">
        <v>24</v>
      </c>
      <c r="AY695" s="230" t="s">
        <v>237</v>
      </c>
    </row>
    <row r="696" spans="2:65" s="1" customFormat="1" ht="31.5" customHeight="1">
      <c r="B696" s="41"/>
      <c r="C696" s="231" t="s">
        <v>1216</v>
      </c>
      <c r="D696" s="231" t="s">
        <v>274</v>
      </c>
      <c r="E696" s="232" t="s">
        <v>1217</v>
      </c>
      <c r="F696" s="233" t="s">
        <v>1218</v>
      </c>
      <c r="G696" s="234" t="s">
        <v>307</v>
      </c>
      <c r="H696" s="235">
        <v>1434</v>
      </c>
      <c r="I696" s="236"/>
      <c r="J696" s="237">
        <f>ROUND(I696*H696,2)</f>
        <v>0</v>
      </c>
      <c r="K696" s="233" t="s">
        <v>22</v>
      </c>
      <c r="L696" s="238"/>
      <c r="M696" s="239" t="s">
        <v>22</v>
      </c>
      <c r="N696" s="240" t="s">
        <v>46</v>
      </c>
      <c r="O696" s="42"/>
      <c r="P696" s="204">
        <f>O696*H696</f>
        <v>0</v>
      </c>
      <c r="Q696" s="204">
        <v>1E-3</v>
      </c>
      <c r="R696" s="204">
        <f>Q696*H696</f>
        <v>1.4339999999999999</v>
      </c>
      <c r="S696" s="204">
        <v>0</v>
      </c>
      <c r="T696" s="205">
        <f>S696*H696</f>
        <v>0</v>
      </c>
      <c r="AR696" s="24" t="s">
        <v>399</v>
      </c>
      <c r="AT696" s="24" t="s">
        <v>274</v>
      </c>
      <c r="AU696" s="24" t="s">
        <v>84</v>
      </c>
      <c r="AY696" s="24" t="s">
        <v>237</v>
      </c>
      <c r="BE696" s="206">
        <f>IF(N696="základní",J696,0)</f>
        <v>0</v>
      </c>
      <c r="BF696" s="206">
        <f>IF(N696="snížená",J696,0)</f>
        <v>0</v>
      </c>
      <c r="BG696" s="206">
        <f>IF(N696="zákl. přenesená",J696,0)</f>
        <v>0</v>
      </c>
      <c r="BH696" s="206">
        <f>IF(N696="sníž. přenesená",J696,0)</f>
        <v>0</v>
      </c>
      <c r="BI696" s="206">
        <f>IF(N696="nulová",J696,0)</f>
        <v>0</v>
      </c>
      <c r="BJ696" s="24" t="s">
        <v>24</v>
      </c>
      <c r="BK696" s="206">
        <f>ROUND(I696*H696,2)</f>
        <v>0</v>
      </c>
      <c r="BL696" s="24" t="s">
        <v>316</v>
      </c>
      <c r="BM696" s="24" t="s">
        <v>1219</v>
      </c>
    </row>
    <row r="697" spans="2:65" s="11" customFormat="1">
      <c r="B697" s="207"/>
      <c r="C697" s="208"/>
      <c r="D697" s="209" t="s">
        <v>244</v>
      </c>
      <c r="E697" s="210" t="s">
        <v>22</v>
      </c>
      <c r="F697" s="211" t="s">
        <v>1220</v>
      </c>
      <c r="G697" s="208"/>
      <c r="H697" s="212">
        <v>478</v>
      </c>
      <c r="I697" s="213"/>
      <c r="J697" s="208"/>
      <c r="K697" s="208"/>
      <c r="L697" s="214"/>
      <c r="M697" s="215"/>
      <c r="N697" s="216"/>
      <c r="O697" s="216"/>
      <c r="P697" s="216"/>
      <c r="Q697" s="216"/>
      <c r="R697" s="216"/>
      <c r="S697" s="216"/>
      <c r="T697" s="217"/>
      <c r="AT697" s="218" t="s">
        <v>244</v>
      </c>
      <c r="AU697" s="218" t="s">
        <v>84</v>
      </c>
      <c r="AV697" s="11" t="s">
        <v>84</v>
      </c>
      <c r="AW697" s="11" t="s">
        <v>39</v>
      </c>
      <c r="AX697" s="11" t="s">
        <v>75</v>
      </c>
      <c r="AY697" s="218" t="s">
        <v>237</v>
      </c>
    </row>
    <row r="698" spans="2:65" s="12" customFormat="1">
      <c r="B698" s="219"/>
      <c r="C698" s="220"/>
      <c r="D698" s="209" t="s">
        <v>244</v>
      </c>
      <c r="E698" s="243" t="s">
        <v>22</v>
      </c>
      <c r="F698" s="244" t="s">
        <v>246</v>
      </c>
      <c r="G698" s="220"/>
      <c r="H698" s="245">
        <v>478</v>
      </c>
      <c r="I698" s="225"/>
      <c r="J698" s="220"/>
      <c r="K698" s="220"/>
      <c r="L698" s="226"/>
      <c r="M698" s="227"/>
      <c r="N698" s="228"/>
      <c r="O698" s="228"/>
      <c r="P698" s="228"/>
      <c r="Q698" s="228"/>
      <c r="R698" s="228"/>
      <c r="S698" s="228"/>
      <c r="T698" s="229"/>
      <c r="AT698" s="230" t="s">
        <v>244</v>
      </c>
      <c r="AU698" s="230" t="s">
        <v>84</v>
      </c>
      <c r="AV698" s="12" t="s">
        <v>164</v>
      </c>
      <c r="AW698" s="12" t="s">
        <v>39</v>
      </c>
      <c r="AX698" s="12" t="s">
        <v>24</v>
      </c>
      <c r="AY698" s="230" t="s">
        <v>237</v>
      </c>
    </row>
    <row r="699" spans="2:65" s="11" customFormat="1">
      <c r="B699" s="207"/>
      <c r="C699" s="208"/>
      <c r="D699" s="221" t="s">
        <v>244</v>
      </c>
      <c r="E699" s="208"/>
      <c r="F699" s="248" t="s">
        <v>1221</v>
      </c>
      <c r="G699" s="208"/>
      <c r="H699" s="249">
        <v>1434</v>
      </c>
      <c r="I699" s="213"/>
      <c r="J699" s="208"/>
      <c r="K699" s="208"/>
      <c r="L699" s="214"/>
      <c r="M699" s="215"/>
      <c r="N699" s="216"/>
      <c r="O699" s="216"/>
      <c r="P699" s="216"/>
      <c r="Q699" s="216"/>
      <c r="R699" s="216"/>
      <c r="S699" s="216"/>
      <c r="T699" s="217"/>
      <c r="AT699" s="218" t="s">
        <v>244</v>
      </c>
      <c r="AU699" s="218" t="s">
        <v>84</v>
      </c>
      <c r="AV699" s="11" t="s">
        <v>84</v>
      </c>
      <c r="AW699" s="11" t="s">
        <v>6</v>
      </c>
      <c r="AX699" s="11" t="s">
        <v>24</v>
      </c>
      <c r="AY699" s="218" t="s">
        <v>237</v>
      </c>
    </row>
    <row r="700" spans="2:65" s="1" customFormat="1" ht="44.25" customHeight="1">
      <c r="B700" s="41"/>
      <c r="C700" s="195" t="s">
        <v>1222</v>
      </c>
      <c r="D700" s="195" t="s">
        <v>239</v>
      </c>
      <c r="E700" s="196" t="s">
        <v>1223</v>
      </c>
      <c r="F700" s="197" t="s">
        <v>1224</v>
      </c>
      <c r="G700" s="198" t="s">
        <v>277</v>
      </c>
      <c r="H700" s="199">
        <v>12.016999999999999</v>
      </c>
      <c r="I700" s="200"/>
      <c r="J700" s="201">
        <f>ROUND(I700*H700,2)</f>
        <v>0</v>
      </c>
      <c r="K700" s="197" t="s">
        <v>242</v>
      </c>
      <c r="L700" s="61"/>
      <c r="M700" s="202" t="s">
        <v>22</v>
      </c>
      <c r="N700" s="203" t="s">
        <v>46</v>
      </c>
      <c r="O700" s="42"/>
      <c r="P700" s="204">
        <f>O700*H700</f>
        <v>0</v>
      </c>
      <c r="Q700" s="204">
        <v>0</v>
      </c>
      <c r="R700" s="204">
        <f>Q700*H700</f>
        <v>0</v>
      </c>
      <c r="S700" s="204">
        <v>0</v>
      </c>
      <c r="T700" s="205">
        <f>S700*H700</f>
        <v>0</v>
      </c>
      <c r="AR700" s="24" t="s">
        <v>316</v>
      </c>
      <c r="AT700" s="24" t="s">
        <v>239</v>
      </c>
      <c r="AU700" s="24" t="s">
        <v>84</v>
      </c>
      <c r="AY700" s="24" t="s">
        <v>237</v>
      </c>
      <c r="BE700" s="206">
        <f>IF(N700="základní",J700,0)</f>
        <v>0</v>
      </c>
      <c r="BF700" s="206">
        <f>IF(N700="snížená",J700,0)</f>
        <v>0</v>
      </c>
      <c r="BG700" s="206">
        <f>IF(N700="zákl. přenesená",J700,0)</f>
        <v>0</v>
      </c>
      <c r="BH700" s="206">
        <f>IF(N700="sníž. přenesená",J700,0)</f>
        <v>0</v>
      </c>
      <c r="BI700" s="206">
        <f>IF(N700="nulová",J700,0)</f>
        <v>0</v>
      </c>
      <c r="BJ700" s="24" t="s">
        <v>24</v>
      </c>
      <c r="BK700" s="206">
        <f>ROUND(I700*H700,2)</f>
        <v>0</v>
      </c>
      <c r="BL700" s="24" t="s">
        <v>316</v>
      </c>
      <c r="BM700" s="24" t="s">
        <v>1225</v>
      </c>
    </row>
    <row r="701" spans="2:65" s="1" customFormat="1" ht="121.5">
      <c r="B701" s="41"/>
      <c r="C701" s="63"/>
      <c r="D701" s="209" t="s">
        <v>330</v>
      </c>
      <c r="E701" s="63"/>
      <c r="F701" s="241" t="s">
        <v>1226</v>
      </c>
      <c r="G701" s="63"/>
      <c r="H701" s="63"/>
      <c r="I701" s="165"/>
      <c r="J701" s="63"/>
      <c r="K701" s="63"/>
      <c r="L701" s="61"/>
      <c r="M701" s="242"/>
      <c r="N701" s="42"/>
      <c r="O701" s="42"/>
      <c r="P701" s="42"/>
      <c r="Q701" s="42"/>
      <c r="R701" s="42"/>
      <c r="S701" s="42"/>
      <c r="T701" s="78"/>
      <c r="AT701" s="24" t="s">
        <v>330</v>
      </c>
      <c r="AU701" s="24" t="s">
        <v>84</v>
      </c>
    </row>
    <row r="702" spans="2:65" s="10" customFormat="1" ht="29.85" customHeight="1">
      <c r="B702" s="178"/>
      <c r="C702" s="179"/>
      <c r="D702" s="192" t="s">
        <v>74</v>
      </c>
      <c r="E702" s="193" t="s">
        <v>1227</v>
      </c>
      <c r="F702" s="193" t="s">
        <v>1228</v>
      </c>
      <c r="G702" s="179"/>
      <c r="H702" s="179"/>
      <c r="I702" s="182"/>
      <c r="J702" s="194">
        <f>BK702</f>
        <v>0</v>
      </c>
      <c r="K702" s="179"/>
      <c r="L702" s="184"/>
      <c r="M702" s="185"/>
      <c r="N702" s="186"/>
      <c r="O702" s="186"/>
      <c r="P702" s="187">
        <f>SUM(P703:P732)</f>
        <v>0</v>
      </c>
      <c r="Q702" s="186"/>
      <c r="R702" s="187">
        <f>SUM(R703:R732)</f>
        <v>15.934213960000001</v>
      </c>
      <c r="S702" s="186"/>
      <c r="T702" s="188">
        <f>SUM(T703:T732)</f>
        <v>5.3082000000000003</v>
      </c>
      <c r="AR702" s="189" t="s">
        <v>84</v>
      </c>
      <c r="AT702" s="190" t="s">
        <v>74</v>
      </c>
      <c r="AU702" s="190" t="s">
        <v>24</v>
      </c>
      <c r="AY702" s="189" t="s">
        <v>237</v>
      </c>
      <c r="BK702" s="191">
        <f>SUM(BK703:BK732)</f>
        <v>0</v>
      </c>
    </row>
    <row r="703" spans="2:65" s="1" customFormat="1" ht="22.5" customHeight="1">
      <c r="B703" s="41"/>
      <c r="C703" s="195" t="s">
        <v>1229</v>
      </c>
      <c r="D703" s="195" t="s">
        <v>239</v>
      </c>
      <c r="E703" s="196" t="s">
        <v>1230</v>
      </c>
      <c r="F703" s="197" t="s">
        <v>1231</v>
      </c>
      <c r="G703" s="198" t="s">
        <v>133</v>
      </c>
      <c r="H703" s="199">
        <v>884.7</v>
      </c>
      <c r="I703" s="200"/>
      <c r="J703" s="201">
        <f>ROUND(I703*H703,2)</f>
        <v>0</v>
      </c>
      <c r="K703" s="197" t="s">
        <v>242</v>
      </c>
      <c r="L703" s="61"/>
      <c r="M703" s="202" t="s">
        <v>22</v>
      </c>
      <c r="N703" s="203" t="s">
        <v>46</v>
      </c>
      <c r="O703" s="42"/>
      <c r="P703" s="204">
        <f>O703*H703</f>
        <v>0</v>
      </c>
      <c r="Q703" s="204">
        <v>0</v>
      </c>
      <c r="R703" s="204">
        <f>Q703*H703</f>
        <v>0</v>
      </c>
      <c r="S703" s="204">
        <v>6.0000000000000001E-3</v>
      </c>
      <c r="T703" s="205">
        <f>S703*H703</f>
        <v>5.3082000000000003</v>
      </c>
      <c r="AR703" s="24" t="s">
        <v>316</v>
      </c>
      <c r="AT703" s="24" t="s">
        <v>239</v>
      </c>
      <c r="AU703" s="24" t="s">
        <v>84</v>
      </c>
      <c r="AY703" s="24" t="s">
        <v>237</v>
      </c>
      <c r="BE703" s="206">
        <f>IF(N703="základní",J703,0)</f>
        <v>0</v>
      </c>
      <c r="BF703" s="206">
        <f>IF(N703="snížená",J703,0)</f>
        <v>0</v>
      </c>
      <c r="BG703" s="206">
        <f>IF(N703="zákl. přenesená",J703,0)</f>
        <v>0</v>
      </c>
      <c r="BH703" s="206">
        <f>IF(N703="sníž. přenesená",J703,0)</f>
        <v>0</v>
      </c>
      <c r="BI703" s="206">
        <f>IF(N703="nulová",J703,0)</f>
        <v>0</v>
      </c>
      <c r="BJ703" s="24" t="s">
        <v>24</v>
      </c>
      <c r="BK703" s="206">
        <f>ROUND(I703*H703,2)</f>
        <v>0</v>
      </c>
      <c r="BL703" s="24" t="s">
        <v>316</v>
      </c>
      <c r="BM703" s="24" t="s">
        <v>1232</v>
      </c>
    </row>
    <row r="704" spans="2:65" s="11" customFormat="1">
      <c r="B704" s="207"/>
      <c r="C704" s="208"/>
      <c r="D704" s="209" t="s">
        <v>244</v>
      </c>
      <c r="E704" s="210" t="s">
        <v>22</v>
      </c>
      <c r="F704" s="211" t="s">
        <v>1233</v>
      </c>
      <c r="G704" s="208"/>
      <c r="H704" s="212">
        <v>884.7</v>
      </c>
      <c r="I704" s="213"/>
      <c r="J704" s="208"/>
      <c r="K704" s="208"/>
      <c r="L704" s="214"/>
      <c r="M704" s="215"/>
      <c r="N704" s="216"/>
      <c r="O704" s="216"/>
      <c r="P704" s="216"/>
      <c r="Q704" s="216"/>
      <c r="R704" s="216"/>
      <c r="S704" s="216"/>
      <c r="T704" s="217"/>
      <c r="AT704" s="218" t="s">
        <v>244</v>
      </c>
      <c r="AU704" s="218" t="s">
        <v>84</v>
      </c>
      <c r="AV704" s="11" t="s">
        <v>84</v>
      </c>
      <c r="AW704" s="11" t="s">
        <v>39</v>
      </c>
      <c r="AX704" s="11" t="s">
        <v>75</v>
      </c>
      <c r="AY704" s="218" t="s">
        <v>237</v>
      </c>
    </row>
    <row r="705" spans="2:65" s="12" customFormat="1">
      <c r="B705" s="219"/>
      <c r="C705" s="220"/>
      <c r="D705" s="221" t="s">
        <v>244</v>
      </c>
      <c r="E705" s="222" t="s">
        <v>142</v>
      </c>
      <c r="F705" s="223" t="s">
        <v>246</v>
      </c>
      <c r="G705" s="220"/>
      <c r="H705" s="224">
        <v>884.7</v>
      </c>
      <c r="I705" s="225"/>
      <c r="J705" s="220"/>
      <c r="K705" s="220"/>
      <c r="L705" s="226"/>
      <c r="M705" s="227"/>
      <c r="N705" s="228"/>
      <c r="O705" s="228"/>
      <c r="P705" s="228"/>
      <c r="Q705" s="228"/>
      <c r="R705" s="228"/>
      <c r="S705" s="228"/>
      <c r="T705" s="229"/>
      <c r="AT705" s="230" t="s">
        <v>244</v>
      </c>
      <c r="AU705" s="230" t="s">
        <v>84</v>
      </c>
      <c r="AV705" s="12" t="s">
        <v>164</v>
      </c>
      <c r="AW705" s="12" t="s">
        <v>39</v>
      </c>
      <c r="AX705" s="12" t="s">
        <v>24</v>
      </c>
      <c r="AY705" s="230" t="s">
        <v>237</v>
      </c>
    </row>
    <row r="706" spans="2:65" s="1" customFormat="1" ht="22.5" customHeight="1">
      <c r="B706" s="41"/>
      <c r="C706" s="195" t="s">
        <v>1234</v>
      </c>
      <c r="D706" s="195" t="s">
        <v>239</v>
      </c>
      <c r="E706" s="196" t="s">
        <v>1235</v>
      </c>
      <c r="F706" s="197" t="s">
        <v>1236</v>
      </c>
      <c r="G706" s="198" t="s">
        <v>133</v>
      </c>
      <c r="H706" s="199">
        <v>917.7</v>
      </c>
      <c r="I706" s="200"/>
      <c r="J706" s="201">
        <f>ROUND(I706*H706,2)</f>
        <v>0</v>
      </c>
      <c r="K706" s="197" t="s">
        <v>242</v>
      </c>
      <c r="L706" s="61"/>
      <c r="M706" s="202" t="s">
        <v>22</v>
      </c>
      <c r="N706" s="203" t="s">
        <v>46</v>
      </c>
      <c r="O706" s="42"/>
      <c r="P706" s="204">
        <f>O706*H706</f>
        <v>0</v>
      </c>
      <c r="Q706" s="204">
        <v>3.6000000000000002E-4</v>
      </c>
      <c r="R706" s="204">
        <f>Q706*H706</f>
        <v>0.33037200000000005</v>
      </c>
      <c r="S706" s="204">
        <v>0</v>
      </c>
      <c r="T706" s="205">
        <f>S706*H706</f>
        <v>0</v>
      </c>
      <c r="AR706" s="24" t="s">
        <v>316</v>
      </c>
      <c r="AT706" s="24" t="s">
        <v>239</v>
      </c>
      <c r="AU706" s="24" t="s">
        <v>84</v>
      </c>
      <c r="AY706" s="24" t="s">
        <v>237</v>
      </c>
      <c r="BE706" s="206">
        <f>IF(N706="základní",J706,0)</f>
        <v>0</v>
      </c>
      <c r="BF706" s="206">
        <f>IF(N706="snížená",J706,0)</f>
        <v>0</v>
      </c>
      <c r="BG706" s="206">
        <f>IF(N706="zákl. přenesená",J706,0)</f>
        <v>0</v>
      </c>
      <c r="BH706" s="206">
        <f>IF(N706="sníž. přenesená",J706,0)</f>
        <v>0</v>
      </c>
      <c r="BI706" s="206">
        <f>IF(N706="nulová",J706,0)</f>
        <v>0</v>
      </c>
      <c r="BJ706" s="24" t="s">
        <v>24</v>
      </c>
      <c r="BK706" s="206">
        <f>ROUND(I706*H706,2)</f>
        <v>0</v>
      </c>
      <c r="BL706" s="24" t="s">
        <v>316</v>
      </c>
      <c r="BM706" s="24" t="s">
        <v>1237</v>
      </c>
    </row>
    <row r="707" spans="2:65" s="11" customFormat="1">
      <c r="B707" s="207"/>
      <c r="C707" s="208"/>
      <c r="D707" s="209" t="s">
        <v>244</v>
      </c>
      <c r="E707" s="210" t="s">
        <v>22</v>
      </c>
      <c r="F707" s="211" t="s">
        <v>142</v>
      </c>
      <c r="G707" s="208"/>
      <c r="H707" s="212">
        <v>884.7</v>
      </c>
      <c r="I707" s="213"/>
      <c r="J707" s="208"/>
      <c r="K707" s="208"/>
      <c r="L707" s="214"/>
      <c r="M707" s="215"/>
      <c r="N707" s="216"/>
      <c r="O707" s="216"/>
      <c r="P707" s="216"/>
      <c r="Q707" s="216"/>
      <c r="R707" s="216"/>
      <c r="S707" s="216"/>
      <c r="T707" s="217"/>
      <c r="AT707" s="218" t="s">
        <v>244</v>
      </c>
      <c r="AU707" s="218" t="s">
        <v>84</v>
      </c>
      <c r="AV707" s="11" t="s">
        <v>84</v>
      </c>
      <c r="AW707" s="11" t="s">
        <v>39</v>
      </c>
      <c r="AX707" s="11" t="s">
        <v>75</v>
      </c>
      <c r="AY707" s="218" t="s">
        <v>237</v>
      </c>
    </row>
    <row r="708" spans="2:65" s="11" customFormat="1">
      <c r="B708" s="207"/>
      <c r="C708" s="208"/>
      <c r="D708" s="209" t="s">
        <v>244</v>
      </c>
      <c r="E708" s="210" t="s">
        <v>22</v>
      </c>
      <c r="F708" s="211" t="s">
        <v>1238</v>
      </c>
      <c r="G708" s="208"/>
      <c r="H708" s="212">
        <v>33</v>
      </c>
      <c r="I708" s="213"/>
      <c r="J708" s="208"/>
      <c r="K708" s="208"/>
      <c r="L708" s="214"/>
      <c r="M708" s="215"/>
      <c r="N708" s="216"/>
      <c r="O708" s="216"/>
      <c r="P708" s="216"/>
      <c r="Q708" s="216"/>
      <c r="R708" s="216"/>
      <c r="S708" s="216"/>
      <c r="T708" s="217"/>
      <c r="AT708" s="218" t="s">
        <v>244</v>
      </c>
      <c r="AU708" s="218" t="s">
        <v>84</v>
      </c>
      <c r="AV708" s="11" t="s">
        <v>84</v>
      </c>
      <c r="AW708" s="11" t="s">
        <v>39</v>
      </c>
      <c r="AX708" s="11" t="s">
        <v>75</v>
      </c>
      <c r="AY708" s="218" t="s">
        <v>237</v>
      </c>
    </row>
    <row r="709" spans="2:65" s="12" customFormat="1">
      <c r="B709" s="219"/>
      <c r="C709" s="220"/>
      <c r="D709" s="221" t="s">
        <v>244</v>
      </c>
      <c r="E709" s="222" t="s">
        <v>22</v>
      </c>
      <c r="F709" s="223" t="s">
        <v>246</v>
      </c>
      <c r="G709" s="220"/>
      <c r="H709" s="224">
        <v>917.7</v>
      </c>
      <c r="I709" s="225"/>
      <c r="J709" s="220"/>
      <c r="K709" s="220"/>
      <c r="L709" s="226"/>
      <c r="M709" s="227"/>
      <c r="N709" s="228"/>
      <c r="O709" s="228"/>
      <c r="P709" s="228"/>
      <c r="Q709" s="228"/>
      <c r="R709" s="228"/>
      <c r="S709" s="228"/>
      <c r="T709" s="229"/>
      <c r="AT709" s="230" t="s">
        <v>244</v>
      </c>
      <c r="AU709" s="230" t="s">
        <v>84</v>
      </c>
      <c r="AV709" s="12" t="s">
        <v>164</v>
      </c>
      <c r="AW709" s="12" t="s">
        <v>39</v>
      </c>
      <c r="AX709" s="12" t="s">
        <v>24</v>
      </c>
      <c r="AY709" s="230" t="s">
        <v>237</v>
      </c>
    </row>
    <row r="710" spans="2:65" s="1" customFormat="1" ht="31.5" customHeight="1">
      <c r="B710" s="41"/>
      <c r="C710" s="231" t="s">
        <v>1239</v>
      </c>
      <c r="D710" s="231" t="s">
        <v>274</v>
      </c>
      <c r="E710" s="232" t="s">
        <v>1240</v>
      </c>
      <c r="F710" s="233" t="s">
        <v>1241</v>
      </c>
      <c r="G710" s="234" t="s">
        <v>133</v>
      </c>
      <c r="H710" s="235">
        <v>1055.355</v>
      </c>
      <c r="I710" s="236"/>
      <c r="J710" s="237">
        <f>ROUND(I710*H710,2)</f>
        <v>0</v>
      </c>
      <c r="K710" s="233" t="s">
        <v>22</v>
      </c>
      <c r="L710" s="238"/>
      <c r="M710" s="239" t="s">
        <v>22</v>
      </c>
      <c r="N710" s="240" t="s">
        <v>46</v>
      </c>
      <c r="O710" s="42"/>
      <c r="P710" s="204">
        <f>O710*H710</f>
        <v>0</v>
      </c>
      <c r="Q710" s="204">
        <v>3.8800000000000002E-3</v>
      </c>
      <c r="R710" s="204">
        <f>Q710*H710</f>
        <v>4.0947773999999999</v>
      </c>
      <c r="S710" s="204">
        <v>0</v>
      </c>
      <c r="T710" s="205">
        <f>S710*H710</f>
        <v>0</v>
      </c>
      <c r="AR710" s="24" t="s">
        <v>399</v>
      </c>
      <c r="AT710" s="24" t="s">
        <v>274</v>
      </c>
      <c r="AU710" s="24" t="s">
        <v>84</v>
      </c>
      <c r="AY710" s="24" t="s">
        <v>237</v>
      </c>
      <c r="BE710" s="206">
        <f>IF(N710="základní",J710,0)</f>
        <v>0</v>
      </c>
      <c r="BF710" s="206">
        <f>IF(N710="snížená",J710,0)</f>
        <v>0</v>
      </c>
      <c r="BG710" s="206">
        <f>IF(N710="zákl. přenesená",J710,0)</f>
        <v>0</v>
      </c>
      <c r="BH710" s="206">
        <f>IF(N710="sníž. přenesená",J710,0)</f>
        <v>0</v>
      </c>
      <c r="BI710" s="206">
        <f>IF(N710="nulová",J710,0)</f>
        <v>0</v>
      </c>
      <c r="BJ710" s="24" t="s">
        <v>24</v>
      </c>
      <c r="BK710" s="206">
        <f>ROUND(I710*H710,2)</f>
        <v>0</v>
      </c>
      <c r="BL710" s="24" t="s">
        <v>316</v>
      </c>
      <c r="BM710" s="24" t="s">
        <v>1242</v>
      </c>
    </row>
    <row r="711" spans="2:65" s="11" customFormat="1">
      <c r="B711" s="207"/>
      <c r="C711" s="208"/>
      <c r="D711" s="221" t="s">
        <v>244</v>
      </c>
      <c r="E711" s="208"/>
      <c r="F711" s="248" t="s">
        <v>1243</v>
      </c>
      <c r="G711" s="208"/>
      <c r="H711" s="249">
        <v>1055.355</v>
      </c>
      <c r="I711" s="213"/>
      <c r="J711" s="208"/>
      <c r="K711" s="208"/>
      <c r="L711" s="214"/>
      <c r="M711" s="215"/>
      <c r="N711" s="216"/>
      <c r="O711" s="216"/>
      <c r="P711" s="216"/>
      <c r="Q711" s="216"/>
      <c r="R711" s="216"/>
      <c r="S711" s="216"/>
      <c r="T711" s="217"/>
      <c r="AT711" s="218" t="s">
        <v>244</v>
      </c>
      <c r="AU711" s="218" t="s">
        <v>84</v>
      </c>
      <c r="AV711" s="11" t="s">
        <v>84</v>
      </c>
      <c r="AW711" s="11" t="s">
        <v>6</v>
      </c>
      <c r="AX711" s="11" t="s">
        <v>24</v>
      </c>
      <c r="AY711" s="218" t="s">
        <v>237</v>
      </c>
    </row>
    <row r="712" spans="2:65" s="1" customFormat="1" ht="22.5" customHeight="1">
      <c r="B712" s="41"/>
      <c r="C712" s="195" t="s">
        <v>1244</v>
      </c>
      <c r="D712" s="195" t="s">
        <v>239</v>
      </c>
      <c r="E712" s="196" t="s">
        <v>1245</v>
      </c>
      <c r="F712" s="197" t="s">
        <v>1246</v>
      </c>
      <c r="G712" s="198" t="s">
        <v>133</v>
      </c>
      <c r="H712" s="199">
        <v>917.7</v>
      </c>
      <c r="I712" s="200"/>
      <c r="J712" s="201">
        <f>ROUND(I712*H712,2)</f>
        <v>0</v>
      </c>
      <c r="K712" s="197" t="s">
        <v>242</v>
      </c>
      <c r="L712" s="61"/>
      <c r="M712" s="202" t="s">
        <v>22</v>
      </c>
      <c r="N712" s="203" t="s">
        <v>46</v>
      </c>
      <c r="O712" s="42"/>
      <c r="P712" s="204">
        <f>O712*H712</f>
        <v>0</v>
      </c>
      <c r="Q712" s="204">
        <v>0</v>
      </c>
      <c r="R712" s="204">
        <f>Q712*H712</f>
        <v>0</v>
      </c>
      <c r="S712" s="204">
        <v>0</v>
      </c>
      <c r="T712" s="205">
        <f>S712*H712</f>
        <v>0</v>
      </c>
      <c r="AR712" s="24" t="s">
        <v>316</v>
      </c>
      <c r="AT712" s="24" t="s">
        <v>239</v>
      </c>
      <c r="AU712" s="24" t="s">
        <v>84</v>
      </c>
      <c r="AY712" s="24" t="s">
        <v>237</v>
      </c>
      <c r="BE712" s="206">
        <f>IF(N712="základní",J712,0)</f>
        <v>0</v>
      </c>
      <c r="BF712" s="206">
        <f>IF(N712="snížená",J712,0)</f>
        <v>0</v>
      </c>
      <c r="BG712" s="206">
        <f>IF(N712="zákl. přenesená",J712,0)</f>
        <v>0</v>
      </c>
      <c r="BH712" s="206">
        <f>IF(N712="sníž. přenesená",J712,0)</f>
        <v>0</v>
      </c>
      <c r="BI712" s="206">
        <f>IF(N712="nulová",J712,0)</f>
        <v>0</v>
      </c>
      <c r="BJ712" s="24" t="s">
        <v>24</v>
      </c>
      <c r="BK712" s="206">
        <f>ROUND(I712*H712,2)</f>
        <v>0</v>
      </c>
      <c r="BL712" s="24" t="s">
        <v>316</v>
      </c>
      <c r="BM712" s="24" t="s">
        <v>1247</v>
      </c>
    </row>
    <row r="713" spans="2:65" s="11" customFormat="1">
      <c r="B713" s="207"/>
      <c r="C713" s="208"/>
      <c r="D713" s="209" t="s">
        <v>244</v>
      </c>
      <c r="E713" s="210" t="s">
        <v>22</v>
      </c>
      <c r="F713" s="211" t="s">
        <v>142</v>
      </c>
      <c r="G713" s="208"/>
      <c r="H713" s="212">
        <v>884.7</v>
      </c>
      <c r="I713" s="213"/>
      <c r="J713" s="208"/>
      <c r="K713" s="208"/>
      <c r="L713" s="214"/>
      <c r="M713" s="215"/>
      <c r="N713" s="216"/>
      <c r="O713" s="216"/>
      <c r="P713" s="216"/>
      <c r="Q713" s="216"/>
      <c r="R713" s="216"/>
      <c r="S713" s="216"/>
      <c r="T713" s="217"/>
      <c r="AT713" s="218" t="s">
        <v>244</v>
      </c>
      <c r="AU713" s="218" t="s">
        <v>84</v>
      </c>
      <c r="AV713" s="11" t="s">
        <v>84</v>
      </c>
      <c r="AW713" s="11" t="s">
        <v>39</v>
      </c>
      <c r="AX713" s="11" t="s">
        <v>75</v>
      </c>
      <c r="AY713" s="218" t="s">
        <v>237</v>
      </c>
    </row>
    <row r="714" spans="2:65" s="11" customFormat="1">
      <c r="B714" s="207"/>
      <c r="C714" s="208"/>
      <c r="D714" s="209" t="s">
        <v>244</v>
      </c>
      <c r="E714" s="210" t="s">
        <v>22</v>
      </c>
      <c r="F714" s="211" t="s">
        <v>1238</v>
      </c>
      <c r="G714" s="208"/>
      <c r="H714" s="212">
        <v>33</v>
      </c>
      <c r="I714" s="213"/>
      <c r="J714" s="208"/>
      <c r="K714" s="208"/>
      <c r="L714" s="214"/>
      <c r="M714" s="215"/>
      <c r="N714" s="216"/>
      <c r="O714" s="216"/>
      <c r="P714" s="216"/>
      <c r="Q714" s="216"/>
      <c r="R714" s="216"/>
      <c r="S714" s="216"/>
      <c r="T714" s="217"/>
      <c r="AT714" s="218" t="s">
        <v>244</v>
      </c>
      <c r="AU714" s="218" t="s">
        <v>84</v>
      </c>
      <c r="AV714" s="11" t="s">
        <v>84</v>
      </c>
      <c r="AW714" s="11" t="s">
        <v>39</v>
      </c>
      <c r="AX714" s="11" t="s">
        <v>75</v>
      </c>
      <c r="AY714" s="218" t="s">
        <v>237</v>
      </c>
    </row>
    <row r="715" spans="2:65" s="12" customFormat="1">
      <c r="B715" s="219"/>
      <c r="C715" s="220"/>
      <c r="D715" s="221" t="s">
        <v>244</v>
      </c>
      <c r="E715" s="222" t="s">
        <v>22</v>
      </c>
      <c r="F715" s="223" t="s">
        <v>246</v>
      </c>
      <c r="G715" s="220"/>
      <c r="H715" s="224">
        <v>917.7</v>
      </c>
      <c r="I715" s="225"/>
      <c r="J715" s="220"/>
      <c r="K715" s="220"/>
      <c r="L715" s="226"/>
      <c r="M715" s="227"/>
      <c r="N715" s="228"/>
      <c r="O715" s="228"/>
      <c r="P715" s="228"/>
      <c r="Q715" s="228"/>
      <c r="R715" s="228"/>
      <c r="S715" s="228"/>
      <c r="T715" s="229"/>
      <c r="AT715" s="230" t="s">
        <v>244</v>
      </c>
      <c r="AU715" s="230" t="s">
        <v>84</v>
      </c>
      <c r="AV715" s="12" t="s">
        <v>164</v>
      </c>
      <c r="AW715" s="12" t="s">
        <v>39</v>
      </c>
      <c r="AX715" s="12" t="s">
        <v>24</v>
      </c>
      <c r="AY715" s="230" t="s">
        <v>237</v>
      </c>
    </row>
    <row r="716" spans="2:65" s="1" customFormat="1" ht="31.5" customHeight="1">
      <c r="B716" s="41"/>
      <c r="C716" s="231" t="s">
        <v>640</v>
      </c>
      <c r="D716" s="231" t="s">
        <v>274</v>
      </c>
      <c r="E716" s="232" t="s">
        <v>1248</v>
      </c>
      <c r="F716" s="233" t="s">
        <v>1249</v>
      </c>
      <c r="G716" s="234" t="s">
        <v>133</v>
      </c>
      <c r="H716" s="235">
        <v>1055.355</v>
      </c>
      <c r="I716" s="236"/>
      <c r="J716" s="237">
        <f>ROUND(I716*H716,2)</f>
        <v>0</v>
      </c>
      <c r="K716" s="233" t="s">
        <v>242</v>
      </c>
      <c r="L716" s="238"/>
      <c r="M716" s="239" t="s">
        <v>22</v>
      </c>
      <c r="N716" s="240" t="s">
        <v>46</v>
      </c>
      <c r="O716" s="42"/>
      <c r="P716" s="204">
        <f>O716*H716</f>
        <v>0</v>
      </c>
      <c r="Q716" s="204">
        <v>3.0000000000000001E-3</v>
      </c>
      <c r="R716" s="204">
        <f>Q716*H716</f>
        <v>3.1660650000000001</v>
      </c>
      <c r="S716" s="204">
        <v>0</v>
      </c>
      <c r="T716" s="205">
        <f>S716*H716</f>
        <v>0</v>
      </c>
      <c r="AR716" s="24" t="s">
        <v>399</v>
      </c>
      <c r="AT716" s="24" t="s">
        <v>274</v>
      </c>
      <c r="AU716" s="24" t="s">
        <v>84</v>
      </c>
      <c r="AY716" s="24" t="s">
        <v>237</v>
      </c>
      <c r="BE716" s="206">
        <f>IF(N716="základní",J716,0)</f>
        <v>0</v>
      </c>
      <c r="BF716" s="206">
        <f>IF(N716="snížená",J716,0)</f>
        <v>0</v>
      </c>
      <c r="BG716" s="206">
        <f>IF(N716="zákl. přenesená",J716,0)</f>
        <v>0</v>
      </c>
      <c r="BH716" s="206">
        <f>IF(N716="sníž. přenesená",J716,0)</f>
        <v>0</v>
      </c>
      <c r="BI716" s="206">
        <f>IF(N716="nulová",J716,0)</f>
        <v>0</v>
      </c>
      <c r="BJ716" s="24" t="s">
        <v>24</v>
      </c>
      <c r="BK716" s="206">
        <f>ROUND(I716*H716,2)</f>
        <v>0</v>
      </c>
      <c r="BL716" s="24" t="s">
        <v>316</v>
      </c>
      <c r="BM716" s="24" t="s">
        <v>1250</v>
      </c>
    </row>
    <row r="717" spans="2:65" s="1" customFormat="1" ht="22.5" customHeight="1">
      <c r="B717" s="41"/>
      <c r="C717" s="195" t="s">
        <v>1251</v>
      </c>
      <c r="D717" s="195" t="s">
        <v>239</v>
      </c>
      <c r="E717" s="196" t="s">
        <v>1252</v>
      </c>
      <c r="F717" s="197" t="s">
        <v>1246</v>
      </c>
      <c r="G717" s="198" t="s">
        <v>133</v>
      </c>
      <c r="H717" s="199">
        <v>890.68</v>
      </c>
      <c r="I717" s="200"/>
      <c r="J717" s="201">
        <f>ROUND(I717*H717,2)</f>
        <v>0</v>
      </c>
      <c r="K717" s="197" t="s">
        <v>22</v>
      </c>
      <c r="L717" s="61"/>
      <c r="M717" s="202" t="s">
        <v>22</v>
      </c>
      <c r="N717" s="203" t="s">
        <v>46</v>
      </c>
      <c r="O717" s="42"/>
      <c r="P717" s="204">
        <f>O717*H717</f>
        <v>0</v>
      </c>
      <c r="Q717" s="204">
        <v>0</v>
      </c>
      <c r="R717" s="204">
        <f>Q717*H717</f>
        <v>0</v>
      </c>
      <c r="S717" s="204">
        <v>0</v>
      </c>
      <c r="T717" s="205">
        <f>S717*H717</f>
        <v>0</v>
      </c>
      <c r="AR717" s="24" t="s">
        <v>316</v>
      </c>
      <c r="AT717" s="24" t="s">
        <v>239</v>
      </c>
      <c r="AU717" s="24" t="s">
        <v>84</v>
      </c>
      <c r="AY717" s="24" t="s">
        <v>237</v>
      </c>
      <c r="BE717" s="206">
        <f>IF(N717="základní",J717,0)</f>
        <v>0</v>
      </c>
      <c r="BF717" s="206">
        <f>IF(N717="snížená",J717,0)</f>
        <v>0</v>
      </c>
      <c r="BG717" s="206">
        <f>IF(N717="zákl. přenesená",J717,0)</f>
        <v>0</v>
      </c>
      <c r="BH717" s="206">
        <f>IF(N717="sníž. přenesená",J717,0)</f>
        <v>0</v>
      </c>
      <c r="BI717" s="206">
        <f>IF(N717="nulová",J717,0)</f>
        <v>0</v>
      </c>
      <c r="BJ717" s="24" t="s">
        <v>24</v>
      </c>
      <c r="BK717" s="206">
        <f>ROUND(I717*H717,2)</f>
        <v>0</v>
      </c>
      <c r="BL717" s="24" t="s">
        <v>316</v>
      </c>
      <c r="BM717" s="24" t="s">
        <v>1253</v>
      </c>
    </row>
    <row r="718" spans="2:65" s="11" customFormat="1">
      <c r="B718" s="207"/>
      <c r="C718" s="208"/>
      <c r="D718" s="209" t="s">
        <v>244</v>
      </c>
      <c r="E718" s="210" t="s">
        <v>22</v>
      </c>
      <c r="F718" s="211" t="s">
        <v>1254</v>
      </c>
      <c r="G718" s="208"/>
      <c r="H718" s="212">
        <v>884.7</v>
      </c>
      <c r="I718" s="213"/>
      <c r="J718" s="208"/>
      <c r="K718" s="208"/>
      <c r="L718" s="214"/>
      <c r="M718" s="215"/>
      <c r="N718" s="216"/>
      <c r="O718" s="216"/>
      <c r="P718" s="216"/>
      <c r="Q718" s="216"/>
      <c r="R718" s="216"/>
      <c r="S718" s="216"/>
      <c r="T718" s="217"/>
      <c r="AT718" s="218" t="s">
        <v>244</v>
      </c>
      <c r="AU718" s="218" t="s">
        <v>84</v>
      </c>
      <c r="AV718" s="11" t="s">
        <v>84</v>
      </c>
      <c r="AW718" s="11" t="s">
        <v>39</v>
      </c>
      <c r="AX718" s="11" t="s">
        <v>75</v>
      </c>
      <c r="AY718" s="218" t="s">
        <v>237</v>
      </c>
    </row>
    <row r="719" spans="2:65" s="11" customFormat="1">
      <c r="B719" s="207"/>
      <c r="C719" s="208"/>
      <c r="D719" s="209" t="s">
        <v>244</v>
      </c>
      <c r="E719" s="210" t="s">
        <v>22</v>
      </c>
      <c r="F719" s="211" t="s">
        <v>1255</v>
      </c>
      <c r="G719" s="208"/>
      <c r="H719" s="212">
        <v>5.98</v>
      </c>
      <c r="I719" s="213"/>
      <c r="J719" s="208"/>
      <c r="K719" s="208"/>
      <c r="L719" s="214"/>
      <c r="M719" s="215"/>
      <c r="N719" s="216"/>
      <c r="O719" s="216"/>
      <c r="P719" s="216"/>
      <c r="Q719" s="216"/>
      <c r="R719" s="216"/>
      <c r="S719" s="216"/>
      <c r="T719" s="217"/>
      <c r="AT719" s="218" t="s">
        <v>244</v>
      </c>
      <c r="AU719" s="218" t="s">
        <v>84</v>
      </c>
      <c r="AV719" s="11" t="s">
        <v>84</v>
      </c>
      <c r="AW719" s="11" t="s">
        <v>39</v>
      </c>
      <c r="AX719" s="11" t="s">
        <v>75</v>
      </c>
      <c r="AY719" s="218" t="s">
        <v>237</v>
      </c>
    </row>
    <row r="720" spans="2:65" s="12" customFormat="1">
      <c r="B720" s="219"/>
      <c r="C720" s="220"/>
      <c r="D720" s="221" t="s">
        <v>244</v>
      </c>
      <c r="E720" s="222" t="s">
        <v>22</v>
      </c>
      <c r="F720" s="223" t="s">
        <v>246</v>
      </c>
      <c r="G720" s="220"/>
      <c r="H720" s="224">
        <v>890.68</v>
      </c>
      <c r="I720" s="225"/>
      <c r="J720" s="220"/>
      <c r="K720" s="220"/>
      <c r="L720" s="226"/>
      <c r="M720" s="227"/>
      <c r="N720" s="228"/>
      <c r="O720" s="228"/>
      <c r="P720" s="228"/>
      <c r="Q720" s="228"/>
      <c r="R720" s="228"/>
      <c r="S720" s="228"/>
      <c r="T720" s="229"/>
      <c r="AT720" s="230" t="s">
        <v>244</v>
      </c>
      <c r="AU720" s="230" t="s">
        <v>84</v>
      </c>
      <c r="AV720" s="12" t="s">
        <v>164</v>
      </c>
      <c r="AW720" s="12" t="s">
        <v>39</v>
      </c>
      <c r="AX720" s="12" t="s">
        <v>24</v>
      </c>
      <c r="AY720" s="230" t="s">
        <v>237</v>
      </c>
    </row>
    <row r="721" spans="2:65" s="1" customFormat="1" ht="31.5" customHeight="1">
      <c r="B721" s="41"/>
      <c r="C721" s="231" t="s">
        <v>1256</v>
      </c>
      <c r="D721" s="231" t="s">
        <v>274</v>
      </c>
      <c r="E721" s="232" t="s">
        <v>1257</v>
      </c>
      <c r="F721" s="233" t="s">
        <v>1258</v>
      </c>
      <c r="G721" s="234" t="s">
        <v>133</v>
      </c>
      <c r="H721" s="235">
        <v>1024.2819999999999</v>
      </c>
      <c r="I721" s="236"/>
      <c r="J721" s="237">
        <f>ROUND(I721*H721,2)</f>
        <v>0</v>
      </c>
      <c r="K721" s="233" t="s">
        <v>22</v>
      </c>
      <c r="L721" s="238"/>
      <c r="M721" s="239" t="s">
        <v>22</v>
      </c>
      <c r="N721" s="240" t="s">
        <v>46</v>
      </c>
      <c r="O721" s="42"/>
      <c r="P721" s="204">
        <f>O721*H721</f>
        <v>0</v>
      </c>
      <c r="Q721" s="204">
        <v>3.5000000000000001E-3</v>
      </c>
      <c r="R721" s="204">
        <f>Q721*H721</f>
        <v>3.5849869999999999</v>
      </c>
      <c r="S721" s="204">
        <v>0</v>
      </c>
      <c r="T721" s="205">
        <f>S721*H721</f>
        <v>0</v>
      </c>
      <c r="AR721" s="24" t="s">
        <v>399</v>
      </c>
      <c r="AT721" s="24" t="s">
        <v>274</v>
      </c>
      <c r="AU721" s="24" t="s">
        <v>84</v>
      </c>
      <c r="AY721" s="24" t="s">
        <v>237</v>
      </c>
      <c r="BE721" s="206">
        <f>IF(N721="základní",J721,0)</f>
        <v>0</v>
      </c>
      <c r="BF721" s="206">
        <f>IF(N721="snížená",J721,0)</f>
        <v>0</v>
      </c>
      <c r="BG721" s="206">
        <f>IF(N721="zákl. přenesená",J721,0)</f>
        <v>0</v>
      </c>
      <c r="BH721" s="206">
        <f>IF(N721="sníž. přenesená",J721,0)</f>
        <v>0</v>
      </c>
      <c r="BI721" s="206">
        <f>IF(N721="nulová",J721,0)</f>
        <v>0</v>
      </c>
      <c r="BJ721" s="24" t="s">
        <v>24</v>
      </c>
      <c r="BK721" s="206">
        <f>ROUND(I721*H721,2)</f>
        <v>0</v>
      </c>
      <c r="BL721" s="24" t="s">
        <v>316</v>
      </c>
      <c r="BM721" s="24" t="s">
        <v>1259</v>
      </c>
    </row>
    <row r="722" spans="2:65" s="11" customFormat="1">
      <c r="B722" s="207"/>
      <c r="C722" s="208"/>
      <c r="D722" s="209" t="s">
        <v>244</v>
      </c>
      <c r="E722" s="210" t="s">
        <v>22</v>
      </c>
      <c r="F722" s="211" t="s">
        <v>1260</v>
      </c>
      <c r="G722" s="208"/>
      <c r="H722" s="212">
        <v>1017.405</v>
      </c>
      <c r="I722" s="213"/>
      <c r="J722" s="208"/>
      <c r="K722" s="208"/>
      <c r="L722" s="214"/>
      <c r="M722" s="215"/>
      <c r="N722" s="216"/>
      <c r="O722" s="216"/>
      <c r="P722" s="216"/>
      <c r="Q722" s="216"/>
      <c r="R722" s="216"/>
      <c r="S722" s="216"/>
      <c r="T722" s="217"/>
      <c r="AT722" s="218" t="s">
        <v>244</v>
      </c>
      <c r="AU722" s="218" t="s">
        <v>84</v>
      </c>
      <c r="AV722" s="11" t="s">
        <v>84</v>
      </c>
      <c r="AW722" s="11" t="s">
        <v>39</v>
      </c>
      <c r="AX722" s="11" t="s">
        <v>75</v>
      </c>
      <c r="AY722" s="218" t="s">
        <v>237</v>
      </c>
    </row>
    <row r="723" spans="2:65" s="11" customFormat="1">
      <c r="B723" s="207"/>
      <c r="C723" s="208"/>
      <c r="D723" s="209" t="s">
        <v>244</v>
      </c>
      <c r="E723" s="210" t="s">
        <v>22</v>
      </c>
      <c r="F723" s="211" t="s">
        <v>1261</v>
      </c>
      <c r="G723" s="208"/>
      <c r="H723" s="212">
        <v>6.8769999999999998</v>
      </c>
      <c r="I723" s="213"/>
      <c r="J723" s="208"/>
      <c r="K723" s="208"/>
      <c r="L723" s="214"/>
      <c r="M723" s="215"/>
      <c r="N723" s="216"/>
      <c r="O723" s="216"/>
      <c r="P723" s="216"/>
      <c r="Q723" s="216"/>
      <c r="R723" s="216"/>
      <c r="S723" s="216"/>
      <c r="T723" s="217"/>
      <c r="AT723" s="218" t="s">
        <v>244</v>
      </c>
      <c r="AU723" s="218" t="s">
        <v>84</v>
      </c>
      <c r="AV723" s="11" t="s">
        <v>84</v>
      </c>
      <c r="AW723" s="11" t="s">
        <v>39</v>
      </c>
      <c r="AX723" s="11" t="s">
        <v>75</v>
      </c>
      <c r="AY723" s="218" t="s">
        <v>237</v>
      </c>
    </row>
    <row r="724" spans="2:65" s="12" customFormat="1">
      <c r="B724" s="219"/>
      <c r="C724" s="220"/>
      <c r="D724" s="221" t="s">
        <v>244</v>
      </c>
      <c r="E724" s="222" t="s">
        <v>22</v>
      </c>
      <c r="F724" s="223" t="s">
        <v>246</v>
      </c>
      <c r="G724" s="220"/>
      <c r="H724" s="224">
        <v>1024.2819999999999</v>
      </c>
      <c r="I724" s="225"/>
      <c r="J724" s="220"/>
      <c r="K724" s="220"/>
      <c r="L724" s="226"/>
      <c r="M724" s="227"/>
      <c r="N724" s="228"/>
      <c r="O724" s="228"/>
      <c r="P724" s="228"/>
      <c r="Q724" s="228"/>
      <c r="R724" s="228"/>
      <c r="S724" s="228"/>
      <c r="T724" s="229"/>
      <c r="AT724" s="230" t="s">
        <v>244</v>
      </c>
      <c r="AU724" s="230" t="s">
        <v>84</v>
      </c>
      <c r="AV724" s="12" t="s">
        <v>164</v>
      </c>
      <c r="AW724" s="12" t="s">
        <v>39</v>
      </c>
      <c r="AX724" s="12" t="s">
        <v>24</v>
      </c>
      <c r="AY724" s="230" t="s">
        <v>237</v>
      </c>
    </row>
    <row r="725" spans="2:65" s="1" customFormat="1" ht="22.5" customHeight="1">
      <c r="B725" s="41"/>
      <c r="C725" s="195" t="s">
        <v>1262</v>
      </c>
      <c r="D725" s="195" t="s">
        <v>239</v>
      </c>
      <c r="E725" s="196" t="s">
        <v>1263</v>
      </c>
      <c r="F725" s="197" t="s">
        <v>1264</v>
      </c>
      <c r="G725" s="198" t="s">
        <v>133</v>
      </c>
      <c r="H725" s="199">
        <v>890.68</v>
      </c>
      <c r="I725" s="200"/>
      <c r="J725" s="201">
        <f>ROUND(I725*H725,2)</f>
        <v>0</v>
      </c>
      <c r="K725" s="197" t="s">
        <v>242</v>
      </c>
      <c r="L725" s="61"/>
      <c r="M725" s="202" t="s">
        <v>22</v>
      </c>
      <c r="N725" s="203" t="s">
        <v>46</v>
      </c>
      <c r="O725" s="42"/>
      <c r="P725" s="204">
        <f>O725*H725</f>
        <v>0</v>
      </c>
      <c r="Q725" s="204">
        <v>8.8000000000000003E-4</v>
      </c>
      <c r="R725" s="204">
        <f>Q725*H725</f>
        <v>0.78379840000000001</v>
      </c>
      <c r="S725" s="204">
        <v>0</v>
      </c>
      <c r="T725" s="205">
        <f>S725*H725</f>
        <v>0</v>
      </c>
      <c r="AR725" s="24" t="s">
        <v>316</v>
      </c>
      <c r="AT725" s="24" t="s">
        <v>239</v>
      </c>
      <c r="AU725" s="24" t="s">
        <v>84</v>
      </c>
      <c r="AY725" s="24" t="s">
        <v>237</v>
      </c>
      <c r="BE725" s="206">
        <f>IF(N725="základní",J725,0)</f>
        <v>0</v>
      </c>
      <c r="BF725" s="206">
        <f>IF(N725="snížená",J725,0)</f>
        <v>0</v>
      </c>
      <c r="BG725" s="206">
        <f>IF(N725="zákl. přenesená",J725,0)</f>
        <v>0</v>
      </c>
      <c r="BH725" s="206">
        <f>IF(N725="sníž. přenesená",J725,0)</f>
        <v>0</v>
      </c>
      <c r="BI725" s="206">
        <f>IF(N725="nulová",J725,0)</f>
        <v>0</v>
      </c>
      <c r="BJ725" s="24" t="s">
        <v>24</v>
      </c>
      <c r="BK725" s="206">
        <f>ROUND(I725*H725,2)</f>
        <v>0</v>
      </c>
      <c r="BL725" s="24" t="s">
        <v>316</v>
      </c>
      <c r="BM725" s="24" t="s">
        <v>1265</v>
      </c>
    </row>
    <row r="726" spans="2:65" s="11" customFormat="1">
      <c r="B726" s="207"/>
      <c r="C726" s="208"/>
      <c r="D726" s="209" t="s">
        <v>244</v>
      </c>
      <c r="E726" s="210" t="s">
        <v>22</v>
      </c>
      <c r="F726" s="211" t="s">
        <v>1254</v>
      </c>
      <c r="G726" s="208"/>
      <c r="H726" s="212">
        <v>884.7</v>
      </c>
      <c r="I726" s="213"/>
      <c r="J726" s="208"/>
      <c r="K726" s="208"/>
      <c r="L726" s="214"/>
      <c r="M726" s="215"/>
      <c r="N726" s="216"/>
      <c r="O726" s="216"/>
      <c r="P726" s="216"/>
      <c r="Q726" s="216"/>
      <c r="R726" s="216"/>
      <c r="S726" s="216"/>
      <c r="T726" s="217"/>
      <c r="AT726" s="218" t="s">
        <v>244</v>
      </c>
      <c r="AU726" s="218" t="s">
        <v>84</v>
      </c>
      <c r="AV726" s="11" t="s">
        <v>84</v>
      </c>
      <c r="AW726" s="11" t="s">
        <v>39</v>
      </c>
      <c r="AX726" s="11" t="s">
        <v>75</v>
      </c>
      <c r="AY726" s="218" t="s">
        <v>237</v>
      </c>
    </row>
    <row r="727" spans="2:65" s="11" customFormat="1">
      <c r="B727" s="207"/>
      <c r="C727" s="208"/>
      <c r="D727" s="209" t="s">
        <v>244</v>
      </c>
      <c r="E727" s="210" t="s">
        <v>22</v>
      </c>
      <c r="F727" s="211" t="s">
        <v>1255</v>
      </c>
      <c r="G727" s="208"/>
      <c r="H727" s="212">
        <v>5.98</v>
      </c>
      <c r="I727" s="213"/>
      <c r="J727" s="208"/>
      <c r="K727" s="208"/>
      <c r="L727" s="214"/>
      <c r="M727" s="215"/>
      <c r="N727" s="216"/>
      <c r="O727" s="216"/>
      <c r="P727" s="216"/>
      <c r="Q727" s="216"/>
      <c r="R727" s="216"/>
      <c r="S727" s="216"/>
      <c r="T727" s="217"/>
      <c r="AT727" s="218" t="s">
        <v>244</v>
      </c>
      <c r="AU727" s="218" t="s">
        <v>84</v>
      </c>
      <c r="AV727" s="11" t="s">
        <v>84</v>
      </c>
      <c r="AW727" s="11" t="s">
        <v>39</v>
      </c>
      <c r="AX727" s="11" t="s">
        <v>75</v>
      </c>
      <c r="AY727" s="218" t="s">
        <v>237</v>
      </c>
    </row>
    <row r="728" spans="2:65" s="12" customFormat="1">
      <c r="B728" s="219"/>
      <c r="C728" s="220"/>
      <c r="D728" s="221" t="s">
        <v>244</v>
      </c>
      <c r="E728" s="222" t="s">
        <v>22</v>
      </c>
      <c r="F728" s="223" t="s">
        <v>246</v>
      </c>
      <c r="G728" s="220"/>
      <c r="H728" s="224">
        <v>890.68</v>
      </c>
      <c r="I728" s="225"/>
      <c r="J728" s="220"/>
      <c r="K728" s="220"/>
      <c r="L728" s="226"/>
      <c r="M728" s="227"/>
      <c r="N728" s="228"/>
      <c r="O728" s="228"/>
      <c r="P728" s="228"/>
      <c r="Q728" s="228"/>
      <c r="R728" s="228"/>
      <c r="S728" s="228"/>
      <c r="T728" s="229"/>
      <c r="AT728" s="230" t="s">
        <v>244</v>
      </c>
      <c r="AU728" s="230" t="s">
        <v>84</v>
      </c>
      <c r="AV728" s="12" t="s">
        <v>164</v>
      </c>
      <c r="AW728" s="12" t="s">
        <v>39</v>
      </c>
      <c r="AX728" s="12" t="s">
        <v>24</v>
      </c>
      <c r="AY728" s="230" t="s">
        <v>237</v>
      </c>
    </row>
    <row r="729" spans="2:65" s="1" customFormat="1" ht="22.5" customHeight="1">
      <c r="B729" s="41"/>
      <c r="C729" s="231" t="s">
        <v>1266</v>
      </c>
      <c r="D729" s="231" t="s">
        <v>274</v>
      </c>
      <c r="E729" s="232" t="s">
        <v>1267</v>
      </c>
      <c r="F729" s="233" t="s">
        <v>1268</v>
      </c>
      <c r="G729" s="234" t="s">
        <v>133</v>
      </c>
      <c r="H729" s="235">
        <v>1024.2819999999999</v>
      </c>
      <c r="I729" s="236"/>
      <c r="J729" s="237">
        <f>ROUND(I729*H729,2)</f>
        <v>0</v>
      </c>
      <c r="K729" s="233" t="s">
        <v>22</v>
      </c>
      <c r="L729" s="238"/>
      <c r="M729" s="239" t="s">
        <v>22</v>
      </c>
      <c r="N729" s="240" t="s">
        <v>46</v>
      </c>
      <c r="O729" s="42"/>
      <c r="P729" s="204">
        <f>O729*H729</f>
        <v>0</v>
      </c>
      <c r="Q729" s="204">
        <v>3.8800000000000002E-3</v>
      </c>
      <c r="R729" s="204">
        <f>Q729*H729</f>
        <v>3.9742141599999998</v>
      </c>
      <c r="S729" s="204">
        <v>0</v>
      </c>
      <c r="T729" s="205">
        <f>S729*H729</f>
        <v>0</v>
      </c>
      <c r="AR729" s="24" t="s">
        <v>399</v>
      </c>
      <c r="AT729" s="24" t="s">
        <v>274</v>
      </c>
      <c r="AU729" s="24" t="s">
        <v>84</v>
      </c>
      <c r="AY729" s="24" t="s">
        <v>237</v>
      </c>
      <c r="BE729" s="206">
        <f>IF(N729="základní",J729,0)</f>
        <v>0</v>
      </c>
      <c r="BF729" s="206">
        <f>IF(N729="snížená",J729,0)</f>
        <v>0</v>
      </c>
      <c r="BG729" s="206">
        <f>IF(N729="zákl. přenesená",J729,0)</f>
        <v>0</v>
      </c>
      <c r="BH729" s="206">
        <f>IF(N729="sníž. přenesená",J729,0)</f>
        <v>0</v>
      </c>
      <c r="BI729" s="206">
        <f>IF(N729="nulová",J729,0)</f>
        <v>0</v>
      </c>
      <c r="BJ729" s="24" t="s">
        <v>24</v>
      </c>
      <c r="BK729" s="206">
        <f>ROUND(I729*H729,2)</f>
        <v>0</v>
      </c>
      <c r="BL729" s="24" t="s">
        <v>316</v>
      </c>
      <c r="BM729" s="24" t="s">
        <v>1269</v>
      </c>
    </row>
    <row r="730" spans="2:65" s="11" customFormat="1">
      <c r="B730" s="207"/>
      <c r="C730" s="208"/>
      <c r="D730" s="221" t="s">
        <v>244</v>
      </c>
      <c r="E730" s="208"/>
      <c r="F730" s="248" t="s">
        <v>1270</v>
      </c>
      <c r="G730" s="208"/>
      <c r="H730" s="249">
        <v>1024.2819999999999</v>
      </c>
      <c r="I730" s="213"/>
      <c r="J730" s="208"/>
      <c r="K730" s="208"/>
      <c r="L730" s="214"/>
      <c r="M730" s="215"/>
      <c r="N730" s="216"/>
      <c r="O730" s="216"/>
      <c r="P730" s="216"/>
      <c r="Q730" s="216"/>
      <c r="R730" s="216"/>
      <c r="S730" s="216"/>
      <c r="T730" s="217"/>
      <c r="AT730" s="218" t="s">
        <v>244</v>
      </c>
      <c r="AU730" s="218" t="s">
        <v>84</v>
      </c>
      <c r="AV730" s="11" t="s">
        <v>84</v>
      </c>
      <c r="AW730" s="11" t="s">
        <v>6</v>
      </c>
      <c r="AX730" s="11" t="s">
        <v>24</v>
      </c>
      <c r="AY730" s="218" t="s">
        <v>237</v>
      </c>
    </row>
    <row r="731" spans="2:65" s="1" customFormat="1" ht="31.5" customHeight="1">
      <c r="B731" s="41"/>
      <c r="C731" s="195" t="s">
        <v>1271</v>
      </c>
      <c r="D731" s="195" t="s">
        <v>239</v>
      </c>
      <c r="E731" s="196" t="s">
        <v>1272</v>
      </c>
      <c r="F731" s="197" t="s">
        <v>1273</v>
      </c>
      <c r="G731" s="198" t="s">
        <v>277</v>
      </c>
      <c r="H731" s="199">
        <v>15.933999999999999</v>
      </c>
      <c r="I731" s="200"/>
      <c r="J731" s="201">
        <f>ROUND(I731*H731,2)</f>
        <v>0</v>
      </c>
      <c r="K731" s="197" t="s">
        <v>242</v>
      </c>
      <c r="L731" s="61"/>
      <c r="M731" s="202" t="s">
        <v>22</v>
      </c>
      <c r="N731" s="203" t="s">
        <v>46</v>
      </c>
      <c r="O731" s="42"/>
      <c r="P731" s="204">
        <f>O731*H731</f>
        <v>0</v>
      </c>
      <c r="Q731" s="204">
        <v>0</v>
      </c>
      <c r="R731" s="204">
        <f>Q731*H731</f>
        <v>0</v>
      </c>
      <c r="S731" s="204">
        <v>0</v>
      </c>
      <c r="T731" s="205">
        <f>S731*H731</f>
        <v>0</v>
      </c>
      <c r="AR731" s="24" t="s">
        <v>316</v>
      </c>
      <c r="AT731" s="24" t="s">
        <v>239</v>
      </c>
      <c r="AU731" s="24" t="s">
        <v>84</v>
      </c>
      <c r="AY731" s="24" t="s">
        <v>237</v>
      </c>
      <c r="BE731" s="206">
        <f>IF(N731="základní",J731,0)</f>
        <v>0</v>
      </c>
      <c r="BF731" s="206">
        <f>IF(N731="snížená",J731,0)</f>
        <v>0</v>
      </c>
      <c r="BG731" s="206">
        <f>IF(N731="zákl. přenesená",J731,0)</f>
        <v>0</v>
      </c>
      <c r="BH731" s="206">
        <f>IF(N731="sníž. přenesená",J731,0)</f>
        <v>0</v>
      </c>
      <c r="BI731" s="206">
        <f>IF(N731="nulová",J731,0)</f>
        <v>0</v>
      </c>
      <c r="BJ731" s="24" t="s">
        <v>24</v>
      </c>
      <c r="BK731" s="206">
        <f>ROUND(I731*H731,2)</f>
        <v>0</v>
      </c>
      <c r="BL731" s="24" t="s">
        <v>316</v>
      </c>
      <c r="BM731" s="24" t="s">
        <v>1274</v>
      </c>
    </row>
    <row r="732" spans="2:65" s="1" customFormat="1" ht="121.5">
      <c r="B732" s="41"/>
      <c r="C732" s="63"/>
      <c r="D732" s="209" t="s">
        <v>330</v>
      </c>
      <c r="E732" s="63"/>
      <c r="F732" s="241" t="s">
        <v>1275</v>
      </c>
      <c r="G732" s="63"/>
      <c r="H732" s="63"/>
      <c r="I732" s="165"/>
      <c r="J732" s="63"/>
      <c r="K732" s="63"/>
      <c r="L732" s="61"/>
      <c r="M732" s="242"/>
      <c r="N732" s="42"/>
      <c r="O732" s="42"/>
      <c r="P732" s="42"/>
      <c r="Q732" s="42"/>
      <c r="R732" s="42"/>
      <c r="S732" s="42"/>
      <c r="T732" s="78"/>
      <c r="AT732" s="24" t="s">
        <v>330</v>
      </c>
      <c r="AU732" s="24" t="s">
        <v>84</v>
      </c>
    </row>
    <row r="733" spans="2:65" s="10" customFormat="1" ht="29.85" customHeight="1">
      <c r="B733" s="178"/>
      <c r="C733" s="179"/>
      <c r="D733" s="192" t="s">
        <v>74</v>
      </c>
      <c r="E733" s="193" t="s">
        <v>1276</v>
      </c>
      <c r="F733" s="193" t="s">
        <v>1277</v>
      </c>
      <c r="G733" s="179"/>
      <c r="H733" s="179"/>
      <c r="I733" s="182"/>
      <c r="J733" s="194">
        <f>BK733</f>
        <v>0</v>
      </c>
      <c r="K733" s="179"/>
      <c r="L733" s="184"/>
      <c r="M733" s="185"/>
      <c r="N733" s="186"/>
      <c r="O733" s="186"/>
      <c r="P733" s="187">
        <f>SUM(P734:P787)</f>
        <v>0</v>
      </c>
      <c r="Q733" s="186"/>
      <c r="R733" s="187">
        <f>SUM(R734:R787)</f>
        <v>15.502556299999998</v>
      </c>
      <c r="S733" s="186"/>
      <c r="T733" s="188">
        <f>SUM(T734:T787)</f>
        <v>0</v>
      </c>
      <c r="AR733" s="189" t="s">
        <v>84</v>
      </c>
      <c r="AT733" s="190" t="s">
        <v>74</v>
      </c>
      <c r="AU733" s="190" t="s">
        <v>24</v>
      </c>
      <c r="AY733" s="189" t="s">
        <v>237</v>
      </c>
      <c r="BK733" s="191">
        <f>SUM(BK734:BK787)</f>
        <v>0</v>
      </c>
    </row>
    <row r="734" spans="2:65" s="1" customFormat="1" ht="22.5" customHeight="1">
      <c r="B734" s="41"/>
      <c r="C734" s="195" t="s">
        <v>1278</v>
      </c>
      <c r="D734" s="195" t="s">
        <v>239</v>
      </c>
      <c r="E734" s="196" t="s">
        <v>1279</v>
      </c>
      <c r="F734" s="197" t="s">
        <v>1280</v>
      </c>
      <c r="G734" s="198" t="s">
        <v>133</v>
      </c>
      <c r="H734" s="199">
        <v>172.2</v>
      </c>
      <c r="I734" s="200"/>
      <c r="J734" s="201">
        <f>ROUND(I734*H734,2)</f>
        <v>0</v>
      </c>
      <c r="K734" s="197" t="s">
        <v>242</v>
      </c>
      <c r="L734" s="61"/>
      <c r="M734" s="202" t="s">
        <v>22</v>
      </c>
      <c r="N734" s="203" t="s">
        <v>46</v>
      </c>
      <c r="O734" s="42"/>
      <c r="P734" s="204">
        <f>O734*H734</f>
        <v>0</v>
      </c>
      <c r="Q734" s="204">
        <v>6.0000000000000001E-3</v>
      </c>
      <c r="R734" s="204">
        <f>Q734*H734</f>
        <v>1.0331999999999999</v>
      </c>
      <c r="S734" s="204">
        <v>0</v>
      </c>
      <c r="T734" s="205">
        <f>S734*H734</f>
        <v>0</v>
      </c>
      <c r="AR734" s="24" t="s">
        <v>316</v>
      </c>
      <c r="AT734" s="24" t="s">
        <v>239</v>
      </c>
      <c r="AU734" s="24" t="s">
        <v>84</v>
      </c>
      <c r="AY734" s="24" t="s">
        <v>237</v>
      </c>
      <c r="BE734" s="206">
        <f>IF(N734="základní",J734,0)</f>
        <v>0</v>
      </c>
      <c r="BF734" s="206">
        <f>IF(N734="snížená",J734,0)</f>
        <v>0</v>
      </c>
      <c r="BG734" s="206">
        <f>IF(N734="zákl. přenesená",J734,0)</f>
        <v>0</v>
      </c>
      <c r="BH734" s="206">
        <f>IF(N734="sníž. přenesená",J734,0)</f>
        <v>0</v>
      </c>
      <c r="BI734" s="206">
        <f>IF(N734="nulová",J734,0)</f>
        <v>0</v>
      </c>
      <c r="BJ734" s="24" t="s">
        <v>24</v>
      </c>
      <c r="BK734" s="206">
        <f>ROUND(I734*H734,2)</f>
        <v>0</v>
      </c>
      <c r="BL734" s="24" t="s">
        <v>316</v>
      </c>
      <c r="BM734" s="24" t="s">
        <v>1281</v>
      </c>
    </row>
    <row r="735" spans="2:65" s="13" customFormat="1">
      <c r="B735" s="250"/>
      <c r="C735" s="251"/>
      <c r="D735" s="209" t="s">
        <v>244</v>
      </c>
      <c r="E735" s="252" t="s">
        <v>22</v>
      </c>
      <c r="F735" s="253" t="s">
        <v>1282</v>
      </c>
      <c r="G735" s="251"/>
      <c r="H735" s="254" t="s">
        <v>22</v>
      </c>
      <c r="I735" s="255"/>
      <c r="J735" s="251"/>
      <c r="K735" s="251"/>
      <c r="L735" s="256"/>
      <c r="M735" s="257"/>
      <c r="N735" s="258"/>
      <c r="O735" s="258"/>
      <c r="P735" s="258"/>
      <c r="Q735" s="258"/>
      <c r="R735" s="258"/>
      <c r="S735" s="258"/>
      <c r="T735" s="259"/>
      <c r="AT735" s="260" t="s">
        <v>244</v>
      </c>
      <c r="AU735" s="260" t="s">
        <v>84</v>
      </c>
      <c r="AV735" s="13" t="s">
        <v>24</v>
      </c>
      <c r="AW735" s="13" t="s">
        <v>39</v>
      </c>
      <c r="AX735" s="13" t="s">
        <v>75</v>
      </c>
      <c r="AY735" s="260" t="s">
        <v>237</v>
      </c>
    </row>
    <row r="736" spans="2:65" s="11" customFormat="1">
      <c r="B736" s="207"/>
      <c r="C736" s="208"/>
      <c r="D736" s="209" t="s">
        <v>244</v>
      </c>
      <c r="E736" s="210" t="s">
        <v>22</v>
      </c>
      <c r="F736" s="211" t="s">
        <v>1283</v>
      </c>
      <c r="G736" s="208"/>
      <c r="H736" s="212">
        <v>172.2</v>
      </c>
      <c r="I736" s="213"/>
      <c r="J736" s="208"/>
      <c r="K736" s="208"/>
      <c r="L736" s="214"/>
      <c r="M736" s="215"/>
      <c r="N736" s="216"/>
      <c r="O736" s="216"/>
      <c r="P736" s="216"/>
      <c r="Q736" s="216"/>
      <c r="R736" s="216"/>
      <c r="S736" s="216"/>
      <c r="T736" s="217"/>
      <c r="AT736" s="218" t="s">
        <v>244</v>
      </c>
      <c r="AU736" s="218" t="s">
        <v>84</v>
      </c>
      <c r="AV736" s="11" t="s">
        <v>84</v>
      </c>
      <c r="AW736" s="11" t="s">
        <v>39</v>
      </c>
      <c r="AX736" s="11" t="s">
        <v>75</v>
      </c>
      <c r="AY736" s="218" t="s">
        <v>237</v>
      </c>
    </row>
    <row r="737" spans="2:65" s="12" customFormat="1">
      <c r="B737" s="219"/>
      <c r="C737" s="220"/>
      <c r="D737" s="221" t="s">
        <v>244</v>
      </c>
      <c r="E737" s="222" t="s">
        <v>22</v>
      </c>
      <c r="F737" s="223" t="s">
        <v>246</v>
      </c>
      <c r="G737" s="220"/>
      <c r="H737" s="224">
        <v>172.2</v>
      </c>
      <c r="I737" s="225"/>
      <c r="J737" s="220"/>
      <c r="K737" s="220"/>
      <c r="L737" s="226"/>
      <c r="M737" s="227"/>
      <c r="N737" s="228"/>
      <c r="O737" s="228"/>
      <c r="P737" s="228"/>
      <c r="Q737" s="228"/>
      <c r="R737" s="228"/>
      <c r="S737" s="228"/>
      <c r="T737" s="229"/>
      <c r="AT737" s="230" t="s">
        <v>244</v>
      </c>
      <c r="AU737" s="230" t="s">
        <v>84</v>
      </c>
      <c r="AV737" s="12" t="s">
        <v>164</v>
      </c>
      <c r="AW737" s="12" t="s">
        <v>39</v>
      </c>
      <c r="AX737" s="12" t="s">
        <v>24</v>
      </c>
      <c r="AY737" s="230" t="s">
        <v>237</v>
      </c>
    </row>
    <row r="738" spans="2:65" s="1" customFormat="1" ht="22.5" customHeight="1">
      <c r="B738" s="41"/>
      <c r="C738" s="231" t="s">
        <v>1284</v>
      </c>
      <c r="D738" s="231" t="s">
        <v>274</v>
      </c>
      <c r="E738" s="232" t="s">
        <v>1285</v>
      </c>
      <c r="F738" s="233" t="s">
        <v>1286</v>
      </c>
      <c r="G738" s="234" t="s">
        <v>133</v>
      </c>
      <c r="H738" s="235">
        <v>175.64400000000001</v>
      </c>
      <c r="I738" s="236"/>
      <c r="J738" s="237">
        <f>ROUND(I738*H738,2)</f>
        <v>0</v>
      </c>
      <c r="K738" s="233" t="s">
        <v>242</v>
      </c>
      <c r="L738" s="238"/>
      <c r="M738" s="239" t="s">
        <v>22</v>
      </c>
      <c r="N738" s="240" t="s">
        <v>46</v>
      </c>
      <c r="O738" s="42"/>
      <c r="P738" s="204">
        <f>O738*H738</f>
        <v>0</v>
      </c>
      <c r="Q738" s="204">
        <v>2.5000000000000001E-3</v>
      </c>
      <c r="R738" s="204">
        <f>Q738*H738</f>
        <v>0.43911</v>
      </c>
      <c r="S738" s="204">
        <v>0</v>
      </c>
      <c r="T738" s="205">
        <f>S738*H738</f>
        <v>0</v>
      </c>
      <c r="AR738" s="24" t="s">
        <v>273</v>
      </c>
      <c r="AT738" s="24" t="s">
        <v>274</v>
      </c>
      <c r="AU738" s="24" t="s">
        <v>84</v>
      </c>
      <c r="AY738" s="24" t="s">
        <v>237</v>
      </c>
      <c r="BE738" s="206">
        <f>IF(N738="základní",J738,0)</f>
        <v>0</v>
      </c>
      <c r="BF738" s="206">
        <f>IF(N738="snížená",J738,0)</f>
        <v>0</v>
      </c>
      <c r="BG738" s="206">
        <f>IF(N738="zákl. přenesená",J738,0)</f>
        <v>0</v>
      </c>
      <c r="BH738" s="206">
        <f>IF(N738="sníž. přenesená",J738,0)</f>
        <v>0</v>
      </c>
      <c r="BI738" s="206">
        <f>IF(N738="nulová",J738,0)</f>
        <v>0</v>
      </c>
      <c r="BJ738" s="24" t="s">
        <v>24</v>
      </c>
      <c r="BK738" s="206">
        <f>ROUND(I738*H738,2)</f>
        <v>0</v>
      </c>
      <c r="BL738" s="24" t="s">
        <v>164</v>
      </c>
      <c r="BM738" s="24" t="s">
        <v>1287</v>
      </c>
    </row>
    <row r="739" spans="2:65" s="1" customFormat="1" ht="27">
      <c r="B739" s="41"/>
      <c r="C739" s="63"/>
      <c r="D739" s="209" t="s">
        <v>287</v>
      </c>
      <c r="E739" s="63"/>
      <c r="F739" s="241" t="s">
        <v>1288</v>
      </c>
      <c r="G739" s="63"/>
      <c r="H739" s="63"/>
      <c r="I739" s="165"/>
      <c r="J739" s="63"/>
      <c r="K739" s="63"/>
      <c r="L739" s="61"/>
      <c r="M739" s="242"/>
      <c r="N739" s="42"/>
      <c r="O739" s="42"/>
      <c r="P739" s="42"/>
      <c r="Q739" s="42"/>
      <c r="R739" s="42"/>
      <c r="S739" s="42"/>
      <c r="T739" s="78"/>
      <c r="AT739" s="24" t="s">
        <v>287</v>
      </c>
      <c r="AU739" s="24" t="s">
        <v>84</v>
      </c>
    </row>
    <row r="740" spans="2:65" s="11" customFormat="1">
      <c r="B740" s="207"/>
      <c r="C740" s="208"/>
      <c r="D740" s="221" t="s">
        <v>244</v>
      </c>
      <c r="E740" s="208"/>
      <c r="F740" s="248" t="s">
        <v>1289</v>
      </c>
      <c r="G740" s="208"/>
      <c r="H740" s="249">
        <v>175.64400000000001</v>
      </c>
      <c r="I740" s="213"/>
      <c r="J740" s="208"/>
      <c r="K740" s="208"/>
      <c r="L740" s="214"/>
      <c r="M740" s="215"/>
      <c r="N740" s="216"/>
      <c r="O740" s="216"/>
      <c r="P740" s="216"/>
      <c r="Q740" s="216"/>
      <c r="R740" s="216"/>
      <c r="S740" s="216"/>
      <c r="T740" s="217"/>
      <c r="AT740" s="218" t="s">
        <v>244</v>
      </c>
      <c r="AU740" s="218" t="s">
        <v>84</v>
      </c>
      <c r="AV740" s="11" t="s">
        <v>84</v>
      </c>
      <c r="AW740" s="11" t="s">
        <v>6</v>
      </c>
      <c r="AX740" s="11" t="s">
        <v>24</v>
      </c>
      <c r="AY740" s="218" t="s">
        <v>237</v>
      </c>
    </row>
    <row r="741" spans="2:65" s="1" customFormat="1" ht="31.5" customHeight="1">
      <c r="B741" s="41"/>
      <c r="C741" s="195" t="s">
        <v>1290</v>
      </c>
      <c r="D741" s="195" t="s">
        <v>239</v>
      </c>
      <c r="E741" s="196" t="s">
        <v>1291</v>
      </c>
      <c r="F741" s="197" t="s">
        <v>1292</v>
      </c>
      <c r="G741" s="198" t="s">
        <v>133</v>
      </c>
      <c r="H741" s="199">
        <v>112.69199999999999</v>
      </c>
      <c r="I741" s="200"/>
      <c r="J741" s="201">
        <f>ROUND(I741*H741,2)</f>
        <v>0</v>
      </c>
      <c r="K741" s="197" t="s">
        <v>22</v>
      </c>
      <c r="L741" s="61"/>
      <c r="M741" s="202" t="s">
        <v>22</v>
      </c>
      <c r="N741" s="203" t="s">
        <v>46</v>
      </c>
      <c r="O741" s="42"/>
      <c r="P741" s="204">
        <f>O741*H741</f>
        <v>0</v>
      </c>
      <c r="Q741" s="204">
        <v>0</v>
      </c>
      <c r="R741" s="204">
        <f>Q741*H741</f>
        <v>0</v>
      </c>
      <c r="S741" s="204">
        <v>0</v>
      </c>
      <c r="T741" s="205">
        <f>S741*H741</f>
        <v>0</v>
      </c>
      <c r="AR741" s="24" t="s">
        <v>316</v>
      </c>
      <c r="AT741" s="24" t="s">
        <v>239</v>
      </c>
      <c r="AU741" s="24" t="s">
        <v>84</v>
      </c>
      <c r="AY741" s="24" t="s">
        <v>237</v>
      </c>
      <c r="BE741" s="206">
        <f>IF(N741="základní",J741,0)</f>
        <v>0</v>
      </c>
      <c r="BF741" s="206">
        <f>IF(N741="snížená",J741,0)</f>
        <v>0</v>
      </c>
      <c r="BG741" s="206">
        <f>IF(N741="zákl. přenesená",J741,0)</f>
        <v>0</v>
      </c>
      <c r="BH741" s="206">
        <f>IF(N741="sníž. přenesená",J741,0)</f>
        <v>0</v>
      </c>
      <c r="BI741" s="206">
        <f>IF(N741="nulová",J741,0)</f>
        <v>0</v>
      </c>
      <c r="BJ741" s="24" t="s">
        <v>24</v>
      </c>
      <c r="BK741" s="206">
        <f>ROUND(I741*H741,2)</f>
        <v>0</v>
      </c>
      <c r="BL741" s="24" t="s">
        <v>316</v>
      </c>
      <c r="BM741" s="24" t="s">
        <v>1293</v>
      </c>
    </row>
    <row r="742" spans="2:65" s="11" customFormat="1">
      <c r="B742" s="207"/>
      <c r="C742" s="208"/>
      <c r="D742" s="209" t="s">
        <v>244</v>
      </c>
      <c r="E742" s="210" t="s">
        <v>22</v>
      </c>
      <c r="F742" s="211" t="s">
        <v>1294</v>
      </c>
      <c r="G742" s="208"/>
      <c r="H742" s="212">
        <v>112.69199999999999</v>
      </c>
      <c r="I742" s="213"/>
      <c r="J742" s="208"/>
      <c r="K742" s="208"/>
      <c r="L742" s="214"/>
      <c r="M742" s="215"/>
      <c r="N742" s="216"/>
      <c r="O742" s="216"/>
      <c r="P742" s="216"/>
      <c r="Q742" s="216"/>
      <c r="R742" s="216"/>
      <c r="S742" s="216"/>
      <c r="T742" s="217"/>
      <c r="AT742" s="218" t="s">
        <v>244</v>
      </c>
      <c r="AU742" s="218" t="s">
        <v>84</v>
      </c>
      <c r="AV742" s="11" t="s">
        <v>84</v>
      </c>
      <c r="AW742" s="11" t="s">
        <v>39</v>
      </c>
      <c r="AX742" s="11" t="s">
        <v>75</v>
      </c>
      <c r="AY742" s="218" t="s">
        <v>237</v>
      </c>
    </row>
    <row r="743" spans="2:65" s="12" customFormat="1">
      <c r="B743" s="219"/>
      <c r="C743" s="220"/>
      <c r="D743" s="221" t="s">
        <v>244</v>
      </c>
      <c r="E743" s="222" t="s">
        <v>22</v>
      </c>
      <c r="F743" s="223" t="s">
        <v>246</v>
      </c>
      <c r="G743" s="220"/>
      <c r="H743" s="224">
        <v>112.69199999999999</v>
      </c>
      <c r="I743" s="225"/>
      <c r="J743" s="220"/>
      <c r="K743" s="220"/>
      <c r="L743" s="226"/>
      <c r="M743" s="227"/>
      <c r="N743" s="228"/>
      <c r="O743" s="228"/>
      <c r="P743" s="228"/>
      <c r="Q743" s="228"/>
      <c r="R743" s="228"/>
      <c r="S743" s="228"/>
      <c r="T743" s="229"/>
      <c r="AT743" s="230" t="s">
        <v>244</v>
      </c>
      <c r="AU743" s="230" t="s">
        <v>84</v>
      </c>
      <c r="AV743" s="12" t="s">
        <v>164</v>
      </c>
      <c r="AW743" s="12" t="s">
        <v>39</v>
      </c>
      <c r="AX743" s="12" t="s">
        <v>24</v>
      </c>
      <c r="AY743" s="230" t="s">
        <v>237</v>
      </c>
    </row>
    <row r="744" spans="2:65" s="1" customFormat="1" ht="22.5" customHeight="1">
      <c r="B744" s="41"/>
      <c r="C744" s="231" t="s">
        <v>1295</v>
      </c>
      <c r="D744" s="231" t="s">
        <v>274</v>
      </c>
      <c r="E744" s="232" t="s">
        <v>1296</v>
      </c>
      <c r="F744" s="233" t="s">
        <v>1297</v>
      </c>
      <c r="G744" s="234" t="s">
        <v>133</v>
      </c>
      <c r="H744" s="235">
        <v>129.595</v>
      </c>
      <c r="I744" s="236"/>
      <c r="J744" s="237">
        <f>ROUND(I744*H744,2)</f>
        <v>0</v>
      </c>
      <c r="K744" s="233" t="s">
        <v>242</v>
      </c>
      <c r="L744" s="238"/>
      <c r="M744" s="239" t="s">
        <v>22</v>
      </c>
      <c r="N744" s="240" t="s">
        <v>46</v>
      </c>
      <c r="O744" s="42"/>
      <c r="P744" s="204">
        <f>O744*H744</f>
        <v>0</v>
      </c>
      <c r="Q744" s="204">
        <v>8.9999999999999998E-4</v>
      </c>
      <c r="R744" s="204">
        <f>Q744*H744</f>
        <v>0.11663549999999999</v>
      </c>
      <c r="S744" s="204">
        <v>0</v>
      </c>
      <c r="T744" s="205">
        <f>S744*H744</f>
        <v>0</v>
      </c>
      <c r="AR744" s="24" t="s">
        <v>399</v>
      </c>
      <c r="AT744" s="24" t="s">
        <v>274</v>
      </c>
      <c r="AU744" s="24" t="s">
        <v>84</v>
      </c>
      <c r="AY744" s="24" t="s">
        <v>237</v>
      </c>
      <c r="BE744" s="206">
        <f>IF(N744="základní",J744,0)</f>
        <v>0</v>
      </c>
      <c r="BF744" s="206">
        <f>IF(N744="snížená",J744,0)</f>
        <v>0</v>
      </c>
      <c r="BG744" s="206">
        <f>IF(N744="zákl. přenesená",J744,0)</f>
        <v>0</v>
      </c>
      <c r="BH744" s="206">
        <f>IF(N744="sníž. přenesená",J744,0)</f>
        <v>0</v>
      </c>
      <c r="BI744" s="206">
        <f>IF(N744="nulová",J744,0)</f>
        <v>0</v>
      </c>
      <c r="BJ744" s="24" t="s">
        <v>24</v>
      </c>
      <c r="BK744" s="206">
        <f>ROUND(I744*H744,2)</f>
        <v>0</v>
      </c>
      <c r="BL744" s="24" t="s">
        <v>316</v>
      </c>
      <c r="BM744" s="24" t="s">
        <v>1298</v>
      </c>
    </row>
    <row r="745" spans="2:65" s="1" customFormat="1" ht="31.5" customHeight="1">
      <c r="B745" s="41"/>
      <c r="C745" s="195" t="s">
        <v>1299</v>
      </c>
      <c r="D745" s="195" t="s">
        <v>239</v>
      </c>
      <c r="E745" s="196" t="s">
        <v>1300</v>
      </c>
      <c r="F745" s="197" t="s">
        <v>1301</v>
      </c>
      <c r="G745" s="198" t="s">
        <v>133</v>
      </c>
      <c r="H745" s="199">
        <v>1129.78</v>
      </c>
      <c r="I745" s="200"/>
      <c r="J745" s="201">
        <f>ROUND(I745*H745,2)</f>
        <v>0</v>
      </c>
      <c r="K745" s="197" t="s">
        <v>242</v>
      </c>
      <c r="L745" s="61"/>
      <c r="M745" s="202" t="s">
        <v>22</v>
      </c>
      <c r="N745" s="203" t="s">
        <v>46</v>
      </c>
      <c r="O745" s="42"/>
      <c r="P745" s="204">
        <f>O745*H745</f>
        <v>0</v>
      </c>
      <c r="Q745" s="204">
        <v>5.8E-4</v>
      </c>
      <c r="R745" s="204">
        <f>Q745*H745</f>
        <v>0.65527239999999998</v>
      </c>
      <c r="S745" s="204">
        <v>0</v>
      </c>
      <c r="T745" s="205">
        <f>S745*H745</f>
        <v>0</v>
      </c>
      <c r="AR745" s="24" t="s">
        <v>164</v>
      </c>
      <c r="AT745" s="24" t="s">
        <v>239</v>
      </c>
      <c r="AU745" s="24" t="s">
        <v>84</v>
      </c>
      <c r="AY745" s="24" t="s">
        <v>237</v>
      </c>
      <c r="BE745" s="206">
        <f>IF(N745="základní",J745,0)</f>
        <v>0</v>
      </c>
      <c r="BF745" s="206">
        <f>IF(N745="snížená",J745,0)</f>
        <v>0</v>
      </c>
      <c r="BG745" s="206">
        <f>IF(N745="zákl. přenesená",J745,0)</f>
        <v>0</v>
      </c>
      <c r="BH745" s="206">
        <f>IF(N745="sníž. přenesená",J745,0)</f>
        <v>0</v>
      </c>
      <c r="BI745" s="206">
        <f>IF(N745="nulová",J745,0)</f>
        <v>0</v>
      </c>
      <c r="BJ745" s="24" t="s">
        <v>24</v>
      </c>
      <c r="BK745" s="206">
        <f>ROUND(I745*H745,2)</f>
        <v>0</v>
      </c>
      <c r="BL745" s="24" t="s">
        <v>164</v>
      </c>
      <c r="BM745" s="24" t="s">
        <v>1302</v>
      </c>
    </row>
    <row r="746" spans="2:65" s="11" customFormat="1">
      <c r="B746" s="207"/>
      <c r="C746" s="208"/>
      <c r="D746" s="209" t="s">
        <v>244</v>
      </c>
      <c r="E746" s="210" t="s">
        <v>22</v>
      </c>
      <c r="F746" s="211" t="s">
        <v>1303</v>
      </c>
      <c r="G746" s="208"/>
      <c r="H746" s="212">
        <v>884.7</v>
      </c>
      <c r="I746" s="213"/>
      <c r="J746" s="208"/>
      <c r="K746" s="208"/>
      <c r="L746" s="214"/>
      <c r="M746" s="215"/>
      <c r="N746" s="216"/>
      <c r="O746" s="216"/>
      <c r="P746" s="216"/>
      <c r="Q746" s="216"/>
      <c r="R746" s="216"/>
      <c r="S746" s="216"/>
      <c r="T746" s="217"/>
      <c r="AT746" s="218" t="s">
        <v>244</v>
      </c>
      <c r="AU746" s="218" t="s">
        <v>84</v>
      </c>
      <c r="AV746" s="11" t="s">
        <v>84</v>
      </c>
      <c r="AW746" s="11" t="s">
        <v>39</v>
      </c>
      <c r="AX746" s="11" t="s">
        <v>75</v>
      </c>
      <c r="AY746" s="218" t="s">
        <v>237</v>
      </c>
    </row>
    <row r="747" spans="2:65" s="11" customFormat="1">
      <c r="B747" s="207"/>
      <c r="C747" s="208"/>
      <c r="D747" s="209" t="s">
        <v>244</v>
      </c>
      <c r="E747" s="210" t="s">
        <v>22</v>
      </c>
      <c r="F747" s="211" t="s">
        <v>1304</v>
      </c>
      <c r="G747" s="208"/>
      <c r="H747" s="212">
        <v>5.98</v>
      </c>
      <c r="I747" s="213"/>
      <c r="J747" s="208"/>
      <c r="K747" s="208"/>
      <c r="L747" s="214"/>
      <c r="M747" s="215"/>
      <c r="N747" s="216"/>
      <c r="O747" s="216"/>
      <c r="P747" s="216"/>
      <c r="Q747" s="216"/>
      <c r="R747" s="216"/>
      <c r="S747" s="216"/>
      <c r="T747" s="217"/>
      <c r="AT747" s="218" t="s">
        <v>244</v>
      </c>
      <c r="AU747" s="218" t="s">
        <v>84</v>
      </c>
      <c r="AV747" s="11" t="s">
        <v>84</v>
      </c>
      <c r="AW747" s="11" t="s">
        <v>39</v>
      </c>
      <c r="AX747" s="11" t="s">
        <v>75</v>
      </c>
      <c r="AY747" s="218" t="s">
        <v>237</v>
      </c>
    </row>
    <row r="748" spans="2:65" s="11" customFormat="1">
      <c r="B748" s="207"/>
      <c r="C748" s="208"/>
      <c r="D748" s="209" t="s">
        <v>244</v>
      </c>
      <c r="E748" s="210" t="s">
        <v>22</v>
      </c>
      <c r="F748" s="211" t="s">
        <v>1305</v>
      </c>
      <c r="G748" s="208"/>
      <c r="H748" s="212">
        <v>239.1</v>
      </c>
      <c r="I748" s="213"/>
      <c r="J748" s="208"/>
      <c r="K748" s="208"/>
      <c r="L748" s="214"/>
      <c r="M748" s="215"/>
      <c r="N748" s="216"/>
      <c r="O748" s="216"/>
      <c r="P748" s="216"/>
      <c r="Q748" s="216"/>
      <c r="R748" s="216"/>
      <c r="S748" s="216"/>
      <c r="T748" s="217"/>
      <c r="AT748" s="218" t="s">
        <v>244</v>
      </c>
      <c r="AU748" s="218" t="s">
        <v>84</v>
      </c>
      <c r="AV748" s="11" t="s">
        <v>84</v>
      </c>
      <c r="AW748" s="11" t="s">
        <v>39</v>
      </c>
      <c r="AX748" s="11" t="s">
        <v>75</v>
      </c>
      <c r="AY748" s="218" t="s">
        <v>237</v>
      </c>
    </row>
    <row r="749" spans="2:65" s="12" customFormat="1">
      <c r="B749" s="219"/>
      <c r="C749" s="220"/>
      <c r="D749" s="221" t="s">
        <v>244</v>
      </c>
      <c r="E749" s="222" t="s">
        <v>22</v>
      </c>
      <c r="F749" s="223" t="s">
        <v>246</v>
      </c>
      <c r="G749" s="220"/>
      <c r="H749" s="224">
        <v>1129.78</v>
      </c>
      <c r="I749" s="225"/>
      <c r="J749" s="220"/>
      <c r="K749" s="220"/>
      <c r="L749" s="226"/>
      <c r="M749" s="227"/>
      <c r="N749" s="228"/>
      <c r="O749" s="228"/>
      <c r="P749" s="228"/>
      <c r="Q749" s="228"/>
      <c r="R749" s="228"/>
      <c r="S749" s="228"/>
      <c r="T749" s="229"/>
      <c r="AT749" s="230" t="s">
        <v>244</v>
      </c>
      <c r="AU749" s="230" t="s">
        <v>84</v>
      </c>
      <c r="AV749" s="12" t="s">
        <v>164</v>
      </c>
      <c r="AW749" s="12" t="s">
        <v>39</v>
      </c>
      <c r="AX749" s="12" t="s">
        <v>24</v>
      </c>
      <c r="AY749" s="230" t="s">
        <v>237</v>
      </c>
    </row>
    <row r="750" spans="2:65" s="1" customFormat="1" ht="22.5" customHeight="1">
      <c r="B750" s="41"/>
      <c r="C750" s="231" t="s">
        <v>1306</v>
      </c>
      <c r="D750" s="231" t="s">
        <v>274</v>
      </c>
      <c r="E750" s="232" t="s">
        <v>1307</v>
      </c>
      <c r="F750" s="233" t="s">
        <v>1308</v>
      </c>
      <c r="G750" s="234" t="s">
        <v>133</v>
      </c>
      <c r="H750" s="235">
        <v>1017.405</v>
      </c>
      <c r="I750" s="236"/>
      <c r="J750" s="237">
        <f>ROUND(I750*H750,2)</f>
        <v>0</v>
      </c>
      <c r="K750" s="233" t="s">
        <v>22</v>
      </c>
      <c r="L750" s="238"/>
      <c r="M750" s="239" t="s">
        <v>22</v>
      </c>
      <c r="N750" s="240" t="s">
        <v>46</v>
      </c>
      <c r="O750" s="42"/>
      <c r="P750" s="204">
        <f>O750*H750</f>
        <v>0</v>
      </c>
      <c r="Q750" s="204">
        <v>5.0000000000000001E-3</v>
      </c>
      <c r="R750" s="204">
        <f>Q750*H750</f>
        <v>5.0870249999999997</v>
      </c>
      <c r="S750" s="204">
        <v>0</v>
      </c>
      <c r="T750" s="205">
        <f>S750*H750</f>
        <v>0</v>
      </c>
      <c r="AR750" s="24" t="s">
        <v>273</v>
      </c>
      <c r="AT750" s="24" t="s">
        <v>274</v>
      </c>
      <c r="AU750" s="24" t="s">
        <v>84</v>
      </c>
      <c r="AY750" s="24" t="s">
        <v>237</v>
      </c>
      <c r="BE750" s="206">
        <f>IF(N750="základní",J750,0)</f>
        <v>0</v>
      </c>
      <c r="BF750" s="206">
        <f>IF(N750="snížená",J750,0)</f>
        <v>0</v>
      </c>
      <c r="BG750" s="206">
        <f>IF(N750="zákl. přenesená",J750,0)</f>
        <v>0</v>
      </c>
      <c r="BH750" s="206">
        <f>IF(N750="sníž. přenesená",J750,0)</f>
        <v>0</v>
      </c>
      <c r="BI750" s="206">
        <f>IF(N750="nulová",J750,0)</f>
        <v>0</v>
      </c>
      <c r="BJ750" s="24" t="s">
        <v>24</v>
      </c>
      <c r="BK750" s="206">
        <f>ROUND(I750*H750,2)</f>
        <v>0</v>
      </c>
      <c r="BL750" s="24" t="s">
        <v>164</v>
      </c>
      <c r="BM750" s="24" t="s">
        <v>1309</v>
      </c>
    </row>
    <row r="751" spans="2:65" s="1" customFormat="1" ht="27">
      <c r="B751" s="41"/>
      <c r="C751" s="63"/>
      <c r="D751" s="209" t="s">
        <v>287</v>
      </c>
      <c r="E751" s="63"/>
      <c r="F751" s="241" t="s">
        <v>1288</v>
      </c>
      <c r="G751" s="63"/>
      <c r="H751" s="63"/>
      <c r="I751" s="165"/>
      <c r="J751" s="63"/>
      <c r="K751" s="63"/>
      <c r="L751" s="61"/>
      <c r="M751" s="242"/>
      <c r="N751" s="42"/>
      <c r="O751" s="42"/>
      <c r="P751" s="42"/>
      <c r="Q751" s="42"/>
      <c r="R751" s="42"/>
      <c r="S751" s="42"/>
      <c r="T751" s="78"/>
      <c r="AT751" s="24" t="s">
        <v>287</v>
      </c>
      <c r="AU751" s="24" t="s">
        <v>84</v>
      </c>
    </row>
    <row r="752" spans="2:65" s="11" customFormat="1">
      <c r="B752" s="207"/>
      <c r="C752" s="208"/>
      <c r="D752" s="209" t="s">
        <v>244</v>
      </c>
      <c r="E752" s="210" t="s">
        <v>22</v>
      </c>
      <c r="F752" s="211" t="s">
        <v>1310</v>
      </c>
      <c r="G752" s="208"/>
      <c r="H752" s="212">
        <v>1017.405</v>
      </c>
      <c r="I752" s="213"/>
      <c r="J752" s="208"/>
      <c r="K752" s="208"/>
      <c r="L752" s="214"/>
      <c r="M752" s="215"/>
      <c r="N752" s="216"/>
      <c r="O752" s="216"/>
      <c r="P752" s="216"/>
      <c r="Q752" s="216"/>
      <c r="R752" s="216"/>
      <c r="S752" s="216"/>
      <c r="T752" s="217"/>
      <c r="AT752" s="218" t="s">
        <v>244</v>
      </c>
      <c r="AU752" s="218" t="s">
        <v>84</v>
      </c>
      <c r="AV752" s="11" t="s">
        <v>84</v>
      </c>
      <c r="AW752" s="11" t="s">
        <v>39</v>
      </c>
      <c r="AX752" s="11" t="s">
        <v>75</v>
      </c>
      <c r="AY752" s="218" t="s">
        <v>237</v>
      </c>
    </row>
    <row r="753" spans="2:65" s="12" customFormat="1">
      <c r="B753" s="219"/>
      <c r="C753" s="220"/>
      <c r="D753" s="221" t="s">
        <v>244</v>
      </c>
      <c r="E753" s="222" t="s">
        <v>22</v>
      </c>
      <c r="F753" s="223" t="s">
        <v>246</v>
      </c>
      <c r="G753" s="220"/>
      <c r="H753" s="224">
        <v>1017.405</v>
      </c>
      <c r="I753" s="225"/>
      <c r="J753" s="220"/>
      <c r="K753" s="220"/>
      <c r="L753" s="226"/>
      <c r="M753" s="227"/>
      <c r="N753" s="228"/>
      <c r="O753" s="228"/>
      <c r="P753" s="228"/>
      <c r="Q753" s="228"/>
      <c r="R753" s="228"/>
      <c r="S753" s="228"/>
      <c r="T753" s="229"/>
      <c r="AT753" s="230" t="s">
        <v>244</v>
      </c>
      <c r="AU753" s="230" t="s">
        <v>84</v>
      </c>
      <c r="AV753" s="12" t="s">
        <v>164</v>
      </c>
      <c r="AW753" s="12" t="s">
        <v>39</v>
      </c>
      <c r="AX753" s="12" t="s">
        <v>24</v>
      </c>
      <c r="AY753" s="230" t="s">
        <v>237</v>
      </c>
    </row>
    <row r="754" spans="2:65" s="1" customFormat="1" ht="22.5" customHeight="1">
      <c r="B754" s="41"/>
      <c r="C754" s="231" t="s">
        <v>1311</v>
      </c>
      <c r="D754" s="231" t="s">
        <v>274</v>
      </c>
      <c r="E754" s="232" t="s">
        <v>1312</v>
      </c>
      <c r="F754" s="233" t="s">
        <v>1313</v>
      </c>
      <c r="G754" s="234" t="s">
        <v>133</v>
      </c>
      <c r="H754" s="235">
        <v>274.96499999999997</v>
      </c>
      <c r="I754" s="236"/>
      <c r="J754" s="237">
        <f>ROUND(I754*H754,2)</f>
        <v>0</v>
      </c>
      <c r="K754" s="233" t="s">
        <v>22</v>
      </c>
      <c r="L754" s="238"/>
      <c r="M754" s="239" t="s">
        <v>22</v>
      </c>
      <c r="N754" s="240" t="s">
        <v>46</v>
      </c>
      <c r="O754" s="42"/>
      <c r="P754" s="204">
        <f>O754*H754</f>
        <v>0</v>
      </c>
      <c r="Q754" s="204">
        <v>5.0000000000000001E-3</v>
      </c>
      <c r="R754" s="204">
        <f>Q754*H754</f>
        <v>1.374825</v>
      </c>
      <c r="S754" s="204">
        <v>0</v>
      </c>
      <c r="T754" s="205">
        <f>S754*H754</f>
        <v>0</v>
      </c>
      <c r="AR754" s="24" t="s">
        <v>273</v>
      </c>
      <c r="AT754" s="24" t="s">
        <v>274</v>
      </c>
      <c r="AU754" s="24" t="s">
        <v>84</v>
      </c>
      <c r="AY754" s="24" t="s">
        <v>237</v>
      </c>
      <c r="BE754" s="206">
        <f>IF(N754="základní",J754,0)</f>
        <v>0</v>
      </c>
      <c r="BF754" s="206">
        <f>IF(N754="snížená",J754,0)</f>
        <v>0</v>
      </c>
      <c r="BG754" s="206">
        <f>IF(N754="zákl. přenesená",J754,0)</f>
        <v>0</v>
      </c>
      <c r="BH754" s="206">
        <f>IF(N754="sníž. přenesená",J754,0)</f>
        <v>0</v>
      </c>
      <c r="BI754" s="206">
        <f>IF(N754="nulová",J754,0)</f>
        <v>0</v>
      </c>
      <c r="BJ754" s="24" t="s">
        <v>24</v>
      </c>
      <c r="BK754" s="206">
        <f>ROUND(I754*H754,2)</f>
        <v>0</v>
      </c>
      <c r="BL754" s="24" t="s">
        <v>164</v>
      </c>
      <c r="BM754" s="24" t="s">
        <v>1314</v>
      </c>
    </row>
    <row r="755" spans="2:65" s="1" customFormat="1" ht="27">
      <c r="B755" s="41"/>
      <c r="C755" s="63"/>
      <c r="D755" s="209" t="s">
        <v>287</v>
      </c>
      <c r="E755" s="63"/>
      <c r="F755" s="241" t="s">
        <v>1288</v>
      </c>
      <c r="G755" s="63"/>
      <c r="H755" s="63"/>
      <c r="I755" s="165"/>
      <c r="J755" s="63"/>
      <c r="K755" s="63"/>
      <c r="L755" s="61"/>
      <c r="M755" s="242"/>
      <c r="N755" s="42"/>
      <c r="O755" s="42"/>
      <c r="P755" s="42"/>
      <c r="Q755" s="42"/>
      <c r="R755" s="42"/>
      <c r="S755" s="42"/>
      <c r="T755" s="78"/>
      <c r="AT755" s="24" t="s">
        <v>287</v>
      </c>
      <c r="AU755" s="24" t="s">
        <v>84</v>
      </c>
    </row>
    <row r="756" spans="2:65" s="11" customFormat="1">
      <c r="B756" s="207"/>
      <c r="C756" s="208"/>
      <c r="D756" s="209" t="s">
        <v>244</v>
      </c>
      <c r="E756" s="210" t="s">
        <v>22</v>
      </c>
      <c r="F756" s="211" t="s">
        <v>1315</v>
      </c>
      <c r="G756" s="208"/>
      <c r="H756" s="212">
        <v>274.96499999999997</v>
      </c>
      <c r="I756" s="213"/>
      <c r="J756" s="208"/>
      <c r="K756" s="208"/>
      <c r="L756" s="214"/>
      <c r="M756" s="215"/>
      <c r="N756" s="216"/>
      <c r="O756" s="216"/>
      <c r="P756" s="216"/>
      <c r="Q756" s="216"/>
      <c r="R756" s="216"/>
      <c r="S756" s="216"/>
      <c r="T756" s="217"/>
      <c r="AT756" s="218" t="s">
        <v>244</v>
      </c>
      <c r="AU756" s="218" t="s">
        <v>84</v>
      </c>
      <c r="AV756" s="11" t="s">
        <v>84</v>
      </c>
      <c r="AW756" s="11" t="s">
        <v>39</v>
      </c>
      <c r="AX756" s="11" t="s">
        <v>75</v>
      </c>
      <c r="AY756" s="218" t="s">
        <v>237</v>
      </c>
    </row>
    <row r="757" spans="2:65" s="12" customFormat="1">
      <c r="B757" s="219"/>
      <c r="C757" s="220"/>
      <c r="D757" s="221" t="s">
        <v>244</v>
      </c>
      <c r="E757" s="222" t="s">
        <v>22</v>
      </c>
      <c r="F757" s="223" t="s">
        <v>246</v>
      </c>
      <c r="G757" s="220"/>
      <c r="H757" s="224">
        <v>274.96499999999997</v>
      </c>
      <c r="I757" s="225"/>
      <c r="J757" s="220"/>
      <c r="K757" s="220"/>
      <c r="L757" s="226"/>
      <c r="M757" s="227"/>
      <c r="N757" s="228"/>
      <c r="O757" s="228"/>
      <c r="P757" s="228"/>
      <c r="Q757" s="228"/>
      <c r="R757" s="228"/>
      <c r="S757" s="228"/>
      <c r="T757" s="229"/>
      <c r="AT757" s="230" t="s">
        <v>244</v>
      </c>
      <c r="AU757" s="230" t="s">
        <v>84</v>
      </c>
      <c r="AV757" s="12" t="s">
        <v>164</v>
      </c>
      <c r="AW757" s="12" t="s">
        <v>39</v>
      </c>
      <c r="AX757" s="12" t="s">
        <v>24</v>
      </c>
      <c r="AY757" s="230" t="s">
        <v>237</v>
      </c>
    </row>
    <row r="758" spans="2:65" s="1" customFormat="1" ht="22.5" customHeight="1">
      <c r="B758" s="41"/>
      <c r="C758" s="231" t="s">
        <v>1316</v>
      </c>
      <c r="D758" s="231" t="s">
        <v>274</v>
      </c>
      <c r="E758" s="232" t="s">
        <v>1317</v>
      </c>
      <c r="F758" s="233" t="s">
        <v>1318</v>
      </c>
      <c r="G758" s="234" t="s">
        <v>133</v>
      </c>
      <c r="H758" s="235">
        <v>6.8769999999999998</v>
      </c>
      <c r="I758" s="236"/>
      <c r="J758" s="237">
        <f>ROUND(I758*H758,2)</f>
        <v>0</v>
      </c>
      <c r="K758" s="233" t="s">
        <v>22</v>
      </c>
      <c r="L758" s="238"/>
      <c r="M758" s="239" t="s">
        <v>22</v>
      </c>
      <c r="N758" s="240" t="s">
        <v>46</v>
      </c>
      <c r="O758" s="42"/>
      <c r="P758" s="204">
        <f>O758*H758</f>
        <v>0</v>
      </c>
      <c r="Q758" s="204">
        <v>5.0000000000000001E-3</v>
      </c>
      <c r="R758" s="204">
        <f>Q758*H758</f>
        <v>3.4384999999999999E-2</v>
      </c>
      <c r="S758" s="204">
        <v>0</v>
      </c>
      <c r="T758" s="205">
        <f>S758*H758</f>
        <v>0</v>
      </c>
      <c r="AR758" s="24" t="s">
        <v>273</v>
      </c>
      <c r="AT758" s="24" t="s">
        <v>274</v>
      </c>
      <c r="AU758" s="24" t="s">
        <v>84</v>
      </c>
      <c r="AY758" s="24" t="s">
        <v>237</v>
      </c>
      <c r="BE758" s="206">
        <f>IF(N758="základní",J758,0)</f>
        <v>0</v>
      </c>
      <c r="BF758" s="206">
        <f>IF(N758="snížená",J758,0)</f>
        <v>0</v>
      </c>
      <c r="BG758" s="206">
        <f>IF(N758="zákl. přenesená",J758,0)</f>
        <v>0</v>
      </c>
      <c r="BH758" s="206">
        <f>IF(N758="sníž. přenesená",J758,0)</f>
        <v>0</v>
      </c>
      <c r="BI758" s="206">
        <f>IF(N758="nulová",J758,0)</f>
        <v>0</v>
      </c>
      <c r="BJ758" s="24" t="s">
        <v>24</v>
      </c>
      <c r="BK758" s="206">
        <f>ROUND(I758*H758,2)</f>
        <v>0</v>
      </c>
      <c r="BL758" s="24" t="s">
        <v>164</v>
      </c>
      <c r="BM758" s="24" t="s">
        <v>1319</v>
      </c>
    </row>
    <row r="759" spans="2:65" s="1" customFormat="1" ht="27">
      <c r="B759" s="41"/>
      <c r="C759" s="63"/>
      <c r="D759" s="209" t="s">
        <v>287</v>
      </c>
      <c r="E759" s="63"/>
      <c r="F759" s="241" t="s">
        <v>1288</v>
      </c>
      <c r="G759" s="63"/>
      <c r="H759" s="63"/>
      <c r="I759" s="165"/>
      <c r="J759" s="63"/>
      <c r="K759" s="63"/>
      <c r="L759" s="61"/>
      <c r="M759" s="242"/>
      <c r="N759" s="42"/>
      <c r="O759" s="42"/>
      <c r="P759" s="42"/>
      <c r="Q759" s="42"/>
      <c r="R759" s="42"/>
      <c r="S759" s="42"/>
      <c r="T759" s="78"/>
      <c r="AT759" s="24" t="s">
        <v>287</v>
      </c>
      <c r="AU759" s="24" t="s">
        <v>84</v>
      </c>
    </row>
    <row r="760" spans="2:65" s="11" customFormat="1">
      <c r="B760" s="207"/>
      <c r="C760" s="208"/>
      <c r="D760" s="209" t="s">
        <v>244</v>
      </c>
      <c r="E760" s="210" t="s">
        <v>22</v>
      </c>
      <c r="F760" s="211" t="s">
        <v>1261</v>
      </c>
      <c r="G760" s="208"/>
      <c r="H760" s="212">
        <v>6.8769999999999998</v>
      </c>
      <c r="I760" s="213"/>
      <c r="J760" s="208"/>
      <c r="K760" s="208"/>
      <c r="L760" s="214"/>
      <c r="M760" s="215"/>
      <c r="N760" s="216"/>
      <c r="O760" s="216"/>
      <c r="P760" s="216"/>
      <c r="Q760" s="216"/>
      <c r="R760" s="216"/>
      <c r="S760" s="216"/>
      <c r="T760" s="217"/>
      <c r="AT760" s="218" t="s">
        <v>244</v>
      </c>
      <c r="AU760" s="218" t="s">
        <v>84</v>
      </c>
      <c r="AV760" s="11" t="s">
        <v>84</v>
      </c>
      <c r="AW760" s="11" t="s">
        <v>39</v>
      </c>
      <c r="AX760" s="11" t="s">
        <v>75</v>
      </c>
      <c r="AY760" s="218" t="s">
        <v>237</v>
      </c>
    </row>
    <row r="761" spans="2:65" s="12" customFormat="1">
      <c r="B761" s="219"/>
      <c r="C761" s="220"/>
      <c r="D761" s="221" t="s">
        <v>244</v>
      </c>
      <c r="E761" s="222" t="s">
        <v>22</v>
      </c>
      <c r="F761" s="223" t="s">
        <v>246</v>
      </c>
      <c r="G761" s="220"/>
      <c r="H761" s="224">
        <v>6.8769999999999998</v>
      </c>
      <c r="I761" s="225"/>
      <c r="J761" s="220"/>
      <c r="K761" s="220"/>
      <c r="L761" s="226"/>
      <c r="M761" s="227"/>
      <c r="N761" s="228"/>
      <c r="O761" s="228"/>
      <c r="P761" s="228"/>
      <c r="Q761" s="228"/>
      <c r="R761" s="228"/>
      <c r="S761" s="228"/>
      <c r="T761" s="229"/>
      <c r="AT761" s="230" t="s">
        <v>244</v>
      </c>
      <c r="AU761" s="230" t="s">
        <v>84</v>
      </c>
      <c r="AV761" s="12" t="s">
        <v>164</v>
      </c>
      <c r="AW761" s="12" t="s">
        <v>39</v>
      </c>
      <c r="AX761" s="12" t="s">
        <v>24</v>
      </c>
      <c r="AY761" s="230" t="s">
        <v>237</v>
      </c>
    </row>
    <row r="762" spans="2:65" s="1" customFormat="1" ht="22.5" customHeight="1">
      <c r="B762" s="41"/>
      <c r="C762" s="195" t="s">
        <v>1320</v>
      </c>
      <c r="D762" s="195" t="s">
        <v>239</v>
      </c>
      <c r="E762" s="196" t="s">
        <v>1321</v>
      </c>
      <c r="F762" s="197" t="s">
        <v>1322</v>
      </c>
      <c r="G762" s="198" t="s">
        <v>133</v>
      </c>
      <c r="H762" s="199">
        <v>897.62</v>
      </c>
      <c r="I762" s="200"/>
      <c r="J762" s="201">
        <f>ROUND(I762*H762,2)</f>
        <v>0</v>
      </c>
      <c r="K762" s="197" t="s">
        <v>242</v>
      </c>
      <c r="L762" s="61"/>
      <c r="M762" s="202" t="s">
        <v>22</v>
      </c>
      <c r="N762" s="203" t="s">
        <v>46</v>
      </c>
      <c r="O762" s="42"/>
      <c r="P762" s="204">
        <f>O762*H762</f>
        <v>0</v>
      </c>
      <c r="Q762" s="204">
        <v>0</v>
      </c>
      <c r="R762" s="204">
        <f>Q762*H762</f>
        <v>0</v>
      </c>
      <c r="S762" s="204">
        <v>0</v>
      </c>
      <c r="T762" s="205">
        <f>S762*H762</f>
        <v>0</v>
      </c>
      <c r="AR762" s="24" t="s">
        <v>164</v>
      </c>
      <c r="AT762" s="24" t="s">
        <v>239</v>
      </c>
      <c r="AU762" s="24" t="s">
        <v>84</v>
      </c>
      <c r="AY762" s="24" t="s">
        <v>237</v>
      </c>
      <c r="BE762" s="206">
        <f>IF(N762="základní",J762,0)</f>
        <v>0</v>
      </c>
      <c r="BF762" s="206">
        <f>IF(N762="snížená",J762,0)</f>
        <v>0</v>
      </c>
      <c r="BG762" s="206">
        <f>IF(N762="zákl. přenesená",J762,0)</f>
        <v>0</v>
      </c>
      <c r="BH762" s="206">
        <f>IF(N762="sníž. přenesená",J762,0)</f>
        <v>0</v>
      </c>
      <c r="BI762" s="206">
        <f>IF(N762="nulová",J762,0)</f>
        <v>0</v>
      </c>
      <c r="BJ762" s="24" t="s">
        <v>24</v>
      </c>
      <c r="BK762" s="206">
        <f>ROUND(I762*H762,2)</f>
        <v>0</v>
      </c>
      <c r="BL762" s="24" t="s">
        <v>164</v>
      </c>
      <c r="BM762" s="24" t="s">
        <v>1323</v>
      </c>
    </row>
    <row r="763" spans="2:65" s="11" customFormat="1">
      <c r="B763" s="207"/>
      <c r="C763" s="208"/>
      <c r="D763" s="209" t="s">
        <v>244</v>
      </c>
      <c r="E763" s="210" t="s">
        <v>22</v>
      </c>
      <c r="F763" s="211" t="s">
        <v>142</v>
      </c>
      <c r="G763" s="208"/>
      <c r="H763" s="212">
        <v>884.7</v>
      </c>
      <c r="I763" s="213"/>
      <c r="J763" s="208"/>
      <c r="K763" s="208"/>
      <c r="L763" s="214"/>
      <c r="M763" s="215"/>
      <c r="N763" s="216"/>
      <c r="O763" s="216"/>
      <c r="P763" s="216"/>
      <c r="Q763" s="216"/>
      <c r="R763" s="216"/>
      <c r="S763" s="216"/>
      <c r="T763" s="217"/>
      <c r="AT763" s="218" t="s">
        <v>244</v>
      </c>
      <c r="AU763" s="218" t="s">
        <v>84</v>
      </c>
      <c r="AV763" s="11" t="s">
        <v>84</v>
      </c>
      <c r="AW763" s="11" t="s">
        <v>39</v>
      </c>
      <c r="AX763" s="11" t="s">
        <v>75</v>
      </c>
      <c r="AY763" s="218" t="s">
        <v>237</v>
      </c>
    </row>
    <row r="764" spans="2:65" s="11" customFormat="1">
      <c r="B764" s="207"/>
      <c r="C764" s="208"/>
      <c r="D764" s="209" t="s">
        <v>244</v>
      </c>
      <c r="E764" s="210" t="s">
        <v>22</v>
      </c>
      <c r="F764" s="211" t="s">
        <v>1255</v>
      </c>
      <c r="G764" s="208"/>
      <c r="H764" s="212">
        <v>5.98</v>
      </c>
      <c r="I764" s="213"/>
      <c r="J764" s="208"/>
      <c r="K764" s="208"/>
      <c r="L764" s="214"/>
      <c r="M764" s="215"/>
      <c r="N764" s="216"/>
      <c r="O764" s="216"/>
      <c r="P764" s="216"/>
      <c r="Q764" s="216"/>
      <c r="R764" s="216"/>
      <c r="S764" s="216"/>
      <c r="T764" s="217"/>
      <c r="AT764" s="218" t="s">
        <v>244</v>
      </c>
      <c r="AU764" s="218" t="s">
        <v>84</v>
      </c>
      <c r="AV764" s="11" t="s">
        <v>84</v>
      </c>
      <c r="AW764" s="11" t="s">
        <v>39</v>
      </c>
      <c r="AX764" s="11" t="s">
        <v>75</v>
      </c>
      <c r="AY764" s="218" t="s">
        <v>237</v>
      </c>
    </row>
    <row r="765" spans="2:65" s="14" customFormat="1">
      <c r="B765" s="261"/>
      <c r="C765" s="262"/>
      <c r="D765" s="209" t="s">
        <v>244</v>
      </c>
      <c r="E765" s="263" t="s">
        <v>171</v>
      </c>
      <c r="F765" s="264" t="s">
        <v>634</v>
      </c>
      <c r="G765" s="262"/>
      <c r="H765" s="265">
        <v>890.68</v>
      </c>
      <c r="I765" s="266"/>
      <c r="J765" s="262"/>
      <c r="K765" s="262"/>
      <c r="L765" s="267"/>
      <c r="M765" s="268"/>
      <c r="N765" s="269"/>
      <c r="O765" s="269"/>
      <c r="P765" s="269"/>
      <c r="Q765" s="269"/>
      <c r="R765" s="269"/>
      <c r="S765" s="269"/>
      <c r="T765" s="270"/>
      <c r="AT765" s="271" t="s">
        <v>244</v>
      </c>
      <c r="AU765" s="271" t="s">
        <v>84</v>
      </c>
      <c r="AV765" s="14" t="s">
        <v>135</v>
      </c>
      <c r="AW765" s="14" t="s">
        <v>39</v>
      </c>
      <c r="AX765" s="14" t="s">
        <v>75</v>
      </c>
      <c r="AY765" s="271" t="s">
        <v>237</v>
      </c>
    </row>
    <row r="766" spans="2:65" s="11" customFormat="1">
      <c r="B766" s="207"/>
      <c r="C766" s="208"/>
      <c r="D766" s="209" t="s">
        <v>244</v>
      </c>
      <c r="E766" s="210" t="s">
        <v>22</v>
      </c>
      <c r="F766" s="211" t="s">
        <v>1324</v>
      </c>
      <c r="G766" s="208"/>
      <c r="H766" s="212">
        <v>6.94</v>
      </c>
      <c r="I766" s="213"/>
      <c r="J766" s="208"/>
      <c r="K766" s="208"/>
      <c r="L766" s="214"/>
      <c r="M766" s="215"/>
      <c r="N766" s="216"/>
      <c r="O766" s="216"/>
      <c r="P766" s="216"/>
      <c r="Q766" s="216"/>
      <c r="R766" s="216"/>
      <c r="S766" s="216"/>
      <c r="T766" s="217"/>
      <c r="AT766" s="218" t="s">
        <v>244</v>
      </c>
      <c r="AU766" s="218" t="s">
        <v>84</v>
      </c>
      <c r="AV766" s="11" t="s">
        <v>84</v>
      </c>
      <c r="AW766" s="11" t="s">
        <v>39</v>
      </c>
      <c r="AX766" s="11" t="s">
        <v>75</v>
      </c>
      <c r="AY766" s="218" t="s">
        <v>237</v>
      </c>
    </row>
    <row r="767" spans="2:65" s="14" customFormat="1">
      <c r="B767" s="261"/>
      <c r="C767" s="262"/>
      <c r="D767" s="209" t="s">
        <v>244</v>
      </c>
      <c r="E767" s="263" t="s">
        <v>22</v>
      </c>
      <c r="F767" s="264" t="s">
        <v>634</v>
      </c>
      <c r="G767" s="262"/>
      <c r="H767" s="265">
        <v>6.94</v>
      </c>
      <c r="I767" s="266"/>
      <c r="J767" s="262"/>
      <c r="K767" s="262"/>
      <c r="L767" s="267"/>
      <c r="M767" s="268"/>
      <c r="N767" s="269"/>
      <c r="O767" s="269"/>
      <c r="P767" s="269"/>
      <c r="Q767" s="269"/>
      <c r="R767" s="269"/>
      <c r="S767" s="269"/>
      <c r="T767" s="270"/>
      <c r="AT767" s="271" t="s">
        <v>244</v>
      </c>
      <c r="AU767" s="271" t="s">
        <v>84</v>
      </c>
      <c r="AV767" s="14" t="s">
        <v>135</v>
      </c>
      <c r="AW767" s="14" t="s">
        <v>39</v>
      </c>
      <c r="AX767" s="14" t="s">
        <v>75</v>
      </c>
      <c r="AY767" s="271" t="s">
        <v>237</v>
      </c>
    </row>
    <row r="768" spans="2:65" s="12" customFormat="1">
      <c r="B768" s="219"/>
      <c r="C768" s="220"/>
      <c r="D768" s="221" t="s">
        <v>244</v>
      </c>
      <c r="E768" s="222" t="s">
        <v>22</v>
      </c>
      <c r="F768" s="223" t="s">
        <v>246</v>
      </c>
      <c r="G768" s="220"/>
      <c r="H768" s="224">
        <v>897.62</v>
      </c>
      <c r="I768" s="225"/>
      <c r="J768" s="220"/>
      <c r="K768" s="220"/>
      <c r="L768" s="226"/>
      <c r="M768" s="227"/>
      <c r="N768" s="228"/>
      <c r="O768" s="228"/>
      <c r="P768" s="228"/>
      <c r="Q768" s="228"/>
      <c r="R768" s="228"/>
      <c r="S768" s="228"/>
      <c r="T768" s="229"/>
      <c r="AT768" s="230" t="s">
        <v>244</v>
      </c>
      <c r="AU768" s="230" t="s">
        <v>84</v>
      </c>
      <c r="AV768" s="12" t="s">
        <v>164</v>
      </c>
      <c r="AW768" s="12" t="s">
        <v>39</v>
      </c>
      <c r="AX768" s="12" t="s">
        <v>24</v>
      </c>
      <c r="AY768" s="230" t="s">
        <v>237</v>
      </c>
    </row>
    <row r="769" spans="2:65" s="1" customFormat="1" ht="22.5" customHeight="1">
      <c r="B769" s="41"/>
      <c r="C769" s="231" t="s">
        <v>1325</v>
      </c>
      <c r="D769" s="231" t="s">
        <v>274</v>
      </c>
      <c r="E769" s="232" t="s">
        <v>1326</v>
      </c>
      <c r="F769" s="233" t="s">
        <v>1327</v>
      </c>
      <c r="G769" s="234" t="s">
        <v>133</v>
      </c>
      <c r="H769" s="235">
        <v>7.0789999999999997</v>
      </c>
      <c r="I769" s="236"/>
      <c r="J769" s="237">
        <f>ROUND(I769*H769,2)</f>
        <v>0</v>
      </c>
      <c r="K769" s="233" t="s">
        <v>242</v>
      </c>
      <c r="L769" s="238"/>
      <c r="M769" s="239" t="s">
        <v>22</v>
      </c>
      <c r="N769" s="240" t="s">
        <v>46</v>
      </c>
      <c r="O769" s="42"/>
      <c r="P769" s="204">
        <f>O769*H769</f>
        <v>0</v>
      </c>
      <c r="Q769" s="204">
        <v>8.9999999999999993E-3</v>
      </c>
      <c r="R769" s="204">
        <f>Q769*H769</f>
        <v>6.371099999999999E-2</v>
      </c>
      <c r="S769" s="204">
        <v>0</v>
      </c>
      <c r="T769" s="205">
        <f>S769*H769</f>
        <v>0</v>
      </c>
      <c r="AR769" s="24" t="s">
        <v>273</v>
      </c>
      <c r="AT769" s="24" t="s">
        <v>274</v>
      </c>
      <c r="AU769" s="24" t="s">
        <v>84</v>
      </c>
      <c r="AY769" s="24" t="s">
        <v>237</v>
      </c>
      <c r="BE769" s="206">
        <f>IF(N769="základní",J769,0)</f>
        <v>0</v>
      </c>
      <c r="BF769" s="206">
        <f>IF(N769="snížená",J769,0)</f>
        <v>0</v>
      </c>
      <c r="BG769" s="206">
        <f>IF(N769="zákl. přenesená",J769,0)</f>
        <v>0</v>
      </c>
      <c r="BH769" s="206">
        <f>IF(N769="sníž. přenesená",J769,0)</f>
        <v>0</v>
      </c>
      <c r="BI769" s="206">
        <f>IF(N769="nulová",J769,0)</f>
        <v>0</v>
      </c>
      <c r="BJ769" s="24" t="s">
        <v>24</v>
      </c>
      <c r="BK769" s="206">
        <f>ROUND(I769*H769,2)</f>
        <v>0</v>
      </c>
      <c r="BL769" s="24" t="s">
        <v>164</v>
      </c>
      <c r="BM769" s="24" t="s">
        <v>1328</v>
      </c>
    </row>
    <row r="770" spans="2:65" s="11" customFormat="1">
      <c r="B770" s="207"/>
      <c r="C770" s="208"/>
      <c r="D770" s="221" t="s">
        <v>244</v>
      </c>
      <c r="E770" s="208"/>
      <c r="F770" s="248" t="s">
        <v>1329</v>
      </c>
      <c r="G770" s="208"/>
      <c r="H770" s="249">
        <v>7.0789999999999997</v>
      </c>
      <c r="I770" s="213"/>
      <c r="J770" s="208"/>
      <c r="K770" s="208"/>
      <c r="L770" s="214"/>
      <c r="M770" s="215"/>
      <c r="N770" s="216"/>
      <c r="O770" s="216"/>
      <c r="P770" s="216"/>
      <c r="Q770" s="216"/>
      <c r="R770" s="216"/>
      <c r="S770" s="216"/>
      <c r="T770" s="217"/>
      <c r="AT770" s="218" t="s">
        <v>244</v>
      </c>
      <c r="AU770" s="218" t="s">
        <v>84</v>
      </c>
      <c r="AV770" s="11" t="s">
        <v>84</v>
      </c>
      <c r="AW770" s="11" t="s">
        <v>6</v>
      </c>
      <c r="AX770" s="11" t="s">
        <v>24</v>
      </c>
      <c r="AY770" s="218" t="s">
        <v>237</v>
      </c>
    </row>
    <row r="771" spans="2:65" s="1" customFormat="1" ht="31.5" customHeight="1">
      <c r="B771" s="41"/>
      <c r="C771" s="231" t="s">
        <v>1330</v>
      </c>
      <c r="D771" s="231" t="s">
        <v>274</v>
      </c>
      <c r="E771" s="232" t="s">
        <v>1331</v>
      </c>
      <c r="F771" s="233" t="s">
        <v>1332</v>
      </c>
      <c r="G771" s="234" t="s">
        <v>133</v>
      </c>
      <c r="H771" s="235">
        <v>1024.2819999999999</v>
      </c>
      <c r="I771" s="236"/>
      <c r="J771" s="237">
        <f>ROUND(I771*H771,2)</f>
        <v>0</v>
      </c>
      <c r="K771" s="233" t="s">
        <v>242</v>
      </c>
      <c r="L771" s="238"/>
      <c r="M771" s="239" t="s">
        <v>22</v>
      </c>
      <c r="N771" s="240" t="s">
        <v>46</v>
      </c>
      <c r="O771" s="42"/>
      <c r="P771" s="204">
        <f>O771*H771</f>
        <v>0</v>
      </c>
      <c r="Q771" s="204">
        <v>3.0000000000000001E-3</v>
      </c>
      <c r="R771" s="204">
        <f>Q771*H771</f>
        <v>3.0728459999999997</v>
      </c>
      <c r="S771" s="204">
        <v>0</v>
      </c>
      <c r="T771" s="205">
        <f>S771*H771</f>
        <v>0</v>
      </c>
      <c r="AR771" s="24" t="s">
        <v>273</v>
      </c>
      <c r="AT771" s="24" t="s">
        <v>274</v>
      </c>
      <c r="AU771" s="24" t="s">
        <v>84</v>
      </c>
      <c r="AY771" s="24" t="s">
        <v>237</v>
      </c>
      <c r="BE771" s="206">
        <f>IF(N771="základní",J771,0)</f>
        <v>0</v>
      </c>
      <c r="BF771" s="206">
        <f>IF(N771="snížená",J771,0)</f>
        <v>0</v>
      </c>
      <c r="BG771" s="206">
        <f>IF(N771="zákl. přenesená",J771,0)</f>
        <v>0</v>
      </c>
      <c r="BH771" s="206">
        <f>IF(N771="sníž. přenesená",J771,0)</f>
        <v>0</v>
      </c>
      <c r="BI771" s="206">
        <f>IF(N771="nulová",J771,0)</f>
        <v>0</v>
      </c>
      <c r="BJ771" s="24" t="s">
        <v>24</v>
      </c>
      <c r="BK771" s="206">
        <f>ROUND(I771*H771,2)</f>
        <v>0</v>
      </c>
      <c r="BL771" s="24" t="s">
        <v>164</v>
      </c>
      <c r="BM771" s="24" t="s">
        <v>1333</v>
      </c>
    </row>
    <row r="772" spans="2:65" s="1" customFormat="1" ht="27">
      <c r="B772" s="41"/>
      <c r="C772" s="63"/>
      <c r="D772" s="209" t="s">
        <v>287</v>
      </c>
      <c r="E772" s="63"/>
      <c r="F772" s="241" t="s">
        <v>1288</v>
      </c>
      <c r="G772" s="63"/>
      <c r="H772" s="63"/>
      <c r="I772" s="165"/>
      <c r="J772" s="63"/>
      <c r="K772" s="63"/>
      <c r="L772" s="61"/>
      <c r="M772" s="242"/>
      <c r="N772" s="42"/>
      <c r="O772" s="42"/>
      <c r="P772" s="42"/>
      <c r="Q772" s="42"/>
      <c r="R772" s="42"/>
      <c r="S772" s="42"/>
      <c r="T772" s="78"/>
      <c r="AT772" s="24" t="s">
        <v>287</v>
      </c>
      <c r="AU772" s="24" t="s">
        <v>84</v>
      </c>
    </row>
    <row r="773" spans="2:65" s="11" customFormat="1">
      <c r="B773" s="207"/>
      <c r="C773" s="208"/>
      <c r="D773" s="209" t="s">
        <v>244</v>
      </c>
      <c r="E773" s="210" t="s">
        <v>22</v>
      </c>
      <c r="F773" s="211" t="s">
        <v>1334</v>
      </c>
      <c r="G773" s="208"/>
      <c r="H773" s="212">
        <v>1024.2819999999999</v>
      </c>
      <c r="I773" s="213"/>
      <c r="J773" s="208"/>
      <c r="K773" s="208"/>
      <c r="L773" s="214"/>
      <c r="M773" s="215"/>
      <c r="N773" s="216"/>
      <c r="O773" s="216"/>
      <c r="P773" s="216"/>
      <c r="Q773" s="216"/>
      <c r="R773" s="216"/>
      <c r="S773" s="216"/>
      <c r="T773" s="217"/>
      <c r="AT773" s="218" t="s">
        <v>244</v>
      </c>
      <c r="AU773" s="218" t="s">
        <v>84</v>
      </c>
      <c r="AV773" s="11" t="s">
        <v>84</v>
      </c>
      <c r="AW773" s="11" t="s">
        <v>39</v>
      </c>
      <c r="AX773" s="11" t="s">
        <v>75</v>
      </c>
      <c r="AY773" s="218" t="s">
        <v>237</v>
      </c>
    </row>
    <row r="774" spans="2:65" s="12" customFormat="1">
      <c r="B774" s="219"/>
      <c r="C774" s="220"/>
      <c r="D774" s="221" t="s">
        <v>244</v>
      </c>
      <c r="E774" s="222" t="s">
        <v>22</v>
      </c>
      <c r="F774" s="223" t="s">
        <v>246</v>
      </c>
      <c r="G774" s="220"/>
      <c r="H774" s="224">
        <v>1024.2819999999999</v>
      </c>
      <c r="I774" s="225"/>
      <c r="J774" s="220"/>
      <c r="K774" s="220"/>
      <c r="L774" s="226"/>
      <c r="M774" s="227"/>
      <c r="N774" s="228"/>
      <c r="O774" s="228"/>
      <c r="P774" s="228"/>
      <c r="Q774" s="228"/>
      <c r="R774" s="228"/>
      <c r="S774" s="228"/>
      <c r="T774" s="229"/>
      <c r="AT774" s="230" t="s">
        <v>244</v>
      </c>
      <c r="AU774" s="230" t="s">
        <v>84</v>
      </c>
      <c r="AV774" s="12" t="s">
        <v>164</v>
      </c>
      <c r="AW774" s="12" t="s">
        <v>39</v>
      </c>
      <c r="AX774" s="12" t="s">
        <v>24</v>
      </c>
      <c r="AY774" s="230" t="s">
        <v>237</v>
      </c>
    </row>
    <row r="775" spans="2:65" s="1" customFormat="1" ht="31.5" customHeight="1">
      <c r="B775" s="41"/>
      <c r="C775" s="231" t="s">
        <v>1335</v>
      </c>
      <c r="D775" s="231" t="s">
        <v>274</v>
      </c>
      <c r="E775" s="232" t="s">
        <v>1336</v>
      </c>
      <c r="F775" s="233" t="s">
        <v>1337</v>
      </c>
      <c r="G775" s="234" t="s">
        <v>133</v>
      </c>
      <c r="H775" s="235">
        <v>1024.2819999999999</v>
      </c>
      <c r="I775" s="236"/>
      <c r="J775" s="237">
        <f>ROUND(I775*H775,2)</f>
        <v>0</v>
      </c>
      <c r="K775" s="233" t="s">
        <v>242</v>
      </c>
      <c r="L775" s="238"/>
      <c r="M775" s="239" t="s">
        <v>22</v>
      </c>
      <c r="N775" s="240" t="s">
        <v>46</v>
      </c>
      <c r="O775" s="42"/>
      <c r="P775" s="204">
        <f>O775*H775</f>
        <v>0</v>
      </c>
      <c r="Q775" s="204">
        <v>3.5000000000000001E-3</v>
      </c>
      <c r="R775" s="204">
        <f>Q775*H775</f>
        <v>3.5849869999999999</v>
      </c>
      <c r="S775" s="204">
        <v>0</v>
      </c>
      <c r="T775" s="205">
        <f>S775*H775</f>
        <v>0</v>
      </c>
      <c r="AR775" s="24" t="s">
        <v>273</v>
      </c>
      <c r="AT775" s="24" t="s">
        <v>274</v>
      </c>
      <c r="AU775" s="24" t="s">
        <v>84</v>
      </c>
      <c r="AY775" s="24" t="s">
        <v>237</v>
      </c>
      <c r="BE775" s="206">
        <f>IF(N775="základní",J775,0)</f>
        <v>0</v>
      </c>
      <c r="BF775" s="206">
        <f>IF(N775="snížená",J775,0)</f>
        <v>0</v>
      </c>
      <c r="BG775" s="206">
        <f>IF(N775="zákl. přenesená",J775,0)</f>
        <v>0</v>
      </c>
      <c r="BH775" s="206">
        <f>IF(N775="sníž. přenesená",J775,0)</f>
        <v>0</v>
      </c>
      <c r="BI775" s="206">
        <f>IF(N775="nulová",J775,0)</f>
        <v>0</v>
      </c>
      <c r="BJ775" s="24" t="s">
        <v>24</v>
      </c>
      <c r="BK775" s="206">
        <f>ROUND(I775*H775,2)</f>
        <v>0</v>
      </c>
      <c r="BL775" s="24" t="s">
        <v>164</v>
      </c>
      <c r="BM775" s="24" t="s">
        <v>1338</v>
      </c>
    </row>
    <row r="776" spans="2:65" s="1" customFormat="1" ht="27">
      <c r="B776" s="41"/>
      <c r="C776" s="63"/>
      <c r="D776" s="209" t="s">
        <v>287</v>
      </c>
      <c r="E776" s="63"/>
      <c r="F776" s="241" t="s">
        <v>1288</v>
      </c>
      <c r="G776" s="63"/>
      <c r="H776" s="63"/>
      <c r="I776" s="165"/>
      <c r="J776" s="63"/>
      <c r="K776" s="63"/>
      <c r="L776" s="61"/>
      <c r="M776" s="242"/>
      <c r="N776" s="42"/>
      <c r="O776" s="42"/>
      <c r="P776" s="42"/>
      <c r="Q776" s="42"/>
      <c r="R776" s="42"/>
      <c r="S776" s="42"/>
      <c r="T776" s="78"/>
      <c r="AT776" s="24" t="s">
        <v>287</v>
      </c>
      <c r="AU776" s="24" t="s">
        <v>84</v>
      </c>
    </row>
    <row r="777" spans="2:65" s="11" customFormat="1">
      <c r="B777" s="207"/>
      <c r="C777" s="208"/>
      <c r="D777" s="209" t="s">
        <v>244</v>
      </c>
      <c r="E777" s="210" t="s">
        <v>22</v>
      </c>
      <c r="F777" s="211" t="s">
        <v>1334</v>
      </c>
      <c r="G777" s="208"/>
      <c r="H777" s="212">
        <v>1024.2819999999999</v>
      </c>
      <c r="I777" s="213"/>
      <c r="J777" s="208"/>
      <c r="K777" s="208"/>
      <c r="L777" s="214"/>
      <c r="M777" s="215"/>
      <c r="N777" s="216"/>
      <c r="O777" s="216"/>
      <c r="P777" s="216"/>
      <c r="Q777" s="216"/>
      <c r="R777" s="216"/>
      <c r="S777" s="216"/>
      <c r="T777" s="217"/>
      <c r="AT777" s="218" t="s">
        <v>244</v>
      </c>
      <c r="AU777" s="218" t="s">
        <v>84</v>
      </c>
      <c r="AV777" s="11" t="s">
        <v>84</v>
      </c>
      <c r="AW777" s="11" t="s">
        <v>39</v>
      </c>
      <c r="AX777" s="11" t="s">
        <v>75</v>
      </c>
      <c r="AY777" s="218" t="s">
        <v>237</v>
      </c>
    </row>
    <row r="778" spans="2:65" s="12" customFormat="1">
      <c r="B778" s="219"/>
      <c r="C778" s="220"/>
      <c r="D778" s="221" t="s">
        <v>244</v>
      </c>
      <c r="E778" s="222" t="s">
        <v>22</v>
      </c>
      <c r="F778" s="223" t="s">
        <v>246</v>
      </c>
      <c r="G778" s="220"/>
      <c r="H778" s="224">
        <v>1024.2819999999999</v>
      </c>
      <c r="I778" s="225"/>
      <c r="J778" s="220"/>
      <c r="K778" s="220"/>
      <c r="L778" s="226"/>
      <c r="M778" s="227"/>
      <c r="N778" s="228"/>
      <c r="O778" s="228"/>
      <c r="P778" s="228"/>
      <c r="Q778" s="228"/>
      <c r="R778" s="228"/>
      <c r="S778" s="228"/>
      <c r="T778" s="229"/>
      <c r="AT778" s="230" t="s">
        <v>244</v>
      </c>
      <c r="AU778" s="230" t="s">
        <v>84</v>
      </c>
      <c r="AV778" s="12" t="s">
        <v>164</v>
      </c>
      <c r="AW778" s="12" t="s">
        <v>39</v>
      </c>
      <c r="AX778" s="12" t="s">
        <v>24</v>
      </c>
      <c r="AY778" s="230" t="s">
        <v>237</v>
      </c>
    </row>
    <row r="779" spans="2:65" s="1" customFormat="1" ht="22.5" customHeight="1">
      <c r="B779" s="41"/>
      <c r="C779" s="195" t="s">
        <v>1339</v>
      </c>
      <c r="D779" s="195" t="s">
        <v>239</v>
      </c>
      <c r="E779" s="196" t="s">
        <v>1321</v>
      </c>
      <c r="F779" s="197" t="s">
        <v>1322</v>
      </c>
      <c r="G779" s="198" t="s">
        <v>133</v>
      </c>
      <c r="H779" s="199">
        <v>42.92</v>
      </c>
      <c r="I779" s="200"/>
      <c r="J779" s="201">
        <f>ROUND(I779*H779,2)</f>
        <v>0</v>
      </c>
      <c r="K779" s="197" t="s">
        <v>242</v>
      </c>
      <c r="L779" s="61"/>
      <c r="M779" s="202" t="s">
        <v>22</v>
      </c>
      <c r="N779" s="203" t="s">
        <v>46</v>
      </c>
      <c r="O779" s="42"/>
      <c r="P779" s="204">
        <f>O779*H779</f>
        <v>0</v>
      </c>
      <c r="Q779" s="204">
        <v>0</v>
      </c>
      <c r="R779" s="204">
        <f>Q779*H779</f>
        <v>0</v>
      </c>
      <c r="S779" s="204">
        <v>0</v>
      </c>
      <c r="T779" s="205">
        <f>S779*H779</f>
        <v>0</v>
      </c>
      <c r="AR779" s="24" t="s">
        <v>316</v>
      </c>
      <c r="AT779" s="24" t="s">
        <v>239</v>
      </c>
      <c r="AU779" s="24" t="s">
        <v>84</v>
      </c>
      <c r="AY779" s="24" t="s">
        <v>237</v>
      </c>
      <c r="BE779" s="206">
        <f>IF(N779="základní",J779,0)</f>
        <v>0</v>
      </c>
      <c r="BF779" s="206">
        <f>IF(N779="snížená",J779,0)</f>
        <v>0</v>
      </c>
      <c r="BG779" s="206">
        <f>IF(N779="zákl. přenesená",J779,0)</f>
        <v>0</v>
      </c>
      <c r="BH779" s="206">
        <f>IF(N779="sníž. přenesená",J779,0)</f>
        <v>0</v>
      </c>
      <c r="BI779" s="206">
        <f>IF(N779="nulová",J779,0)</f>
        <v>0</v>
      </c>
      <c r="BJ779" s="24" t="s">
        <v>24</v>
      </c>
      <c r="BK779" s="206">
        <f>ROUND(I779*H779,2)</f>
        <v>0</v>
      </c>
      <c r="BL779" s="24" t="s">
        <v>316</v>
      </c>
      <c r="BM779" s="24" t="s">
        <v>1340</v>
      </c>
    </row>
    <row r="780" spans="2:65" s="11" customFormat="1">
      <c r="B780" s="207"/>
      <c r="C780" s="208"/>
      <c r="D780" s="209" t="s">
        <v>244</v>
      </c>
      <c r="E780" s="210" t="s">
        <v>22</v>
      </c>
      <c r="F780" s="211" t="s">
        <v>1341</v>
      </c>
      <c r="G780" s="208"/>
      <c r="H780" s="212">
        <v>12.92</v>
      </c>
      <c r="I780" s="213"/>
      <c r="J780" s="208"/>
      <c r="K780" s="208"/>
      <c r="L780" s="214"/>
      <c r="M780" s="215"/>
      <c r="N780" s="216"/>
      <c r="O780" s="216"/>
      <c r="P780" s="216"/>
      <c r="Q780" s="216"/>
      <c r="R780" s="216"/>
      <c r="S780" s="216"/>
      <c r="T780" s="217"/>
      <c r="AT780" s="218" t="s">
        <v>244</v>
      </c>
      <c r="AU780" s="218" t="s">
        <v>84</v>
      </c>
      <c r="AV780" s="11" t="s">
        <v>84</v>
      </c>
      <c r="AW780" s="11" t="s">
        <v>39</v>
      </c>
      <c r="AX780" s="11" t="s">
        <v>75</v>
      </c>
      <c r="AY780" s="218" t="s">
        <v>237</v>
      </c>
    </row>
    <row r="781" spans="2:65" s="11" customFormat="1">
      <c r="B781" s="207"/>
      <c r="C781" s="208"/>
      <c r="D781" s="209" t="s">
        <v>244</v>
      </c>
      <c r="E781" s="210" t="s">
        <v>22</v>
      </c>
      <c r="F781" s="211" t="s">
        <v>1342</v>
      </c>
      <c r="G781" s="208"/>
      <c r="H781" s="212">
        <v>30</v>
      </c>
      <c r="I781" s="213"/>
      <c r="J781" s="208"/>
      <c r="K781" s="208"/>
      <c r="L781" s="214"/>
      <c r="M781" s="215"/>
      <c r="N781" s="216"/>
      <c r="O781" s="216"/>
      <c r="P781" s="216"/>
      <c r="Q781" s="216"/>
      <c r="R781" s="216"/>
      <c r="S781" s="216"/>
      <c r="T781" s="217"/>
      <c r="AT781" s="218" t="s">
        <v>244</v>
      </c>
      <c r="AU781" s="218" t="s">
        <v>84</v>
      </c>
      <c r="AV781" s="11" t="s">
        <v>84</v>
      </c>
      <c r="AW781" s="11" t="s">
        <v>39</v>
      </c>
      <c r="AX781" s="11" t="s">
        <v>75</v>
      </c>
      <c r="AY781" s="218" t="s">
        <v>237</v>
      </c>
    </row>
    <row r="782" spans="2:65" s="12" customFormat="1">
      <c r="B782" s="219"/>
      <c r="C782" s="220"/>
      <c r="D782" s="221" t="s">
        <v>244</v>
      </c>
      <c r="E782" s="222" t="s">
        <v>22</v>
      </c>
      <c r="F782" s="223" t="s">
        <v>246</v>
      </c>
      <c r="G782" s="220"/>
      <c r="H782" s="224">
        <v>42.92</v>
      </c>
      <c r="I782" s="225"/>
      <c r="J782" s="220"/>
      <c r="K782" s="220"/>
      <c r="L782" s="226"/>
      <c r="M782" s="227"/>
      <c r="N782" s="228"/>
      <c r="O782" s="228"/>
      <c r="P782" s="228"/>
      <c r="Q782" s="228"/>
      <c r="R782" s="228"/>
      <c r="S782" s="228"/>
      <c r="T782" s="229"/>
      <c r="AT782" s="230" t="s">
        <v>244</v>
      </c>
      <c r="AU782" s="230" t="s">
        <v>84</v>
      </c>
      <c r="AV782" s="12" t="s">
        <v>164</v>
      </c>
      <c r="AW782" s="12" t="s">
        <v>39</v>
      </c>
      <c r="AX782" s="12" t="s">
        <v>24</v>
      </c>
      <c r="AY782" s="230" t="s">
        <v>237</v>
      </c>
    </row>
    <row r="783" spans="2:65" s="1" customFormat="1" ht="31.5" customHeight="1">
      <c r="B783" s="41"/>
      <c r="C783" s="231" t="s">
        <v>1343</v>
      </c>
      <c r="D783" s="231" t="s">
        <v>274</v>
      </c>
      <c r="E783" s="232" t="s">
        <v>1344</v>
      </c>
      <c r="F783" s="233" t="s">
        <v>1345</v>
      </c>
      <c r="G783" s="234" t="s">
        <v>133</v>
      </c>
      <c r="H783" s="235">
        <v>45.066000000000003</v>
      </c>
      <c r="I783" s="236"/>
      <c r="J783" s="237">
        <f>ROUND(I783*H783,2)</f>
        <v>0</v>
      </c>
      <c r="K783" s="233" t="s">
        <v>22</v>
      </c>
      <c r="L783" s="238"/>
      <c r="M783" s="239" t="s">
        <v>22</v>
      </c>
      <c r="N783" s="240" t="s">
        <v>46</v>
      </c>
      <c r="O783" s="42"/>
      <c r="P783" s="204">
        <f>O783*H783</f>
        <v>0</v>
      </c>
      <c r="Q783" s="204">
        <v>8.9999999999999998E-4</v>
      </c>
      <c r="R783" s="204">
        <f>Q783*H783</f>
        <v>4.0559400000000002E-2</v>
      </c>
      <c r="S783" s="204">
        <v>0</v>
      </c>
      <c r="T783" s="205">
        <f>S783*H783</f>
        <v>0</v>
      </c>
      <c r="AR783" s="24" t="s">
        <v>399</v>
      </c>
      <c r="AT783" s="24" t="s">
        <v>274</v>
      </c>
      <c r="AU783" s="24" t="s">
        <v>84</v>
      </c>
      <c r="AY783" s="24" t="s">
        <v>237</v>
      </c>
      <c r="BE783" s="206">
        <f>IF(N783="základní",J783,0)</f>
        <v>0</v>
      </c>
      <c r="BF783" s="206">
        <f>IF(N783="snížená",J783,0)</f>
        <v>0</v>
      </c>
      <c r="BG783" s="206">
        <f>IF(N783="zákl. přenesená",J783,0)</f>
        <v>0</v>
      </c>
      <c r="BH783" s="206">
        <f>IF(N783="sníž. přenesená",J783,0)</f>
        <v>0</v>
      </c>
      <c r="BI783" s="206">
        <f>IF(N783="nulová",J783,0)</f>
        <v>0</v>
      </c>
      <c r="BJ783" s="24" t="s">
        <v>24</v>
      </c>
      <c r="BK783" s="206">
        <f>ROUND(I783*H783,2)</f>
        <v>0</v>
      </c>
      <c r="BL783" s="24" t="s">
        <v>316</v>
      </c>
      <c r="BM783" s="24" t="s">
        <v>1346</v>
      </c>
    </row>
    <row r="784" spans="2:65" s="11" customFormat="1">
      <c r="B784" s="207"/>
      <c r="C784" s="208"/>
      <c r="D784" s="209" t="s">
        <v>244</v>
      </c>
      <c r="E784" s="210" t="s">
        <v>22</v>
      </c>
      <c r="F784" s="211" t="s">
        <v>1347</v>
      </c>
      <c r="G784" s="208"/>
      <c r="H784" s="212">
        <v>45.066000000000003</v>
      </c>
      <c r="I784" s="213"/>
      <c r="J784" s="208"/>
      <c r="K784" s="208"/>
      <c r="L784" s="214"/>
      <c r="M784" s="215"/>
      <c r="N784" s="216"/>
      <c r="O784" s="216"/>
      <c r="P784" s="216"/>
      <c r="Q784" s="216"/>
      <c r="R784" s="216"/>
      <c r="S784" s="216"/>
      <c r="T784" s="217"/>
      <c r="AT784" s="218" t="s">
        <v>244</v>
      </c>
      <c r="AU784" s="218" t="s">
        <v>84</v>
      </c>
      <c r="AV784" s="11" t="s">
        <v>84</v>
      </c>
      <c r="AW784" s="11" t="s">
        <v>39</v>
      </c>
      <c r="AX784" s="11" t="s">
        <v>75</v>
      </c>
      <c r="AY784" s="218" t="s">
        <v>237</v>
      </c>
    </row>
    <row r="785" spans="2:65" s="12" customFormat="1">
      <c r="B785" s="219"/>
      <c r="C785" s="220"/>
      <c r="D785" s="221" t="s">
        <v>244</v>
      </c>
      <c r="E785" s="222" t="s">
        <v>22</v>
      </c>
      <c r="F785" s="223" t="s">
        <v>246</v>
      </c>
      <c r="G785" s="220"/>
      <c r="H785" s="224">
        <v>45.066000000000003</v>
      </c>
      <c r="I785" s="225"/>
      <c r="J785" s="220"/>
      <c r="K785" s="220"/>
      <c r="L785" s="226"/>
      <c r="M785" s="227"/>
      <c r="N785" s="228"/>
      <c r="O785" s="228"/>
      <c r="P785" s="228"/>
      <c r="Q785" s="228"/>
      <c r="R785" s="228"/>
      <c r="S785" s="228"/>
      <c r="T785" s="229"/>
      <c r="AT785" s="230" t="s">
        <v>244</v>
      </c>
      <c r="AU785" s="230" t="s">
        <v>84</v>
      </c>
      <c r="AV785" s="12" t="s">
        <v>164</v>
      </c>
      <c r="AW785" s="12" t="s">
        <v>39</v>
      </c>
      <c r="AX785" s="12" t="s">
        <v>24</v>
      </c>
      <c r="AY785" s="230" t="s">
        <v>237</v>
      </c>
    </row>
    <row r="786" spans="2:65" s="1" customFormat="1" ht="31.5" customHeight="1">
      <c r="B786" s="41"/>
      <c r="C786" s="195" t="s">
        <v>1348</v>
      </c>
      <c r="D786" s="195" t="s">
        <v>239</v>
      </c>
      <c r="E786" s="196" t="s">
        <v>1349</v>
      </c>
      <c r="F786" s="197" t="s">
        <v>1350</v>
      </c>
      <c r="G786" s="198" t="s">
        <v>277</v>
      </c>
      <c r="H786" s="199">
        <v>1.19</v>
      </c>
      <c r="I786" s="200"/>
      <c r="J786" s="201">
        <f>ROUND(I786*H786,2)</f>
        <v>0</v>
      </c>
      <c r="K786" s="197" t="s">
        <v>242</v>
      </c>
      <c r="L786" s="61"/>
      <c r="M786" s="202" t="s">
        <v>22</v>
      </c>
      <c r="N786" s="203" t="s">
        <v>46</v>
      </c>
      <c r="O786" s="42"/>
      <c r="P786" s="204">
        <f>O786*H786</f>
        <v>0</v>
      </c>
      <c r="Q786" s="204">
        <v>0</v>
      </c>
      <c r="R786" s="204">
        <f>Q786*H786</f>
        <v>0</v>
      </c>
      <c r="S786" s="204">
        <v>0</v>
      </c>
      <c r="T786" s="205">
        <f>S786*H786</f>
        <v>0</v>
      </c>
      <c r="AR786" s="24" t="s">
        <v>316</v>
      </c>
      <c r="AT786" s="24" t="s">
        <v>239</v>
      </c>
      <c r="AU786" s="24" t="s">
        <v>84</v>
      </c>
      <c r="AY786" s="24" t="s">
        <v>237</v>
      </c>
      <c r="BE786" s="206">
        <f>IF(N786="základní",J786,0)</f>
        <v>0</v>
      </c>
      <c r="BF786" s="206">
        <f>IF(N786="snížená",J786,0)</f>
        <v>0</v>
      </c>
      <c r="BG786" s="206">
        <f>IF(N786="zákl. přenesená",J786,0)</f>
        <v>0</v>
      </c>
      <c r="BH786" s="206">
        <f>IF(N786="sníž. přenesená",J786,0)</f>
        <v>0</v>
      </c>
      <c r="BI786" s="206">
        <f>IF(N786="nulová",J786,0)</f>
        <v>0</v>
      </c>
      <c r="BJ786" s="24" t="s">
        <v>24</v>
      </c>
      <c r="BK786" s="206">
        <f>ROUND(I786*H786,2)</f>
        <v>0</v>
      </c>
      <c r="BL786" s="24" t="s">
        <v>316</v>
      </c>
      <c r="BM786" s="24" t="s">
        <v>1351</v>
      </c>
    </row>
    <row r="787" spans="2:65" s="1" customFormat="1" ht="121.5">
      <c r="B787" s="41"/>
      <c r="C787" s="63"/>
      <c r="D787" s="209" t="s">
        <v>330</v>
      </c>
      <c r="E787" s="63"/>
      <c r="F787" s="241" t="s">
        <v>1352</v>
      </c>
      <c r="G787" s="63"/>
      <c r="H787" s="63"/>
      <c r="I787" s="165"/>
      <c r="J787" s="63"/>
      <c r="K787" s="63"/>
      <c r="L787" s="61"/>
      <c r="M787" s="242"/>
      <c r="N787" s="42"/>
      <c r="O787" s="42"/>
      <c r="P787" s="42"/>
      <c r="Q787" s="42"/>
      <c r="R787" s="42"/>
      <c r="S787" s="42"/>
      <c r="T787" s="78"/>
      <c r="AT787" s="24" t="s">
        <v>330</v>
      </c>
      <c r="AU787" s="24" t="s">
        <v>84</v>
      </c>
    </row>
    <row r="788" spans="2:65" s="10" customFormat="1" ht="29.85" customHeight="1">
      <c r="B788" s="178"/>
      <c r="C788" s="179"/>
      <c r="D788" s="192" t="s">
        <v>74</v>
      </c>
      <c r="E788" s="193" t="s">
        <v>1353</v>
      </c>
      <c r="F788" s="193" t="s">
        <v>1354</v>
      </c>
      <c r="G788" s="179"/>
      <c r="H788" s="179"/>
      <c r="I788" s="182"/>
      <c r="J788" s="194">
        <f>BK788</f>
        <v>0</v>
      </c>
      <c r="K788" s="179"/>
      <c r="L788" s="184"/>
      <c r="M788" s="185"/>
      <c r="N788" s="186"/>
      <c r="O788" s="186"/>
      <c r="P788" s="187">
        <f>SUM(P789:P793)</f>
        <v>0</v>
      </c>
      <c r="Q788" s="186"/>
      <c r="R788" s="187">
        <f>SUM(R789:R793)</f>
        <v>1.5399999999999999E-2</v>
      </c>
      <c r="S788" s="186"/>
      <c r="T788" s="188">
        <f>SUM(T789:T793)</f>
        <v>0</v>
      </c>
      <c r="AR788" s="189" t="s">
        <v>84</v>
      </c>
      <c r="AT788" s="190" t="s">
        <v>74</v>
      </c>
      <c r="AU788" s="190" t="s">
        <v>24</v>
      </c>
      <c r="AY788" s="189" t="s">
        <v>237</v>
      </c>
      <c r="BK788" s="191">
        <f>SUM(BK789:BK793)</f>
        <v>0</v>
      </c>
    </row>
    <row r="789" spans="2:65" s="1" customFormat="1" ht="22.5" customHeight="1">
      <c r="B789" s="41"/>
      <c r="C789" s="195" t="s">
        <v>1355</v>
      </c>
      <c r="D789" s="195" t="s">
        <v>239</v>
      </c>
      <c r="E789" s="196" t="s">
        <v>1356</v>
      </c>
      <c r="F789" s="197" t="s">
        <v>1357</v>
      </c>
      <c r="G789" s="198" t="s">
        <v>396</v>
      </c>
      <c r="H789" s="199">
        <v>1</v>
      </c>
      <c r="I789" s="200"/>
      <c r="J789" s="201">
        <f>ROUND(I789*H789,2)</f>
        <v>0</v>
      </c>
      <c r="K789" s="197" t="s">
        <v>242</v>
      </c>
      <c r="L789" s="61"/>
      <c r="M789" s="202" t="s">
        <v>22</v>
      </c>
      <c r="N789" s="203" t="s">
        <v>46</v>
      </c>
      <c r="O789" s="42"/>
      <c r="P789" s="204">
        <f>O789*H789</f>
        <v>0</v>
      </c>
      <c r="Q789" s="204">
        <v>1.01E-3</v>
      </c>
      <c r="R789" s="204">
        <f>Q789*H789</f>
        <v>1.01E-3</v>
      </c>
      <c r="S789" s="204">
        <v>0</v>
      </c>
      <c r="T789" s="205">
        <f>S789*H789</f>
        <v>0</v>
      </c>
      <c r="AR789" s="24" t="s">
        <v>316</v>
      </c>
      <c r="AT789" s="24" t="s">
        <v>239</v>
      </c>
      <c r="AU789" s="24" t="s">
        <v>84</v>
      </c>
      <c r="AY789" s="24" t="s">
        <v>237</v>
      </c>
      <c r="BE789" s="206">
        <f>IF(N789="základní",J789,0)</f>
        <v>0</v>
      </c>
      <c r="BF789" s="206">
        <f>IF(N789="snížená",J789,0)</f>
        <v>0</v>
      </c>
      <c r="BG789" s="206">
        <f>IF(N789="zákl. přenesená",J789,0)</f>
        <v>0</v>
      </c>
      <c r="BH789" s="206">
        <f>IF(N789="sníž. přenesená",J789,0)</f>
        <v>0</v>
      </c>
      <c r="BI789" s="206">
        <f>IF(N789="nulová",J789,0)</f>
        <v>0</v>
      </c>
      <c r="BJ789" s="24" t="s">
        <v>24</v>
      </c>
      <c r="BK789" s="206">
        <f>ROUND(I789*H789,2)</f>
        <v>0</v>
      </c>
      <c r="BL789" s="24" t="s">
        <v>316</v>
      </c>
      <c r="BM789" s="24" t="s">
        <v>1358</v>
      </c>
    </row>
    <row r="790" spans="2:65" s="1" customFormat="1" ht="22.5" customHeight="1">
      <c r="B790" s="41"/>
      <c r="C790" s="195" t="s">
        <v>1359</v>
      </c>
      <c r="D790" s="195" t="s">
        <v>239</v>
      </c>
      <c r="E790" s="196" t="s">
        <v>1360</v>
      </c>
      <c r="F790" s="197" t="s">
        <v>1361</v>
      </c>
      <c r="G790" s="198" t="s">
        <v>396</v>
      </c>
      <c r="H790" s="199">
        <v>6</v>
      </c>
      <c r="I790" s="200"/>
      <c r="J790" s="201">
        <f>ROUND(I790*H790,2)</f>
        <v>0</v>
      </c>
      <c r="K790" s="197" t="s">
        <v>242</v>
      </c>
      <c r="L790" s="61"/>
      <c r="M790" s="202" t="s">
        <v>22</v>
      </c>
      <c r="N790" s="203" t="s">
        <v>46</v>
      </c>
      <c r="O790" s="42"/>
      <c r="P790" s="204">
        <f>O790*H790</f>
        <v>0</v>
      </c>
      <c r="Q790" s="204">
        <v>2.1199999999999999E-3</v>
      </c>
      <c r="R790" s="204">
        <f>Q790*H790</f>
        <v>1.2719999999999999E-2</v>
      </c>
      <c r="S790" s="204">
        <v>0</v>
      </c>
      <c r="T790" s="205">
        <f>S790*H790</f>
        <v>0</v>
      </c>
      <c r="AR790" s="24" t="s">
        <v>316</v>
      </c>
      <c r="AT790" s="24" t="s">
        <v>239</v>
      </c>
      <c r="AU790" s="24" t="s">
        <v>84</v>
      </c>
      <c r="AY790" s="24" t="s">
        <v>237</v>
      </c>
      <c r="BE790" s="206">
        <f>IF(N790="základní",J790,0)</f>
        <v>0</v>
      </c>
      <c r="BF790" s="206">
        <f>IF(N790="snížená",J790,0)</f>
        <v>0</v>
      </c>
      <c r="BG790" s="206">
        <f>IF(N790="zákl. přenesená",J790,0)</f>
        <v>0</v>
      </c>
      <c r="BH790" s="206">
        <f>IF(N790="sníž. přenesená",J790,0)</f>
        <v>0</v>
      </c>
      <c r="BI790" s="206">
        <f>IF(N790="nulová",J790,0)</f>
        <v>0</v>
      </c>
      <c r="BJ790" s="24" t="s">
        <v>24</v>
      </c>
      <c r="BK790" s="206">
        <f>ROUND(I790*H790,2)</f>
        <v>0</v>
      </c>
      <c r="BL790" s="24" t="s">
        <v>316</v>
      </c>
      <c r="BM790" s="24" t="s">
        <v>1362</v>
      </c>
    </row>
    <row r="791" spans="2:65" s="1" customFormat="1" ht="22.5" customHeight="1">
      <c r="B791" s="41"/>
      <c r="C791" s="195" t="s">
        <v>1363</v>
      </c>
      <c r="D791" s="195" t="s">
        <v>239</v>
      </c>
      <c r="E791" s="196" t="s">
        <v>1364</v>
      </c>
      <c r="F791" s="197" t="s">
        <v>1365</v>
      </c>
      <c r="G791" s="198" t="s">
        <v>396</v>
      </c>
      <c r="H791" s="199">
        <v>1</v>
      </c>
      <c r="I791" s="200"/>
      <c r="J791" s="201">
        <f>ROUND(I791*H791,2)</f>
        <v>0</v>
      </c>
      <c r="K791" s="197" t="s">
        <v>242</v>
      </c>
      <c r="L791" s="61"/>
      <c r="M791" s="202" t="s">
        <v>22</v>
      </c>
      <c r="N791" s="203" t="s">
        <v>46</v>
      </c>
      <c r="O791" s="42"/>
      <c r="P791" s="204">
        <f>O791*H791</f>
        <v>0</v>
      </c>
      <c r="Q791" s="204">
        <v>1.67E-3</v>
      </c>
      <c r="R791" s="204">
        <f>Q791*H791</f>
        <v>1.67E-3</v>
      </c>
      <c r="S791" s="204">
        <v>0</v>
      </c>
      <c r="T791" s="205">
        <f>S791*H791</f>
        <v>0</v>
      </c>
      <c r="AR791" s="24" t="s">
        <v>316</v>
      </c>
      <c r="AT791" s="24" t="s">
        <v>239</v>
      </c>
      <c r="AU791" s="24" t="s">
        <v>84</v>
      </c>
      <c r="AY791" s="24" t="s">
        <v>237</v>
      </c>
      <c r="BE791" s="206">
        <f>IF(N791="základní",J791,0)</f>
        <v>0</v>
      </c>
      <c r="BF791" s="206">
        <f>IF(N791="snížená",J791,0)</f>
        <v>0</v>
      </c>
      <c r="BG791" s="206">
        <f>IF(N791="zákl. přenesená",J791,0)</f>
        <v>0</v>
      </c>
      <c r="BH791" s="206">
        <f>IF(N791="sníž. přenesená",J791,0)</f>
        <v>0</v>
      </c>
      <c r="BI791" s="206">
        <f>IF(N791="nulová",J791,0)</f>
        <v>0</v>
      </c>
      <c r="BJ791" s="24" t="s">
        <v>24</v>
      </c>
      <c r="BK791" s="206">
        <f>ROUND(I791*H791,2)</f>
        <v>0</v>
      </c>
      <c r="BL791" s="24" t="s">
        <v>316</v>
      </c>
      <c r="BM791" s="24" t="s">
        <v>1366</v>
      </c>
    </row>
    <row r="792" spans="2:65" s="1" customFormat="1" ht="31.5" customHeight="1">
      <c r="B792" s="41"/>
      <c r="C792" s="195" t="s">
        <v>1367</v>
      </c>
      <c r="D792" s="195" t="s">
        <v>239</v>
      </c>
      <c r="E792" s="196" t="s">
        <v>1368</v>
      </c>
      <c r="F792" s="197" t="s">
        <v>1369</v>
      </c>
      <c r="G792" s="198" t="s">
        <v>277</v>
      </c>
      <c r="H792" s="199">
        <v>0.01</v>
      </c>
      <c r="I792" s="200"/>
      <c r="J792" s="201">
        <f>ROUND(I792*H792,2)</f>
        <v>0</v>
      </c>
      <c r="K792" s="197" t="s">
        <v>242</v>
      </c>
      <c r="L792" s="61"/>
      <c r="M792" s="202" t="s">
        <v>22</v>
      </c>
      <c r="N792" s="203" t="s">
        <v>46</v>
      </c>
      <c r="O792" s="42"/>
      <c r="P792" s="204">
        <f>O792*H792</f>
        <v>0</v>
      </c>
      <c r="Q792" s="204">
        <v>0</v>
      </c>
      <c r="R792" s="204">
        <f>Q792*H792</f>
        <v>0</v>
      </c>
      <c r="S792" s="204">
        <v>0</v>
      </c>
      <c r="T792" s="205">
        <f>S792*H792</f>
        <v>0</v>
      </c>
      <c r="AR792" s="24" t="s">
        <v>316</v>
      </c>
      <c r="AT792" s="24" t="s">
        <v>239</v>
      </c>
      <c r="AU792" s="24" t="s">
        <v>84</v>
      </c>
      <c r="AY792" s="24" t="s">
        <v>237</v>
      </c>
      <c r="BE792" s="206">
        <f>IF(N792="základní",J792,0)</f>
        <v>0</v>
      </c>
      <c r="BF792" s="206">
        <f>IF(N792="snížená",J792,0)</f>
        <v>0</v>
      </c>
      <c r="BG792" s="206">
        <f>IF(N792="zákl. přenesená",J792,0)</f>
        <v>0</v>
      </c>
      <c r="BH792" s="206">
        <f>IF(N792="sníž. přenesená",J792,0)</f>
        <v>0</v>
      </c>
      <c r="BI792" s="206">
        <f>IF(N792="nulová",J792,0)</f>
        <v>0</v>
      </c>
      <c r="BJ792" s="24" t="s">
        <v>24</v>
      </c>
      <c r="BK792" s="206">
        <f>ROUND(I792*H792,2)</f>
        <v>0</v>
      </c>
      <c r="BL792" s="24" t="s">
        <v>316</v>
      </c>
      <c r="BM792" s="24" t="s">
        <v>1370</v>
      </c>
    </row>
    <row r="793" spans="2:65" s="1" customFormat="1" ht="121.5">
      <c r="B793" s="41"/>
      <c r="C793" s="63"/>
      <c r="D793" s="209" t="s">
        <v>330</v>
      </c>
      <c r="E793" s="63"/>
      <c r="F793" s="241" t="s">
        <v>1226</v>
      </c>
      <c r="G793" s="63"/>
      <c r="H793" s="63"/>
      <c r="I793" s="165"/>
      <c r="J793" s="63"/>
      <c r="K793" s="63"/>
      <c r="L793" s="61"/>
      <c r="M793" s="242"/>
      <c r="N793" s="42"/>
      <c r="O793" s="42"/>
      <c r="P793" s="42"/>
      <c r="Q793" s="42"/>
      <c r="R793" s="42"/>
      <c r="S793" s="42"/>
      <c r="T793" s="78"/>
      <c r="AT793" s="24" t="s">
        <v>330</v>
      </c>
      <c r="AU793" s="24" t="s">
        <v>84</v>
      </c>
    </row>
    <row r="794" spans="2:65" s="10" customFormat="1" ht="29.85" customHeight="1">
      <c r="B794" s="178"/>
      <c r="C794" s="179"/>
      <c r="D794" s="192" t="s">
        <v>74</v>
      </c>
      <c r="E794" s="193" t="s">
        <v>1371</v>
      </c>
      <c r="F794" s="193" t="s">
        <v>1372</v>
      </c>
      <c r="G794" s="179"/>
      <c r="H794" s="179"/>
      <c r="I794" s="182"/>
      <c r="J794" s="194">
        <f>BK794</f>
        <v>0</v>
      </c>
      <c r="K794" s="179"/>
      <c r="L794" s="184"/>
      <c r="M794" s="185"/>
      <c r="N794" s="186"/>
      <c r="O794" s="186"/>
      <c r="P794" s="187">
        <f>SUM(P795:P805)</f>
        <v>0</v>
      </c>
      <c r="Q794" s="186"/>
      <c r="R794" s="187">
        <f>SUM(R795:R805)</f>
        <v>0.93240400000000001</v>
      </c>
      <c r="S794" s="186"/>
      <c r="T794" s="188">
        <f>SUM(T795:T805)</f>
        <v>0</v>
      </c>
      <c r="AR794" s="189" t="s">
        <v>84</v>
      </c>
      <c r="AT794" s="190" t="s">
        <v>74</v>
      </c>
      <c r="AU794" s="190" t="s">
        <v>24</v>
      </c>
      <c r="AY794" s="189" t="s">
        <v>237</v>
      </c>
      <c r="BK794" s="191">
        <f>SUM(BK795:BK805)</f>
        <v>0</v>
      </c>
    </row>
    <row r="795" spans="2:65" s="1" customFormat="1" ht="22.5" customHeight="1">
      <c r="B795" s="41"/>
      <c r="C795" s="195" t="s">
        <v>1373</v>
      </c>
      <c r="D795" s="195" t="s">
        <v>239</v>
      </c>
      <c r="E795" s="196" t="s">
        <v>1374</v>
      </c>
      <c r="F795" s="197" t="s">
        <v>1375</v>
      </c>
      <c r="G795" s="198" t="s">
        <v>133</v>
      </c>
      <c r="H795" s="199">
        <v>12.8</v>
      </c>
      <c r="I795" s="200"/>
      <c r="J795" s="201">
        <f>ROUND(I795*H795,2)</f>
        <v>0</v>
      </c>
      <c r="K795" s="197" t="s">
        <v>242</v>
      </c>
      <c r="L795" s="61"/>
      <c r="M795" s="202" t="s">
        <v>22</v>
      </c>
      <c r="N795" s="203" t="s">
        <v>46</v>
      </c>
      <c r="O795" s="42"/>
      <c r="P795" s="204">
        <f>O795*H795</f>
        <v>0</v>
      </c>
      <c r="Q795" s="204">
        <v>1.423E-2</v>
      </c>
      <c r="R795" s="204">
        <f>Q795*H795</f>
        <v>0.182144</v>
      </c>
      <c r="S795" s="204">
        <v>0</v>
      </c>
      <c r="T795" s="205">
        <f>S795*H795</f>
        <v>0</v>
      </c>
      <c r="AR795" s="24" t="s">
        <v>316</v>
      </c>
      <c r="AT795" s="24" t="s">
        <v>239</v>
      </c>
      <c r="AU795" s="24" t="s">
        <v>84</v>
      </c>
      <c r="AY795" s="24" t="s">
        <v>237</v>
      </c>
      <c r="BE795" s="206">
        <f>IF(N795="základní",J795,0)</f>
        <v>0</v>
      </c>
      <c r="BF795" s="206">
        <f>IF(N795="snížená",J795,0)</f>
        <v>0</v>
      </c>
      <c r="BG795" s="206">
        <f>IF(N795="zákl. přenesená",J795,0)</f>
        <v>0</v>
      </c>
      <c r="BH795" s="206">
        <f>IF(N795="sníž. přenesená",J795,0)</f>
        <v>0</v>
      </c>
      <c r="BI795" s="206">
        <f>IF(N795="nulová",J795,0)</f>
        <v>0</v>
      </c>
      <c r="BJ795" s="24" t="s">
        <v>24</v>
      </c>
      <c r="BK795" s="206">
        <f>ROUND(I795*H795,2)</f>
        <v>0</v>
      </c>
      <c r="BL795" s="24" t="s">
        <v>316</v>
      </c>
      <c r="BM795" s="24" t="s">
        <v>1376</v>
      </c>
    </row>
    <row r="796" spans="2:65" s="1" customFormat="1" ht="54">
      <c r="B796" s="41"/>
      <c r="C796" s="63"/>
      <c r="D796" s="209" t="s">
        <v>330</v>
      </c>
      <c r="E796" s="63"/>
      <c r="F796" s="241" t="s">
        <v>1377</v>
      </c>
      <c r="G796" s="63"/>
      <c r="H796" s="63"/>
      <c r="I796" s="165"/>
      <c r="J796" s="63"/>
      <c r="K796" s="63"/>
      <c r="L796" s="61"/>
      <c r="M796" s="242"/>
      <c r="N796" s="42"/>
      <c r="O796" s="42"/>
      <c r="P796" s="42"/>
      <c r="Q796" s="42"/>
      <c r="R796" s="42"/>
      <c r="S796" s="42"/>
      <c r="T796" s="78"/>
      <c r="AT796" s="24" t="s">
        <v>330</v>
      </c>
      <c r="AU796" s="24" t="s">
        <v>84</v>
      </c>
    </row>
    <row r="797" spans="2:65" s="11" customFormat="1">
      <c r="B797" s="207"/>
      <c r="C797" s="208"/>
      <c r="D797" s="209" t="s">
        <v>244</v>
      </c>
      <c r="E797" s="210" t="s">
        <v>22</v>
      </c>
      <c r="F797" s="211" t="s">
        <v>1378</v>
      </c>
      <c r="G797" s="208"/>
      <c r="H797" s="212">
        <v>12.8</v>
      </c>
      <c r="I797" s="213"/>
      <c r="J797" s="208"/>
      <c r="K797" s="208"/>
      <c r="L797" s="214"/>
      <c r="M797" s="215"/>
      <c r="N797" s="216"/>
      <c r="O797" s="216"/>
      <c r="P797" s="216"/>
      <c r="Q797" s="216"/>
      <c r="R797" s="216"/>
      <c r="S797" s="216"/>
      <c r="T797" s="217"/>
      <c r="AT797" s="218" t="s">
        <v>244</v>
      </c>
      <c r="AU797" s="218" t="s">
        <v>84</v>
      </c>
      <c r="AV797" s="11" t="s">
        <v>84</v>
      </c>
      <c r="AW797" s="11" t="s">
        <v>39</v>
      </c>
      <c r="AX797" s="11" t="s">
        <v>75</v>
      </c>
      <c r="AY797" s="218" t="s">
        <v>237</v>
      </c>
    </row>
    <row r="798" spans="2:65" s="12" customFormat="1">
      <c r="B798" s="219"/>
      <c r="C798" s="220"/>
      <c r="D798" s="221" t="s">
        <v>244</v>
      </c>
      <c r="E798" s="222" t="s">
        <v>22</v>
      </c>
      <c r="F798" s="223" t="s">
        <v>246</v>
      </c>
      <c r="G798" s="220"/>
      <c r="H798" s="224">
        <v>12.8</v>
      </c>
      <c r="I798" s="225"/>
      <c r="J798" s="220"/>
      <c r="K798" s="220"/>
      <c r="L798" s="226"/>
      <c r="M798" s="227"/>
      <c r="N798" s="228"/>
      <c r="O798" s="228"/>
      <c r="P798" s="228"/>
      <c r="Q798" s="228"/>
      <c r="R798" s="228"/>
      <c r="S798" s="228"/>
      <c r="T798" s="229"/>
      <c r="AT798" s="230" t="s">
        <v>244</v>
      </c>
      <c r="AU798" s="230" t="s">
        <v>84</v>
      </c>
      <c r="AV798" s="12" t="s">
        <v>164</v>
      </c>
      <c r="AW798" s="12" t="s">
        <v>39</v>
      </c>
      <c r="AX798" s="12" t="s">
        <v>24</v>
      </c>
      <c r="AY798" s="230" t="s">
        <v>237</v>
      </c>
    </row>
    <row r="799" spans="2:65" s="1" customFormat="1" ht="22.5" customHeight="1">
      <c r="B799" s="41"/>
      <c r="C799" s="195" t="s">
        <v>1379</v>
      </c>
      <c r="D799" s="195" t="s">
        <v>239</v>
      </c>
      <c r="E799" s="196" t="s">
        <v>1380</v>
      </c>
      <c r="F799" s="197" t="s">
        <v>1381</v>
      </c>
      <c r="G799" s="198" t="s">
        <v>133</v>
      </c>
      <c r="H799" s="199">
        <v>46.6</v>
      </c>
      <c r="I799" s="200"/>
      <c r="J799" s="201">
        <f>ROUND(I799*H799,2)</f>
        <v>0</v>
      </c>
      <c r="K799" s="197" t="s">
        <v>242</v>
      </c>
      <c r="L799" s="61"/>
      <c r="M799" s="202" t="s">
        <v>22</v>
      </c>
      <c r="N799" s="203" t="s">
        <v>46</v>
      </c>
      <c r="O799" s="42"/>
      <c r="P799" s="204">
        <f>O799*H799</f>
        <v>0</v>
      </c>
      <c r="Q799" s="204">
        <v>1.61E-2</v>
      </c>
      <c r="R799" s="204">
        <f>Q799*H799</f>
        <v>0.75026000000000004</v>
      </c>
      <c r="S799" s="204">
        <v>0</v>
      </c>
      <c r="T799" s="205">
        <f>S799*H799</f>
        <v>0</v>
      </c>
      <c r="AR799" s="24" t="s">
        <v>316</v>
      </c>
      <c r="AT799" s="24" t="s">
        <v>239</v>
      </c>
      <c r="AU799" s="24" t="s">
        <v>84</v>
      </c>
      <c r="AY799" s="24" t="s">
        <v>237</v>
      </c>
      <c r="BE799" s="206">
        <f>IF(N799="základní",J799,0)</f>
        <v>0</v>
      </c>
      <c r="BF799" s="206">
        <f>IF(N799="snížená",J799,0)</f>
        <v>0</v>
      </c>
      <c r="BG799" s="206">
        <f>IF(N799="zákl. přenesená",J799,0)</f>
        <v>0</v>
      </c>
      <c r="BH799" s="206">
        <f>IF(N799="sníž. přenesená",J799,0)</f>
        <v>0</v>
      </c>
      <c r="BI799" s="206">
        <f>IF(N799="nulová",J799,0)</f>
        <v>0</v>
      </c>
      <c r="BJ799" s="24" t="s">
        <v>24</v>
      </c>
      <c r="BK799" s="206">
        <f>ROUND(I799*H799,2)</f>
        <v>0</v>
      </c>
      <c r="BL799" s="24" t="s">
        <v>316</v>
      </c>
      <c r="BM799" s="24" t="s">
        <v>1382</v>
      </c>
    </row>
    <row r="800" spans="2:65" s="1" customFormat="1" ht="54">
      <c r="B800" s="41"/>
      <c r="C800" s="63"/>
      <c r="D800" s="209" t="s">
        <v>330</v>
      </c>
      <c r="E800" s="63"/>
      <c r="F800" s="241" t="s">
        <v>1377</v>
      </c>
      <c r="G800" s="63"/>
      <c r="H800" s="63"/>
      <c r="I800" s="165"/>
      <c r="J800" s="63"/>
      <c r="K800" s="63"/>
      <c r="L800" s="61"/>
      <c r="M800" s="242"/>
      <c r="N800" s="42"/>
      <c r="O800" s="42"/>
      <c r="P800" s="42"/>
      <c r="Q800" s="42"/>
      <c r="R800" s="42"/>
      <c r="S800" s="42"/>
      <c r="T800" s="78"/>
      <c r="AT800" s="24" t="s">
        <v>330</v>
      </c>
      <c r="AU800" s="24" t="s">
        <v>84</v>
      </c>
    </row>
    <row r="801" spans="2:65" s="11" customFormat="1">
      <c r="B801" s="207"/>
      <c r="C801" s="208"/>
      <c r="D801" s="209" t="s">
        <v>244</v>
      </c>
      <c r="E801" s="210" t="s">
        <v>22</v>
      </c>
      <c r="F801" s="211" t="s">
        <v>1383</v>
      </c>
      <c r="G801" s="208"/>
      <c r="H801" s="212">
        <v>35.799999999999997</v>
      </c>
      <c r="I801" s="213"/>
      <c r="J801" s="208"/>
      <c r="K801" s="208"/>
      <c r="L801" s="214"/>
      <c r="M801" s="215"/>
      <c r="N801" s="216"/>
      <c r="O801" s="216"/>
      <c r="P801" s="216"/>
      <c r="Q801" s="216"/>
      <c r="R801" s="216"/>
      <c r="S801" s="216"/>
      <c r="T801" s="217"/>
      <c r="AT801" s="218" t="s">
        <v>244</v>
      </c>
      <c r="AU801" s="218" t="s">
        <v>84</v>
      </c>
      <c r="AV801" s="11" t="s">
        <v>84</v>
      </c>
      <c r="AW801" s="11" t="s">
        <v>39</v>
      </c>
      <c r="AX801" s="11" t="s">
        <v>75</v>
      </c>
      <c r="AY801" s="218" t="s">
        <v>237</v>
      </c>
    </row>
    <row r="802" spans="2:65" s="11" customFormat="1">
      <c r="B802" s="207"/>
      <c r="C802" s="208"/>
      <c r="D802" s="209" t="s">
        <v>244</v>
      </c>
      <c r="E802" s="210" t="s">
        <v>22</v>
      </c>
      <c r="F802" s="211" t="s">
        <v>1384</v>
      </c>
      <c r="G802" s="208"/>
      <c r="H802" s="212">
        <v>10.8</v>
      </c>
      <c r="I802" s="213"/>
      <c r="J802" s="208"/>
      <c r="K802" s="208"/>
      <c r="L802" s="214"/>
      <c r="M802" s="215"/>
      <c r="N802" s="216"/>
      <c r="O802" s="216"/>
      <c r="P802" s="216"/>
      <c r="Q802" s="216"/>
      <c r="R802" s="216"/>
      <c r="S802" s="216"/>
      <c r="T802" s="217"/>
      <c r="AT802" s="218" t="s">
        <v>244</v>
      </c>
      <c r="AU802" s="218" t="s">
        <v>84</v>
      </c>
      <c r="AV802" s="11" t="s">
        <v>84</v>
      </c>
      <c r="AW802" s="11" t="s">
        <v>39</v>
      </c>
      <c r="AX802" s="11" t="s">
        <v>75</v>
      </c>
      <c r="AY802" s="218" t="s">
        <v>237</v>
      </c>
    </row>
    <row r="803" spans="2:65" s="12" customFormat="1">
      <c r="B803" s="219"/>
      <c r="C803" s="220"/>
      <c r="D803" s="221" t="s">
        <v>244</v>
      </c>
      <c r="E803" s="222" t="s">
        <v>22</v>
      </c>
      <c r="F803" s="223" t="s">
        <v>246</v>
      </c>
      <c r="G803" s="220"/>
      <c r="H803" s="224">
        <v>46.6</v>
      </c>
      <c r="I803" s="225"/>
      <c r="J803" s="220"/>
      <c r="K803" s="220"/>
      <c r="L803" s="226"/>
      <c r="M803" s="227"/>
      <c r="N803" s="228"/>
      <c r="O803" s="228"/>
      <c r="P803" s="228"/>
      <c r="Q803" s="228"/>
      <c r="R803" s="228"/>
      <c r="S803" s="228"/>
      <c r="T803" s="229"/>
      <c r="AT803" s="230" t="s">
        <v>244</v>
      </c>
      <c r="AU803" s="230" t="s">
        <v>84</v>
      </c>
      <c r="AV803" s="12" t="s">
        <v>164</v>
      </c>
      <c r="AW803" s="12" t="s">
        <v>39</v>
      </c>
      <c r="AX803" s="12" t="s">
        <v>24</v>
      </c>
      <c r="AY803" s="230" t="s">
        <v>237</v>
      </c>
    </row>
    <row r="804" spans="2:65" s="1" customFormat="1" ht="31.5" customHeight="1">
      <c r="B804" s="41"/>
      <c r="C804" s="195" t="s">
        <v>1385</v>
      </c>
      <c r="D804" s="195" t="s">
        <v>239</v>
      </c>
      <c r="E804" s="196" t="s">
        <v>1386</v>
      </c>
      <c r="F804" s="197" t="s">
        <v>1387</v>
      </c>
      <c r="G804" s="198" t="s">
        <v>277</v>
      </c>
      <c r="H804" s="199">
        <v>0.93200000000000005</v>
      </c>
      <c r="I804" s="200"/>
      <c r="J804" s="201">
        <f>ROUND(I804*H804,2)</f>
        <v>0</v>
      </c>
      <c r="K804" s="197" t="s">
        <v>242</v>
      </c>
      <c r="L804" s="61"/>
      <c r="M804" s="202" t="s">
        <v>22</v>
      </c>
      <c r="N804" s="203" t="s">
        <v>46</v>
      </c>
      <c r="O804" s="42"/>
      <c r="P804" s="204">
        <f>O804*H804</f>
        <v>0</v>
      </c>
      <c r="Q804" s="204">
        <v>0</v>
      </c>
      <c r="R804" s="204">
        <f>Q804*H804</f>
        <v>0</v>
      </c>
      <c r="S804" s="204">
        <v>0</v>
      </c>
      <c r="T804" s="205">
        <f>S804*H804</f>
        <v>0</v>
      </c>
      <c r="AR804" s="24" t="s">
        <v>316</v>
      </c>
      <c r="AT804" s="24" t="s">
        <v>239</v>
      </c>
      <c r="AU804" s="24" t="s">
        <v>84</v>
      </c>
      <c r="AY804" s="24" t="s">
        <v>237</v>
      </c>
      <c r="BE804" s="206">
        <f>IF(N804="základní",J804,0)</f>
        <v>0</v>
      </c>
      <c r="BF804" s="206">
        <f>IF(N804="snížená",J804,0)</f>
        <v>0</v>
      </c>
      <c r="BG804" s="206">
        <f>IF(N804="zákl. přenesená",J804,0)</f>
        <v>0</v>
      </c>
      <c r="BH804" s="206">
        <f>IF(N804="sníž. přenesená",J804,0)</f>
        <v>0</v>
      </c>
      <c r="BI804" s="206">
        <f>IF(N804="nulová",J804,0)</f>
        <v>0</v>
      </c>
      <c r="BJ804" s="24" t="s">
        <v>24</v>
      </c>
      <c r="BK804" s="206">
        <f>ROUND(I804*H804,2)</f>
        <v>0</v>
      </c>
      <c r="BL804" s="24" t="s">
        <v>316</v>
      </c>
      <c r="BM804" s="24" t="s">
        <v>1388</v>
      </c>
    </row>
    <row r="805" spans="2:65" s="1" customFormat="1" ht="121.5">
      <c r="B805" s="41"/>
      <c r="C805" s="63"/>
      <c r="D805" s="209" t="s">
        <v>330</v>
      </c>
      <c r="E805" s="63"/>
      <c r="F805" s="241" t="s">
        <v>1275</v>
      </c>
      <c r="G805" s="63"/>
      <c r="H805" s="63"/>
      <c r="I805" s="165"/>
      <c r="J805" s="63"/>
      <c r="K805" s="63"/>
      <c r="L805" s="61"/>
      <c r="M805" s="242"/>
      <c r="N805" s="42"/>
      <c r="O805" s="42"/>
      <c r="P805" s="42"/>
      <c r="Q805" s="42"/>
      <c r="R805" s="42"/>
      <c r="S805" s="42"/>
      <c r="T805" s="78"/>
      <c r="AT805" s="24" t="s">
        <v>330</v>
      </c>
      <c r="AU805" s="24" t="s">
        <v>84</v>
      </c>
    </row>
    <row r="806" spans="2:65" s="10" customFormat="1" ht="29.85" customHeight="1">
      <c r="B806" s="178"/>
      <c r="C806" s="179"/>
      <c r="D806" s="192" t="s">
        <v>74</v>
      </c>
      <c r="E806" s="193" t="s">
        <v>1389</v>
      </c>
      <c r="F806" s="193" t="s">
        <v>1390</v>
      </c>
      <c r="G806" s="179"/>
      <c r="H806" s="179"/>
      <c r="I806" s="182"/>
      <c r="J806" s="194">
        <f>BK806</f>
        <v>0</v>
      </c>
      <c r="K806" s="179"/>
      <c r="L806" s="184"/>
      <c r="M806" s="185"/>
      <c r="N806" s="186"/>
      <c r="O806" s="186"/>
      <c r="P806" s="187">
        <f>SUM(P807:P870)</f>
        <v>0</v>
      </c>
      <c r="Q806" s="186"/>
      <c r="R806" s="187">
        <f>SUM(R807:R870)</f>
        <v>0.74390800000000001</v>
      </c>
      <c r="S806" s="186"/>
      <c r="T806" s="188">
        <f>SUM(T807:T870)</f>
        <v>0.64256139999999995</v>
      </c>
      <c r="AR806" s="189" t="s">
        <v>84</v>
      </c>
      <c r="AT806" s="190" t="s">
        <v>74</v>
      </c>
      <c r="AU806" s="190" t="s">
        <v>24</v>
      </c>
      <c r="AY806" s="189" t="s">
        <v>237</v>
      </c>
      <c r="BK806" s="191">
        <f>SUM(BK807:BK870)</f>
        <v>0</v>
      </c>
    </row>
    <row r="807" spans="2:65" s="1" customFormat="1" ht="22.5" customHeight="1">
      <c r="B807" s="41"/>
      <c r="C807" s="195" t="s">
        <v>1391</v>
      </c>
      <c r="D807" s="195" t="s">
        <v>239</v>
      </c>
      <c r="E807" s="196" t="s">
        <v>1392</v>
      </c>
      <c r="F807" s="197" t="s">
        <v>1393</v>
      </c>
      <c r="G807" s="198" t="s">
        <v>319</v>
      </c>
      <c r="H807" s="199">
        <v>12</v>
      </c>
      <c r="I807" s="200"/>
      <c r="J807" s="201">
        <f>ROUND(I807*H807,2)</f>
        <v>0</v>
      </c>
      <c r="K807" s="197" t="s">
        <v>242</v>
      </c>
      <c r="L807" s="61"/>
      <c r="M807" s="202" t="s">
        <v>22</v>
      </c>
      <c r="N807" s="203" t="s">
        <v>46</v>
      </c>
      <c r="O807" s="42"/>
      <c r="P807" s="204">
        <f>O807*H807</f>
        <v>0</v>
      </c>
      <c r="Q807" s="204">
        <v>0</v>
      </c>
      <c r="R807" s="204">
        <f>Q807*H807</f>
        <v>0</v>
      </c>
      <c r="S807" s="204">
        <v>0</v>
      </c>
      <c r="T807" s="205">
        <f>S807*H807</f>
        <v>0</v>
      </c>
      <c r="AR807" s="24" t="s">
        <v>316</v>
      </c>
      <c r="AT807" s="24" t="s">
        <v>239</v>
      </c>
      <c r="AU807" s="24" t="s">
        <v>84</v>
      </c>
      <c r="AY807" s="24" t="s">
        <v>237</v>
      </c>
      <c r="BE807" s="206">
        <f>IF(N807="základní",J807,0)</f>
        <v>0</v>
      </c>
      <c r="BF807" s="206">
        <f>IF(N807="snížená",J807,0)</f>
        <v>0</v>
      </c>
      <c r="BG807" s="206">
        <f>IF(N807="zákl. přenesená",J807,0)</f>
        <v>0</v>
      </c>
      <c r="BH807" s="206">
        <f>IF(N807="sníž. přenesená",J807,0)</f>
        <v>0</v>
      </c>
      <c r="BI807" s="206">
        <f>IF(N807="nulová",J807,0)</f>
        <v>0</v>
      </c>
      <c r="BJ807" s="24" t="s">
        <v>24</v>
      </c>
      <c r="BK807" s="206">
        <f>ROUND(I807*H807,2)</f>
        <v>0</v>
      </c>
      <c r="BL807" s="24" t="s">
        <v>316</v>
      </c>
      <c r="BM807" s="24" t="s">
        <v>1394</v>
      </c>
    </row>
    <row r="808" spans="2:65" s="11" customFormat="1">
      <c r="B808" s="207"/>
      <c r="C808" s="208"/>
      <c r="D808" s="221" t="s">
        <v>244</v>
      </c>
      <c r="E808" s="247" t="s">
        <v>22</v>
      </c>
      <c r="F808" s="248" t="s">
        <v>1395</v>
      </c>
      <c r="G808" s="208"/>
      <c r="H808" s="249">
        <v>12</v>
      </c>
      <c r="I808" s="213"/>
      <c r="J808" s="208"/>
      <c r="K808" s="208"/>
      <c r="L808" s="214"/>
      <c r="M808" s="215"/>
      <c r="N808" s="216"/>
      <c r="O808" s="216"/>
      <c r="P808" s="216"/>
      <c r="Q808" s="216"/>
      <c r="R808" s="216"/>
      <c r="S808" s="216"/>
      <c r="T808" s="217"/>
      <c r="AT808" s="218" t="s">
        <v>244</v>
      </c>
      <c r="AU808" s="218" t="s">
        <v>84</v>
      </c>
      <c r="AV808" s="11" t="s">
        <v>84</v>
      </c>
      <c r="AW808" s="11" t="s">
        <v>39</v>
      </c>
      <c r="AX808" s="11" t="s">
        <v>24</v>
      </c>
      <c r="AY808" s="218" t="s">
        <v>237</v>
      </c>
    </row>
    <row r="809" spans="2:65" s="1" customFormat="1" ht="22.5" customHeight="1">
      <c r="B809" s="41"/>
      <c r="C809" s="231" t="s">
        <v>1396</v>
      </c>
      <c r="D809" s="231" t="s">
        <v>274</v>
      </c>
      <c r="E809" s="232" t="s">
        <v>1397</v>
      </c>
      <c r="F809" s="233" t="s">
        <v>1398</v>
      </c>
      <c r="G809" s="234" t="s">
        <v>133</v>
      </c>
      <c r="H809" s="235">
        <v>14.72</v>
      </c>
      <c r="I809" s="236"/>
      <c r="J809" s="237">
        <f>ROUND(I809*H809,2)</f>
        <v>0</v>
      </c>
      <c r="K809" s="233" t="s">
        <v>242</v>
      </c>
      <c r="L809" s="238"/>
      <c r="M809" s="239" t="s">
        <v>22</v>
      </c>
      <c r="N809" s="240" t="s">
        <v>46</v>
      </c>
      <c r="O809" s="42"/>
      <c r="P809" s="204">
        <f>O809*H809</f>
        <v>0</v>
      </c>
      <c r="Q809" s="204">
        <v>3.8000000000000002E-4</v>
      </c>
      <c r="R809" s="204">
        <f>Q809*H809</f>
        <v>5.5936000000000007E-3</v>
      </c>
      <c r="S809" s="204">
        <v>0</v>
      </c>
      <c r="T809" s="205">
        <f>S809*H809</f>
        <v>0</v>
      </c>
      <c r="AR809" s="24" t="s">
        <v>399</v>
      </c>
      <c r="AT809" s="24" t="s">
        <v>274</v>
      </c>
      <c r="AU809" s="24" t="s">
        <v>84</v>
      </c>
      <c r="AY809" s="24" t="s">
        <v>237</v>
      </c>
      <c r="BE809" s="206">
        <f>IF(N809="základní",J809,0)</f>
        <v>0</v>
      </c>
      <c r="BF809" s="206">
        <f>IF(N809="snížená",J809,0)</f>
        <v>0</v>
      </c>
      <c r="BG809" s="206">
        <f>IF(N809="zákl. přenesená",J809,0)</f>
        <v>0</v>
      </c>
      <c r="BH809" s="206">
        <f>IF(N809="sníž. přenesená",J809,0)</f>
        <v>0</v>
      </c>
      <c r="BI809" s="206">
        <f>IF(N809="nulová",J809,0)</f>
        <v>0</v>
      </c>
      <c r="BJ809" s="24" t="s">
        <v>24</v>
      </c>
      <c r="BK809" s="206">
        <f>ROUND(I809*H809,2)</f>
        <v>0</v>
      </c>
      <c r="BL809" s="24" t="s">
        <v>316</v>
      </c>
      <c r="BM809" s="24" t="s">
        <v>1399</v>
      </c>
    </row>
    <row r="810" spans="2:65" s="1" customFormat="1" ht="94.5">
      <c r="B810" s="41"/>
      <c r="C810" s="63"/>
      <c r="D810" s="209" t="s">
        <v>287</v>
      </c>
      <c r="E810" s="63"/>
      <c r="F810" s="241" t="s">
        <v>1400</v>
      </c>
      <c r="G810" s="63"/>
      <c r="H810" s="63"/>
      <c r="I810" s="165"/>
      <c r="J810" s="63"/>
      <c r="K810" s="63"/>
      <c r="L810" s="61"/>
      <c r="M810" s="242"/>
      <c r="N810" s="42"/>
      <c r="O810" s="42"/>
      <c r="P810" s="42"/>
      <c r="Q810" s="42"/>
      <c r="R810" s="42"/>
      <c r="S810" s="42"/>
      <c r="T810" s="78"/>
      <c r="AT810" s="24" t="s">
        <v>287</v>
      </c>
      <c r="AU810" s="24" t="s">
        <v>84</v>
      </c>
    </row>
    <row r="811" spans="2:65" s="11" customFormat="1">
      <c r="B811" s="207"/>
      <c r="C811" s="208"/>
      <c r="D811" s="221" t="s">
        <v>244</v>
      </c>
      <c r="E811" s="247" t="s">
        <v>22</v>
      </c>
      <c r="F811" s="248" t="s">
        <v>1401</v>
      </c>
      <c r="G811" s="208"/>
      <c r="H811" s="249">
        <v>14.72</v>
      </c>
      <c r="I811" s="213"/>
      <c r="J811" s="208"/>
      <c r="K811" s="208"/>
      <c r="L811" s="214"/>
      <c r="M811" s="215"/>
      <c r="N811" s="216"/>
      <c r="O811" s="216"/>
      <c r="P811" s="216"/>
      <c r="Q811" s="216"/>
      <c r="R811" s="216"/>
      <c r="S811" s="216"/>
      <c r="T811" s="217"/>
      <c r="AT811" s="218" t="s">
        <v>244</v>
      </c>
      <c r="AU811" s="218" t="s">
        <v>84</v>
      </c>
      <c r="AV811" s="11" t="s">
        <v>84</v>
      </c>
      <c r="AW811" s="11" t="s">
        <v>39</v>
      </c>
      <c r="AX811" s="11" t="s">
        <v>24</v>
      </c>
      <c r="AY811" s="218" t="s">
        <v>237</v>
      </c>
    </row>
    <row r="812" spans="2:65" s="1" customFormat="1" ht="22.5" customHeight="1">
      <c r="B812" s="41"/>
      <c r="C812" s="195" t="s">
        <v>1402</v>
      </c>
      <c r="D812" s="195" t="s">
        <v>239</v>
      </c>
      <c r="E812" s="196" t="s">
        <v>1403</v>
      </c>
      <c r="F812" s="197" t="s">
        <v>1404</v>
      </c>
      <c r="G812" s="198" t="s">
        <v>319</v>
      </c>
      <c r="H812" s="199">
        <v>172.2</v>
      </c>
      <c r="I812" s="200"/>
      <c r="J812" s="201">
        <f>ROUND(I812*H812,2)</f>
        <v>0</v>
      </c>
      <c r="K812" s="197" t="s">
        <v>242</v>
      </c>
      <c r="L812" s="61"/>
      <c r="M812" s="202" t="s">
        <v>22</v>
      </c>
      <c r="N812" s="203" t="s">
        <v>46</v>
      </c>
      <c r="O812" s="42"/>
      <c r="P812" s="204">
        <f>O812*H812</f>
        <v>0</v>
      </c>
      <c r="Q812" s="204">
        <v>0</v>
      </c>
      <c r="R812" s="204">
        <f>Q812*H812</f>
        <v>0</v>
      </c>
      <c r="S812" s="204">
        <v>1.91E-3</v>
      </c>
      <c r="T812" s="205">
        <f>S812*H812</f>
        <v>0.32890199999999997</v>
      </c>
      <c r="AR812" s="24" t="s">
        <v>316</v>
      </c>
      <c r="AT812" s="24" t="s">
        <v>239</v>
      </c>
      <c r="AU812" s="24" t="s">
        <v>84</v>
      </c>
      <c r="AY812" s="24" t="s">
        <v>237</v>
      </c>
      <c r="BE812" s="206">
        <f>IF(N812="základní",J812,0)</f>
        <v>0</v>
      </c>
      <c r="BF812" s="206">
        <f>IF(N812="snížená",J812,0)</f>
        <v>0</v>
      </c>
      <c r="BG812" s="206">
        <f>IF(N812="zákl. přenesená",J812,0)</f>
        <v>0</v>
      </c>
      <c r="BH812" s="206">
        <f>IF(N812="sníž. přenesená",J812,0)</f>
        <v>0</v>
      </c>
      <c r="BI812" s="206">
        <f>IF(N812="nulová",J812,0)</f>
        <v>0</v>
      </c>
      <c r="BJ812" s="24" t="s">
        <v>24</v>
      </c>
      <c r="BK812" s="206">
        <f>ROUND(I812*H812,2)</f>
        <v>0</v>
      </c>
      <c r="BL812" s="24" t="s">
        <v>316</v>
      </c>
      <c r="BM812" s="24" t="s">
        <v>1405</v>
      </c>
    </row>
    <row r="813" spans="2:65" s="11" customFormat="1">
      <c r="B813" s="207"/>
      <c r="C813" s="208"/>
      <c r="D813" s="209" t="s">
        <v>244</v>
      </c>
      <c r="E813" s="210" t="s">
        <v>22</v>
      </c>
      <c r="F813" s="211" t="s">
        <v>1283</v>
      </c>
      <c r="G813" s="208"/>
      <c r="H813" s="212">
        <v>172.2</v>
      </c>
      <c r="I813" s="213"/>
      <c r="J813" s="208"/>
      <c r="K813" s="208"/>
      <c r="L813" s="214"/>
      <c r="M813" s="215"/>
      <c r="N813" s="216"/>
      <c r="O813" s="216"/>
      <c r="P813" s="216"/>
      <c r="Q813" s="216"/>
      <c r="R813" s="216"/>
      <c r="S813" s="216"/>
      <c r="T813" s="217"/>
      <c r="AT813" s="218" t="s">
        <v>244</v>
      </c>
      <c r="AU813" s="218" t="s">
        <v>84</v>
      </c>
      <c r="AV813" s="11" t="s">
        <v>84</v>
      </c>
      <c r="AW813" s="11" t="s">
        <v>39</v>
      </c>
      <c r="AX813" s="11" t="s">
        <v>75</v>
      </c>
      <c r="AY813" s="218" t="s">
        <v>237</v>
      </c>
    </row>
    <row r="814" spans="2:65" s="12" customFormat="1">
      <c r="B814" s="219"/>
      <c r="C814" s="220"/>
      <c r="D814" s="221" t="s">
        <v>244</v>
      </c>
      <c r="E814" s="222" t="s">
        <v>22</v>
      </c>
      <c r="F814" s="223" t="s">
        <v>246</v>
      </c>
      <c r="G814" s="220"/>
      <c r="H814" s="224">
        <v>172.2</v>
      </c>
      <c r="I814" s="225"/>
      <c r="J814" s="220"/>
      <c r="K814" s="220"/>
      <c r="L814" s="226"/>
      <c r="M814" s="227"/>
      <c r="N814" s="228"/>
      <c r="O814" s="228"/>
      <c r="P814" s="228"/>
      <c r="Q814" s="228"/>
      <c r="R814" s="228"/>
      <c r="S814" s="228"/>
      <c r="T814" s="229"/>
      <c r="AT814" s="230" t="s">
        <v>244</v>
      </c>
      <c r="AU814" s="230" t="s">
        <v>84</v>
      </c>
      <c r="AV814" s="12" t="s">
        <v>164</v>
      </c>
      <c r="AW814" s="12" t="s">
        <v>39</v>
      </c>
      <c r="AX814" s="12" t="s">
        <v>24</v>
      </c>
      <c r="AY814" s="230" t="s">
        <v>237</v>
      </c>
    </row>
    <row r="815" spans="2:65" s="1" customFormat="1" ht="22.5" customHeight="1">
      <c r="B815" s="41"/>
      <c r="C815" s="195" t="s">
        <v>1406</v>
      </c>
      <c r="D815" s="195" t="s">
        <v>239</v>
      </c>
      <c r="E815" s="196" t="s">
        <v>1407</v>
      </c>
      <c r="F815" s="197" t="s">
        <v>1408</v>
      </c>
      <c r="G815" s="198" t="s">
        <v>319</v>
      </c>
      <c r="H815" s="199">
        <v>187.82</v>
      </c>
      <c r="I815" s="200"/>
      <c r="J815" s="201">
        <f>ROUND(I815*H815,2)</f>
        <v>0</v>
      </c>
      <c r="K815" s="197" t="s">
        <v>242</v>
      </c>
      <c r="L815" s="61"/>
      <c r="M815" s="202" t="s">
        <v>22</v>
      </c>
      <c r="N815" s="203" t="s">
        <v>46</v>
      </c>
      <c r="O815" s="42"/>
      <c r="P815" s="204">
        <f>O815*H815</f>
        <v>0</v>
      </c>
      <c r="Q815" s="204">
        <v>0</v>
      </c>
      <c r="R815" s="204">
        <f>Q815*H815</f>
        <v>0</v>
      </c>
      <c r="S815" s="204">
        <v>1.67E-3</v>
      </c>
      <c r="T815" s="205">
        <f>S815*H815</f>
        <v>0.31365939999999998</v>
      </c>
      <c r="AR815" s="24" t="s">
        <v>316</v>
      </c>
      <c r="AT815" s="24" t="s">
        <v>239</v>
      </c>
      <c r="AU815" s="24" t="s">
        <v>84</v>
      </c>
      <c r="AY815" s="24" t="s">
        <v>237</v>
      </c>
      <c r="BE815" s="206">
        <f>IF(N815="základní",J815,0)</f>
        <v>0</v>
      </c>
      <c r="BF815" s="206">
        <f>IF(N815="snížená",J815,0)</f>
        <v>0</v>
      </c>
      <c r="BG815" s="206">
        <f>IF(N815="zákl. přenesená",J815,0)</f>
        <v>0</v>
      </c>
      <c r="BH815" s="206">
        <f>IF(N815="sníž. přenesená",J815,0)</f>
        <v>0</v>
      </c>
      <c r="BI815" s="206">
        <f>IF(N815="nulová",J815,0)</f>
        <v>0</v>
      </c>
      <c r="BJ815" s="24" t="s">
        <v>24</v>
      </c>
      <c r="BK815" s="206">
        <f>ROUND(I815*H815,2)</f>
        <v>0</v>
      </c>
      <c r="BL815" s="24" t="s">
        <v>316</v>
      </c>
      <c r="BM815" s="24" t="s">
        <v>1409</v>
      </c>
    </row>
    <row r="816" spans="2:65" s="11" customFormat="1">
      <c r="B816" s="207"/>
      <c r="C816" s="208"/>
      <c r="D816" s="209" t="s">
        <v>244</v>
      </c>
      <c r="E816" s="210" t="s">
        <v>22</v>
      </c>
      <c r="F816" s="211" t="s">
        <v>116</v>
      </c>
      <c r="G816" s="208"/>
      <c r="H816" s="212">
        <v>187.82</v>
      </c>
      <c r="I816" s="213"/>
      <c r="J816" s="208"/>
      <c r="K816" s="208"/>
      <c r="L816" s="214"/>
      <c r="M816" s="215"/>
      <c r="N816" s="216"/>
      <c r="O816" s="216"/>
      <c r="P816" s="216"/>
      <c r="Q816" s="216"/>
      <c r="R816" s="216"/>
      <c r="S816" s="216"/>
      <c r="T816" s="217"/>
      <c r="AT816" s="218" t="s">
        <v>244</v>
      </c>
      <c r="AU816" s="218" t="s">
        <v>84</v>
      </c>
      <c r="AV816" s="11" t="s">
        <v>84</v>
      </c>
      <c r="AW816" s="11" t="s">
        <v>39</v>
      </c>
      <c r="AX816" s="11" t="s">
        <v>75</v>
      </c>
      <c r="AY816" s="218" t="s">
        <v>237</v>
      </c>
    </row>
    <row r="817" spans="2:65" s="12" customFormat="1">
      <c r="B817" s="219"/>
      <c r="C817" s="220"/>
      <c r="D817" s="221" t="s">
        <v>244</v>
      </c>
      <c r="E817" s="222" t="s">
        <v>22</v>
      </c>
      <c r="F817" s="223" t="s">
        <v>246</v>
      </c>
      <c r="G817" s="220"/>
      <c r="H817" s="224">
        <v>187.82</v>
      </c>
      <c r="I817" s="225"/>
      <c r="J817" s="220"/>
      <c r="K817" s="220"/>
      <c r="L817" s="226"/>
      <c r="M817" s="227"/>
      <c r="N817" s="228"/>
      <c r="O817" s="228"/>
      <c r="P817" s="228"/>
      <c r="Q817" s="228"/>
      <c r="R817" s="228"/>
      <c r="S817" s="228"/>
      <c r="T817" s="229"/>
      <c r="AT817" s="230" t="s">
        <v>244</v>
      </c>
      <c r="AU817" s="230" t="s">
        <v>84</v>
      </c>
      <c r="AV817" s="12" t="s">
        <v>164</v>
      </c>
      <c r="AW817" s="12" t="s">
        <v>39</v>
      </c>
      <c r="AX817" s="12" t="s">
        <v>24</v>
      </c>
      <c r="AY817" s="230" t="s">
        <v>237</v>
      </c>
    </row>
    <row r="818" spans="2:65" s="1" customFormat="1" ht="22.5" customHeight="1">
      <c r="B818" s="41"/>
      <c r="C818" s="195" t="s">
        <v>1410</v>
      </c>
      <c r="D818" s="195" t="s">
        <v>239</v>
      </c>
      <c r="E818" s="196" t="s">
        <v>1411</v>
      </c>
      <c r="F818" s="197" t="s">
        <v>1412</v>
      </c>
      <c r="G818" s="198" t="s">
        <v>133</v>
      </c>
      <c r="H818" s="199">
        <v>14.52</v>
      </c>
      <c r="I818" s="200"/>
      <c r="J818" s="201">
        <f>ROUND(I818*H818,2)</f>
        <v>0</v>
      </c>
      <c r="K818" s="197" t="s">
        <v>22</v>
      </c>
      <c r="L818" s="61"/>
      <c r="M818" s="202" t="s">
        <v>22</v>
      </c>
      <c r="N818" s="203" t="s">
        <v>46</v>
      </c>
      <c r="O818" s="42"/>
      <c r="P818" s="204">
        <f>O818*H818</f>
        <v>0</v>
      </c>
      <c r="Q818" s="204">
        <v>0</v>
      </c>
      <c r="R818" s="204">
        <f>Q818*H818</f>
        <v>0</v>
      </c>
      <c r="S818" s="204">
        <v>0</v>
      </c>
      <c r="T818" s="205">
        <f>S818*H818</f>
        <v>0</v>
      </c>
      <c r="AR818" s="24" t="s">
        <v>316</v>
      </c>
      <c r="AT818" s="24" t="s">
        <v>239</v>
      </c>
      <c r="AU818" s="24" t="s">
        <v>84</v>
      </c>
      <c r="AY818" s="24" t="s">
        <v>237</v>
      </c>
      <c r="BE818" s="206">
        <f>IF(N818="základní",J818,0)</f>
        <v>0</v>
      </c>
      <c r="BF818" s="206">
        <f>IF(N818="snížená",J818,0)</f>
        <v>0</v>
      </c>
      <c r="BG818" s="206">
        <f>IF(N818="zákl. přenesená",J818,0)</f>
        <v>0</v>
      </c>
      <c r="BH818" s="206">
        <f>IF(N818="sníž. přenesená",J818,0)</f>
        <v>0</v>
      </c>
      <c r="BI818" s="206">
        <f>IF(N818="nulová",J818,0)</f>
        <v>0</v>
      </c>
      <c r="BJ818" s="24" t="s">
        <v>24</v>
      </c>
      <c r="BK818" s="206">
        <f>ROUND(I818*H818,2)</f>
        <v>0</v>
      </c>
      <c r="BL818" s="24" t="s">
        <v>316</v>
      </c>
      <c r="BM818" s="24" t="s">
        <v>1413</v>
      </c>
    </row>
    <row r="819" spans="2:65" s="1" customFormat="1" ht="27">
      <c r="B819" s="41"/>
      <c r="C819" s="63"/>
      <c r="D819" s="209" t="s">
        <v>287</v>
      </c>
      <c r="E819" s="63"/>
      <c r="F819" s="241" t="s">
        <v>1414</v>
      </c>
      <c r="G819" s="63"/>
      <c r="H819" s="63"/>
      <c r="I819" s="165"/>
      <c r="J819" s="63"/>
      <c r="K819" s="63"/>
      <c r="L819" s="61"/>
      <c r="M819" s="242"/>
      <c r="N819" s="42"/>
      <c r="O819" s="42"/>
      <c r="P819" s="42"/>
      <c r="Q819" s="42"/>
      <c r="R819" s="42"/>
      <c r="S819" s="42"/>
      <c r="T819" s="78"/>
      <c r="AT819" s="24" t="s">
        <v>287</v>
      </c>
      <c r="AU819" s="24" t="s">
        <v>84</v>
      </c>
    </row>
    <row r="820" spans="2:65" s="11" customFormat="1">
      <c r="B820" s="207"/>
      <c r="C820" s="208"/>
      <c r="D820" s="209" t="s">
        <v>244</v>
      </c>
      <c r="E820" s="210" t="s">
        <v>22</v>
      </c>
      <c r="F820" s="211" t="s">
        <v>1415</v>
      </c>
      <c r="G820" s="208"/>
      <c r="H820" s="212">
        <v>2.42</v>
      </c>
      <c r="I820" s="213"/>
      <c r="J820" s="208"/>
      <c r="K820" s="208"/>
      <c r="L820" s="214"/>
      <c r="M820" s="215"/>
      <c r="N820" s="216"/>
      <c r="O820" s="216"/>
      <c r="P820" s="216"/>
      <c r="Q820" s="216"/>
      <c r="R820" s="216"/>
      <c r="S820" s="216"/>
      <c r="T820" s="217"/>
      <c r="AT820" s="218" t="s">
        <v>244</v>
      </c>
      <c r="AU820" s="218" t="s">
        <v>84</v>
      </c>
      <c r="AV820" s="11" t="s">
        <v>84</v>
      </c>
      <c r="AW820" s="11" t="s">
        <v>39</v>
      </c>
      <c r="AX820" s="11" t="s">
        <v>75</v>
      </c>
      <c r="AY820" s="218" t="s">
        <v>237</v>
      </c>
    </row>
    <row r="821" spans="2:65" s="11" customFormat="1">
      <c r="B821" s="207"/>
      <c r="C821" s="208"/>
      <c r="D821" s="209" t="s">
        <v>244</v>
      </c>
      <c r="E821" s="210" t="s">
        <v>22</v>
      </c>
      <c r="F821" s="211" t="s">
        <v>1416</v>
      </c>
      <c r="G821" s="208"/>
      <c r="H821" s="212">
        <v>12.1</v>
      </c>
      <c r="I821" s="213"/>
      <c r="J821" s="208"/>
      <c r="K821" s="208"/>
      <c r="L821" s="214"/>
      <c r="M821" s="215"/>
      <c r="N821" s="216"/>
      <c r="O821" s="216"/>
      <c r="P821" s="216"/>
      <c r="Q821" s="216"/>
      <c r="R821" s="216"/>
      <c r="S821" s="216"/>
      <c r="T821" s="217"/>
      <c r="AT821" s="218" t="s">
        <v>244</v>
      </c>
      <c r="AU821" s="218" t="s">
        <v>84</v>
      </c>
      <c r="AV821" s="11" t="s">
        <v>84</v>
      </c>
      <c r="AW821" s="11" t="s">
        <v>39</v>
      </c>
      <c r="AX821" s="11" t="s">
        <v>75</v>
      </c>
      <c r="AY821" s="218" t="s">
        <v>237</v>
      </c>
    </row>
    <row r="822" spans="2:65" s="12" customFormat="1">
      <c r="B822" s="219"/>
      <c r="C822" s="220"/>
      <c r="D822" s="221" t="s">
        <v>244</v>
      </c>
      <c r="E822" s="222" t="s">
        <v>22</v>
      </c>
      <c r="F822" s="223" t="s">
        <v>246</v>
      </c>
      <c r="G822" s="220"/>
      <c r="H822" s="224">
        <v>14.52</v>
      </c>
      <c r="I822" s="225"/>
      <c r="J822" s="220"/>
      <c r="K822" s="220"/>
      <c r="L822" s="226"/>
      <c r="M822" s="227"/>
      <c r="N822" s="228"/>
      <c r="O822" s="228"/>
      <c r="P822" s="228"/>
      <c r="Q822" s="228"/>
      <c r="R822" s="228"/>
      <c r="S822" s="228"/>
      <c r="T822" s="229"/>
      <c r="AT822" s="230" t="s">
        <v>244</v>
      </c>
      <c r="AU822" s="230" t="s">
        <v>84</v>
      </c>
      <c r="AV822" s="12" t="s">
        <v>164</v>
      </c>
      <c r="AW822" s="12" t="s">
        <v>39</v>
      </c>
      <c r="AX822" s="12" t="s">
        <v>24</v>
      </c>
      <c r="AY822" s="230" t="s">
        <v>237</v>
      </c>
    </row>
    <row r="823" spans="2:65" s="1" customFormat="1" ht="31.5" customHeight="1">
      <c r="B823" s="41"/>
      <c r="C823" s="195" t="s">
        <v>1417</v>
      </c>
      <c r="D823" s="195" t="s">
        <v>239</v>
      </c>
      <c r="E823" s="196" t="s">
        <v>1418</v>
      </c>
      <c r="F823" s="197" t="s">
        <v>1419</v>
      </c>
      <c r="G823" s="198" t="s">
        <v>319</v>
      </c>
      <c r="H823" s="199">
        <v>171.61</v>
      </c>
      <c r="I823" s="200"/>
      <c r="J823" s="201">
        <f>ROUND(I823*H823,2)</f>
        <v>0</v>
      </c>
      <c r="K823" s="197" t="s">
        <v>242</v>
      </c>
      <c r="L823" s="61"/>
      <c r="M823" s="202" t="s">
        <v>22</v>
      </c>
      <c r="N823" s="203" t="s">
        <v>46</v>
      </c>
      <c r="O823" s="42"/>
      <c r="P823" s="204">
        <f>O823*H823</f>
        <v>0</v>
      </c>
      <c r="Q823" s="204">
        <v>2.64E-3</v>
      </c>
      <c r="R823" s="204">
        <f>Q823*H823</f>
        <v>0.45305040000000002</v>
      </c>
      <c r="S823" s="204">
        <v>0</v>
      </c>
      <c r="T823" s="205">
        <f>S823*H823</f>
        <v>0</v>
      </c>
      <c r="AR823" s="24" t="s">
        <v>316</v>
      </c>
      <c r="AT823" s="24" t="s">
        <v>239</v>
      </c>
      <c r="AU823" s="24" t="s">
        <v>84</v>
      </c>
      <c r="AY823" s="24" t="s">
        <v>237</v>
      </c>
      <c r="BE823" s="206">
        <f>IF(N823="základní",J823,0)</f>
        <v>0</v>
      </c>
      <c r="BF823" s="206">
        <f>IF(N823="snížená",J823,0)</f>
        <v>0</v>
      </c>
      <c r="BG823" s="206">
        <f>IF(N823="zákl. přenesená",J823,0)</f>
        <v>0</v>
      </c>
      <c r="BH823" s="206">
        <f>IF(N823="sníž. přenesená",J823,0)</f>
        <v>0</v>
      </c>
      <c r="BI823" s="206">
        <f>IF(N823="nulová",J823,0)</f>
        <v>0</v>
      </c>
      <c r="BJ823" s="24" t="s">
        <v>24</v>
      </c>
      <c r="BK823" s="206">
        <f>ROUND(I823*H823,2)</f>
        <v>0</v>
      </c>
      <c r="BL823" s="24" t="s">
        <v>316</v>
      </c>
      <c r="BM823" s="24" t="s">
        <v>1420</v>
      </c>
    </row>
    <row r="824" spans="2:65" s="13" customFormat="1">
      <c r="B824" s="250"/>
      <c r="C824" s="251"/>
      <c r="D824" s="209" t="s">
        <v>244</v>
      </c>
      <c r="E824" s="252" t="s">
        <v>22</v>
      </c>
      <c r="F824" s="253" t="s">
        <v>1421</v>
      </c>
      <c r="G824" s="251"/>
      <c r="H824" s="254" t="s">
        <v>22</v>
      </c>
      <c r="I824" s="255"/>
      <c r="J824" s="251"/>
      <c r="K824" s="251"/>
      <c r="L824" s="256"/>
      <c r="M824" s="257"/>
      <c r="N824" s="258"/>
      <c r="O824" s="258"/>
      <c r="P824" s="258"/>
      <c r="Q824" s="258"/>
      <c r="R824" s="258"/>
      <c r="S824" s="258"/>
      <c r="T824" s="259"/>
      <c r="AT824" s="260" t="s">
        <v>244</v>
      </c>
      <c r="AU824" s="260" t="s">
        <v>84</v>
      </c>
      <c r="AV824" s="13" t="s">
        <v>24</v>
      </c>
      <c r="AW824" s="13" t="s">
        <v>39</v>
      </c>
      <c r="AX824" s="13" t="s">
        <v>75</v>
      </c>
      <c r="AY824" s="260" t="s">
        <v>237</v>
      </c>
    </row>
    <row r="825" spans="2:65" s="11" customFormat="1" ht="27">
      <c r="B825" s="207"/>
      <c r="C825" s="208"/>
      <c r="D825" s="209" t="s">
        <v>244</v>
      </c>
      <c r="E825" s="210" t="s">
        <v>22</v>
      </c>
      <c r="F825" s="211" t="s">
        <v>1422</v>
      </c>
      <c r="G825" s="208"/>
      <c r="H825" s="212">
        <v>171.61</v>
      </c>
      <c r="I825" s="213"/>
      <c r="J825" s="208"/>
      <c r="K825" s="208"/>
      <c r="L825" s="214"/>
      <c r="M825" s="215"/>
      <c r="N825" s="216"/>
      <c r="O825" s="216"/>
      <c r="P825" s="216"/>
      <c r="Q825" s="216"/>
      <c r="R825" s="216"/>
      <c r="S825" s="216"/>
      <c r="T825" s="217"/>
      <c r="AT825" s="218" t="s">
        <v>244</v>
      </c>
      <c r="AU825" s="218" t="s">
        <v>84</v>
      </c>
      <c r="AV825" s="11" t="s">
        <v>84</v>
      </c>
      <c r="AW825" s="11" t="s">
        <v>39</v>
      </c>
      <c r="AX825" s="11" t="s">
        <v>75</v>
      </c>
      <c r="AY825" s="218" t="s">
        <v>237</v>
      </c>
    </row>
    <row r="826" spans="2:65" s="12" customFormat="1">
      <c r="B826" s="219"/>
      <c r="C826" s="220"/>
      <c r="D826" s="221" t="s">
        <v>244</v>
      </c>
      <c r="E826" s="222" t="s">
        <v>22</v>
      </c>
      <c r="F826" s="223" t="s">
        <v>246</v>
      </c>
      <c r="G826" s="220"/>
      <c r="H826" s="224">
        <v>171.61</v>
      </c>
      <c r="I826" s="225"/>
      <c r="J826" s="220"/>
      <c r="K826" s="220"/>
      <c r="L826" s="226"/>
      <c r="M826" s="227"/>
      <c r="N826" s="228"/>
      <c r="O826" s="228"/>
      <c r="P826" s="228"/>
      <c r="Q826" s="228"/>
      <c r="R826" s="228"/>
      <c r="S826" s="228"/>
      <c r="T826" s="229"/>
      <c r="AT826" s="230" t="s">
        <v>244</v>
      </c>
      <c r="AU826" s="230" t="s">
        <v>84</v>
      </c>
      <c r="AV826" s="12" t="s">
        <v>164</v>
      </c>
      <c r="AW826" s="12" t="s">
        <v>39</v>
      </c>
      <c r="AX826" s="12" t="s">
        <v>24</v>
      </c>
      <c r="AY826" s="230" t="s">
        <v>237</v>
      </c>
    </row>
    <row r="827" spans="2:65" s="1" customFormat="1" ht="22.5" customHeight="1">
      <c r="B827" s="41"/>
      <c r="C827" s="195" t="s">
        <v>1423</v>
      </c>
      <c r="D827" s="195" t="s">
        <v>239</v>
      </c>
      <c r="E827" s="196" t="s">
        <v>1424</v>
      </c>
      <c r="F827" s="197" t="s">
        <v>1425</v>
      </c>
      <c r="G827" s="198" t="s">
        <v>319</v>
      </c>
      <c r="H827" s="199">
        <v>41.8</v>
      </c>
      <c r="I827" s="200"/>
      <c r="J827" s="201">
        <f>ROUND(I827*H827,2)</f>
        <v>0</v>
      </c>
      <c r="K827" s="197" t="s">
        <v>22</v>
      </c>
      <c r="L827" s="61"/>
      <c r="M827" s="202" t="s">
        <v>22</v>
      </c>
      <c r="N827" s="203" t="s">
        <v>46</v>
      </c>
      <c r="O827" s="42"/>
      <c r="P827" s="204">
        <f>O827*H827</f>
        <v>0</v>
      </c>
      <c r="Q827" s="204">
        <v>0</v>
      </c>
      <c r="R827" s="204">
        <f>Q827*H827</f>
        <v>0</v>
      </c>
      <c r="S827" s="204">
        <v>0</v>
      </c>
      <c r="T827" s="205">
        <f>S827*H827</f>
        <v>0</v>
      </c>
      <c r="AR827" s="24" t="s">
        <v>316</v>
      </c>
      <c r="AT827" s="24" t="s">
        <v>239</v>
      </c>
      <c r="AU827" s="24" t="s">
        <v>84</v>
      </c>
      <c r="AY827" s="24" t="s">
        <v>237</v>
      </c>
      <c r="BE827" s="206">
        <f>IF(N827="základní",J827,0)</f>
        <v>0</v>
      </c>
      <c r="BF827" s="206">
        <f>IF(N827="snížená",J827,0)</f>
        <v>0</v>
      </c>
      <c r="BG827" s="206">
        <f>IF(N827="zákl. přenesená",J827,0)</f>
        <v>0</v>
      </c>
      <c r="BH827" s="206">
        <f>IF(N827="sníž. přenesená",J827,0)</f>
        <v>0</v>
      </c>
      <c r="BI827" s="206">
        <f>IF(N827="nulová",J827,0)</f>
        <v>0</v>
      </c>
      <c r="BJ827" s="24" t="s">
        <v>24</v>
      </c>
      <c r="BK827" s="206">
        <f>ROUND(I827*H827,2)</f>
        <v>0</v>
      </c>
      <c r="BL827" s="24" t="s">
        <v>316</v>
      </c>
      <c r="BM827" s="24" t="s">
        <v>1426</v>
      </c>
    </row>
    <row r="828" spans="2:65" s="11" customFormat="1">
      <c r="B828" s="207"/>
      <c r="C828" s="208"/>
      <c r="D828" s="209" t="s">
        <v>244</v>
      </c>
      <c r="E828" s="210" t="s">
        <v>22</v>
      </c>
      <c r="F828" s="211" t="s">
        <v>1427</v>
      </c>
      <c r="G828" s="208"/>
      <c r="H828" s="212">
        <v>41.8</v>
      </c>
      <c r="I828" s="213"/>
      <c r="J828" s="208"/>
      <c r="K828" s="208"/>
      <c r="L828" s="214"/>
      <c r="M828" s="215"/>
      <c r="N828" s="216"/>
      <c r="O828" s="216"/>
      <c r="P828" s="216"/>
      <c r="Q828" s="216"/>
      <c r="R828" s="216"/>
      <c r="S828" s="216"/>
      <c r="T828" s="217"/>
      <c r="AT828" s="218" t="s">
        <v>244</v>
      </c>
      <c r="AU828" s="218" t="s">
        <v>84</v>
      </c>
      <c r="AV828" s="11" t="s">
        <v>84</v>
      </c>
      <c r="AW828" s="11" t="s">
        <v>39</v>
      </c>
      <c r="AX828" s="11" t="s">
        <v>75</v>
      </c>
      <c r="AY828" s="218" t="s">
        <v>237</v>
      </c>
    </row>
    <row r="829" spans="2:65" s="12" customFormat="1">
      <c r="B829" s="219"/>
      <c r="C829" s="220"/>
      <c r="D829" s="221" t="s">
        <v>244</v>
      </c>
      <c r="E829" s="222" t="s">
        <v>22</v>
      </c>
      <c r="F829" s="223" t="s">
        <v>246</v>
      </c>
      <c r="G829" s="220"/>
      <c r="H829" s="224">
        <v>41.8</v>
      </c>
      <c r="I829" s="225"/>
      <c r="J829" s="220"/>
      <c r="K829" s="220"/>
      <c r="L829" s="226"/>
      <c r="M829" s="227"/>
      <c r="N829" s="228"/>
      <c r="O829" s="228"/>
      <c r="P829" s="228"/>
      <c r="Q829" s="228"/>
      <c r="R829" s="228"/>
      <c r="S829" s="228"/>
      <c r="T829" s="229"/>
      <c r="AT829" s="230" t="s">
        <v>244</v>
      </c>
      <c r="AU829" s="230" t="s">
        <v>84</v>
      </c>
      <c r="AV829" s="12" t="s">
        <v>164</v>
      </c>
      <c r="AW829" s="12" t="s">
        <v>39</v>
      </c>
      <c r="AX829" s="12" t="s">
        <v>24</v>
      </c>
      <c r="AY829" s="230" t="s">
        <v>237</v>
      </c>
    </row>
    <row r="830" spans="2:65" s="1" customFormat="1" ht="31.5" customHeight="1">
      <c r="B830" s="41"/>
      <c r="C830" s="195" t="s">
        <v>1428</v>
      </c>
      <c r="D830" s="195" t="s">
        <v>239</v>
      </c>
      <c r="E830" s="196" t="s">
        <v>1429</v>
      </c>
      <c r="F830" s="197" t="s">
        <v>1430</v>
      </c>
      <c r="G830" s="198" t="s">
        <v>1431</v>
      </c>
      <c r="H830" s="199">
        <v>51.6</v>
      </c>
      <c r="I830" s="200"/>
      <c r="J830" s="201">
        <f>ROUND(I830*H830,2)</f>
        <v>0</v>
      </c>
      <c r="K830" s="197" t="s">
        <v>22</v>
      </c>
      <c r="L830" s="61"/>
      <c r="M830" s="202" t="s">
        <v>22</v>
      </c>
      <c r="N830" s="203" t="s">
        <v>46</v>
      </c>
      <c r="O830" s="42"/>
      <c r="P830" s="204">
        <f>O830*H830</f>
        <v>0</v>
      </c>
      <c r="Q830" s="204">
        <v>4.4799999999999996E-3</v>
      </c>
      <c r="R830" s="204">
        <f>Q830*H830</f>
        <v>0.23116799999999998</v>
      </c>
      <c r="S830" s="204">
        <v>0</v>
      </c>
      <c r="T830" s="205">
        <f>S830*H830</f>
        <v>0</v>
      </c>
      <c r="AR830" s="24" t="s">
        <v>316</v>
      </c>
      <c r="AT830" s="24" t="s">
        <v>239</v>
      </c>
      <c r="AU830" s="24" t="s">
        <v>84</v>
      </c>
      <c r="AY830" s="24" t="s">
        <v>237</v>
      </c>
      <c r="BE830" s="206">
        <f>IF(N830="základní",J830,0)</f>
        <v>0</v>
      </c>
      <c r="BF830" s="206">
        <f>IF(N830="snížená",J830,0)</f>
        <v>0</v>
      </c>
      <c r="BG830" s="206">
        <f>IF(N830="zákl. přenesená",J830,0)</f>
        <v>0</v>
      </c>
      <c r="BH830" s="206">
        <f>IF(N830="sníž. přenesená",J830,0)</f>
        <v>0</v>
      </c>
      <c r="BI830" s="206">
        <f>IF(N830="nulová",J830,0)</f>
        <v>0</v>
      </c>
      <c r="BJ830" s="24" t="s">
        <v>24</v>
      </c>
      <c r="BK830" s="206">
        <f>ROUND(I830*H830,2)</f>
        <v>0</v>
      </c>
      <c r="BL830" s="24" t="s">
        <v>316</v>
      </c>
      <c r="BM830" s="24" t="s">
        <v>1432</v>
      </c>
    </row>
    <row r="831" spans="2:65" s="11" customFormat="1">
      <c r="B831" s="207"/>
      <c r="C831" s="208"/>
      <c r="D831" s="209" t="s">
        <v>244</v>
      </c>
      <c r="E831" s="210" t="s">
        <v>22</v>
      </c>
      <c r="F831" s="211" t="s">
        <v>1433</v>
      </c>
      <c r="G831" s="208"/>
      <c r="H831" s="212">
        <v>51.6</v>
      </c>
      <c r="I831" s="213"/>
      <c r="J831" s="208"/>
      <c r="K831" s="208"/>
      <c r="L831" s="214"/>
      <c r="M831" s="215"/>
      <c r="N831" s="216"/>
      <c r="O831" s="216"/>
      <c r="P831" s="216"/>
      <c r="Q831" s="216"/>
      <c r="R831" s="216"/>
      <c r="S831" s="216"/>
      <c r="T831" s="217"/>
      <c r="AT831" s="218" t="s">
        <v>244</v>
      </c>
      <c r="AU831" s="218" t="s">
        <v>84</v>
      </c>
      <c r="AV831" s="11" t="s">
        <v>84</v>
      </c>
      <c r="AW831" s="11" t="s">
        <v>39</v>
      </c>
      <c r="AX831" s="11" t="s">
        <v>75</v>
      </c>
      <c r="AY831" s="218" t="s">
        <v>237</v>
      </c>
    </row>
    <row r="832" spans="2:65" s="12" customFormat="1">
      <c r="B832" s="219"/>
      <c r="C832" s="220"/>
      <c r="D832" s="221" t="s">
        <v>244</v>
      </c>
      <c r="E832" s="222" t="s">
        <v>22</v>
      </c>
      <c r="F832" s="223" t="s">
        <v>246</v>
      </c>
      <c r="G832" s="220"/>
      <c r="H832" s="224">
        <v>51.6</v>
      </c>
      <c r="I832" s="225"/>
      <c r="J832" s="220"/>
      <c r="K832" s="220"/>
      <c r="L832" s="226"/>
      <c r="M832" s="227"/>
      <c r="N832" s="228"/>
      <c r="O832" s="228"/>
      <c r="P832" s="228"/>
      <c r="Q832" s="228"/>
      <c r="R832" s="228"/>
      <c r="S832" s="228"/>
      <c r="T832" s="229"/>
      <c r="AT832" s="230" t="s">
        <v>244</v>
      </c>
      <c r="AU832" s="230" t="s">
        <v>84</v>
      </c>
      <c r="AV832" s="12" t="s">
        <v>164</v>
      </c>
      <c r="AW832" s="12" t="s">
        <v>39</v>
      </c>
      <c r="AX832" s="12" t="s">
        <v>24</v>
      </c>
      <c r="AY832" s="230" t="s">
        <v>237</v>
      </c>
    </row>
    <row r="833" spans="2:65" s="1" customFormat="1" ht="31.5" customHeight="1">
      <c r="B833" s="41"/>
      <c r="C833" s="195" t="s">
        <v>1434</v>
      </c>
      <c r="D833" s="195" t="s">
        <v>239</v>
      </c>
      <c r="E833" s="196" t="s">
        <v>1435</v>
      </c>
      <c r="F833" s="197" t="s">
        <v>1436</v>
      </c>
      <c r="G833" s="198" t="s">
        <v>1431</v>
      </c>
      <c r="H833" s="199">
        <v>13.4</v>
      </c>
      <c r="I833" s="200"/>
      <c r="J833" s="201">
        <f>ROUND(I833*H833,2)</f>
        <v>0</v>
      </c>
      <c r="K833" s="197" t="s">
        <v>22</v>
      </c>
      <c r="L833" s="61"/>
      <c r="M833" s="202" t="s">
        <v>22</v>
      </c>
      <c r="N833" s="203" t="s">
        <v>46</v>
      </c>
      <c r="O833" s="42"/>
      <c r="P833" s="204">
        <f>O833*H833</f>
        <v>0</v>
      </c>
      <c r="Q833" s="204">
        <v>3.0000000000000001E-3</v>
      </c>
      <c r="R833" s="204">
        <f>Q833*H833</f>
        <v>4.02E-2</v>
      </c>
      <c r="S833" s="204">
        <v>0</v>
      </c>
      <c r="T833" s="205">
        <f>S833*H833</f>
        <v>0</v>
      </c>
      <c r="AR833" s="24" t="s">
        <v>316</v>
      </c>
      <c r="AT833" s="24" t="s">
        <v>239</v>
      </c>
      <c r="AU833" s="24" t="s">
        <v>84</v>
      </c>
      <c r="AY833" s="24" t="s">
        <v>237</v>
      </c>
      <c r="BE833" s="206">
        <f>IF(N833="základní",J833,0)</f>
        <v>0</v>
      </c>
      <c r="BF833" s="206">
        <f>IF(N833="snížená",J833,0)</f>
        <v>0</v>
      </c>
      <c r="BG833" s="206">
        <f>IF(N833="zákl. přenesená",J833,0)</f>
        <v>0</v>
      </c>
      <c r="BH833" s="206">
        <f>IF(N833="sníž. přenesená",J833,0)</f>
        <v>0</v>
      </c>
      <c r="BI833" s="206">
        <f>IF(N833="nulová",J833,0)</f>
        <v>0</v>
      </c>
      <c r="BJ833" s="24" t="s">
        <v>24</v>
      </c>
      <c r="BK833" s="206">
        <f>ROUND(I833*H833,2)</f>
        <v>0</v>
      </c>
      <c r="BL833" s="24" t="s">
        <v>316</v>
      </c>
      <c r="BM833" s="24" t="s">
        <v>1437</v>
      </c>
    </row>
    <row r="834" spans="2:65" s="11" customFormat="1">
      <c r="B834" s="207"/>
      <c r="C834" s="208"/>
      <c r="D834" s="209" t="s">
        <v>244</v>
      </c>
      <c r="E834" s="210" t="s">
        <v>22</v>
      </c>
      <c r="F834" s="211" t="s">
        <v>1438</v>
      </c>
      <c r="G834" s="208"/>
      <c r="H834" s="212">
        <v>13.4</v>
      </c>
      <c r="I834" s="213"/>
      <c r="J834" s="208"/>
      <c r="K834" s="208"/>
      <c r="L834" s="214"/>
      <c r="M834" s="215"/>
      <c r="N834" s="216"/>
      <c r="O834" s="216"/>
      <c r="P834" s="216"/>
      <c r="Q834" s="216"/>
      <c r="R834" s="216"/>
      <c r="S834" s="216"/>
      <c r="T834" s="217"/>
      <c r="AT834" s="218" t="s">
        <v>244</v>
      </c>
      <c r="AU834" s="218" t="s">
        <v>84</v>
      </c>
      <c r="AV834" s="11" t="s">
        <v>84</v>
      </c>
      <c r="AW834" s="11" t="s">
        <v>39</v>
      </c>
      <c r="AX834" s="11" t="s">
        <v>75</v>
      </c>
      <c r="AY834" s="218" t="s">
        <v>237</v>
      </c>
    </row>
    <row r="835" spans="2:65" s="12" customFormat="1">
      <c r="B835" s="219"/>
      <c r="C835" s="220"/>
      <c r="D835" s="221" t="s">
        <v>244</v>
      </c>
      <c r="E835" s="222" t="s">
        <v>22</v>
      </c>
      <c r="F835" s="223" t="s">
        <v>246</v>
      </c>
      <c r="G835" s="220"/>
      <c r="H835" s="224">
        <v>13.4</v>
      </c>
      <c r="I835" s="225"/>
      <c r="J835" s="220"/>
      <c r="K835" s="220"/>
      <c r="L835" s="226"/>
      <c r="M835" s="227"/>
      <c r="N835" s="228"/>
      <c r="O835" s="228"/>
      <c r="P835" s="228"/>
      <c r="Q835" s="228"/>
      <c r="R835" s="228"/>
      <c r="S835" s="228"/>
      <c r="T835" s="229"/>
      <c r="AT835" s="230" t="s">
        <v>244</v>
      </c>
      <c r="AU835" s="230" t="s">
        <v>84</v>
      </c>
      <c r="AV835" s="12" t="s">
        <v>164</v>
      </c>
      <c r="AW835" s="12" t="s">
        <v>39</v>
      </c>
      <c r="AX835" s="12" t="s">
        <v>24</v>
      </c>
      <c r="AY835" s="230" t="s">
        <v>237</v>
      </c>
    </row>
    <row r="836" spans="2:65" s="1" customFormat="1" ht="22.5" customHeight="1">
      <c r="B836" s="41"/>
      <c r="C836" s="195" t="s">
        <v>1439</v>
      </c>
      <c r="D836" s="195" t="s">
        <v>239</v>
      </c>
      <c r="E836" s="196" t="s">
        <v>1440</v>
      </c>
      <c r="F836" s="197" t="s">
        <v>1441</v>
      </c>
      <c r="G836" s="198" t="s">
        <v>1431</v>
      </c>
      <c r="H836" s="199">
        <v>4.8</v>
      </c>
      <c r="I836" s="200"/>
      <c r="J836" s="201">
        <f>ROUND(I836*H836,2)</f>
        <v>0</v>
      </c>
      <c r="K836" s="197" t="s">
        <v>22</v>
      </c>
      <c r="L836" s="61"/>
      <c r="M836" s="202" t="s">
        <v>22</v>
      </c>
      <c r="N836" s="203" t="s">
        <v>46</v>
      </c>
      <c r="O836" s="42"/>
      <c r="P836" s="204">
        <f>O836*H836</f>
        <v>0</v>
      </c>
      <c r="Q836" s="204">
        <v>0</v>
      </c>
      <c r="R836" s="204">
        <f>Q836*H836</f>
        <v>0</v>
      </c>
      <c r="S836" s="204">
        <v>0</v>
      </c>
      <c r="T836" s="205">
        <f>S836*H836</f>
        <v>0</v>
      </c>
      <c r="AR836" s="24" t="s">
        <v>316</v>
      </c>
      <c r="AT836" s="24" t="s">
        <v>239</v>
      </c>
      <c r="AU836" s="24" t="s">
        <v>84</v>
      </c>
      <c r="AY836" s="24" t="s">
        <v>237</v>
      </c>
      <c r="BE836" s="206">
        <f>IF(N836="základní",J836,0)</f>
        <v>0</v>
      </c>
      <c r="BF836" s="206">
        <f>IF(N836="snížená",J836,0)</f>
        <v>0</v>
      </c>
      <c r="BG836" s="206">
        <f>IF(N836="zákl. přenesená",J836,0)</f>
        <v>0</v>
      </c>
      <c r="BH836" s="206">
        <f>IF(N836="sníž. přenesená",J836,0)</f>
        <v>0</v>
      </c>
      <c r="BI836" s="206">
        <f>IF(N836="nulová",J836,0)</f>
        <v>0</v>
      </c>
      <c r="BJ836" s="24" t="s">
        <v>24</v>
      </c>
      <c r="BK836" s="206">
        <f>ROUND(I836*H836,2)</f>
        <v>0</v>
      </c>
      <c r="BL836" s="24" t="s">
        <v>316</v>
      </c>
      <c r="BM836" s="24" t="s">
        <v>1442</v>
      </c>
    </row>
    <row r="837" spans="2:65" s="11" customFormat="1">
      <c r="B837" s="207"/>
      <c r="C837" s="208"/>
      <c r="D837" s="209" t="s">
        <v>244</v>
      </c>
      <c r="E837" s="210" t="s">
        <v>22</v>
      </c>
      <c r="F837" s="211" t="s">
        <v>1443</v>
      </c>
      <c r="G837" s="208"/>
      <c r="H837" s="212">
        <v>4.8</v>
      </c>
      <c r="I837" s="213"/>
      <c r="J837" s="208"/>
      <c r="K837" s="208"/>
      <c r="L837" s="214"/>
      <c r="M837" s="215"/>
      <c r="N837" s="216"/>
      <c r="O837" s="216"/>
      <c r="P837" s="216"/>
      <c r="Q837" s="216"/>
      <c r="R837" s="216"/>
      <c r="S837" s="216"/>
      <c r="T837" s="217"/>
      <c r="AT837" s="218" t="s">
        <v>244</v>
      </c>
      <c r="AU837" s="218" t="s">
        <v>84</v>
      </c>
      <c r="AV837" s="11" t="s">
        <v>84</v>
      </c>
      <c r="AW837" s="11" t="s">
        <v>39</v>
      </c>
      <c r="AX837" s="11" t="s">
        <v>75</v>
      </c>
      <c r="AY837" s="218" t="s">
        <v>237</v>
      </c>
    </row>
    <row r="838" spans="2:65" s="12" customFormat="1">
      <c r="B838" s="219"/>
      <c r="C838" s="220"/>
      <c r="D838" s="221" t="s">
        <v>244</v>
      </c>
      <c r="E838" s="222" t="s">
        <v>22</v>
      </c>
      <c r="F838" s="223" t="s">
        <v>246</v>
      </c>
      <c r="G838" s="220"/>
      <c r="H838" s="224">
        <v>4.8</v>
      </c>
      <c r="I838" s="225"/>
      <c r="J838" s="220"/>
      <c r="K838" s="220"/>
      <c r="L838" s="226"/>
      <c r="M838" s="227"/>
      <c r="N838" s="228"/>
      <c r="O838" s="228"/>
      <c r="P838" s="228"/>
      <c r="Q838" s="228"/>
      <c r="R838" s="228"/>
      <c r="S838" s="228"/>
      <c r="T838" s="229"/>
      <c r="AT838" s="230" t="s">
        <v>244</v>
      </c>
      <c r="AU838" s="230" t="s">
        <v>84</v>
      </c>
      <c r="AV838" s="12" t="s">
        <v>164</v>
      </c>
      <c r="AW838" s="12" t="s">
        <v>39</v>
      </c>
      <c r="AX838" s="12" t="s">
        <v>24</v>
      </c>
      <c r="AY838" s="230" t="s">
        <v>237</v>
      </c>
    </row>
    <row r="839" spans="2:65" s="1" customFormat="1" ht="22.5" customHeight="1">
      <c r="B839" s="41"/>
      <c r="C839" s="195" t="s">
        <v>1444</v>
      </c>
      <c r="D839" s="195" t="s">
        <v>239</v>
      </c>
      <c r="E839" s="196" t="s">
        <v>1445</v>
      </c>
      <c r="F839" s="197" t="s">
        <v>1446</v>
      </c>
      <c r="G839" s="198" t="s">
        <v>1431</v>
      </c>
      <c r="H839" s="199">
        <v>211</v>
      </c>
      <c r="I839" s="200"/>
      <c r="J839" s="201">
        <f>ROUND(I839*H839,2)</f>
        <v>0</v>
      </c>
      <c r="K839" s="197" t="s">
        <v>22</v>
      </c>
      <c r="L839" s="61"/>
      <c r="M839" s="202" t="s">
        <v>22</v>
      </c>
      <c r="N839" s="203" t="s">
        <v>46</v>
      </c>
      <c r="O839" s="42"/>
      <c r="P839" s="204">
        <f>O839*H839</f>
        <v>0</v>
      </c>
      <c r="Q839" s="204">
        <v>0</v>
      </c>
      <c r="R839" s="204">
        <f>Q839*H839</f>
        <v>0</v>
      </c>
      <c r="S839" s="204">
        <v>0</v>
      </c>
      <c r="T839" s="205">
        <f>S839*H839</f>
        <v>0</v>
      </c>
      <c r="AR839" s="24" t="s">
        <v>164</v>
      </c>
      <c r="AT839" s="24" t="s">
        <v>239</v>
      </c>
      <c r="AU839" s="24" t="s">
        <v>84</v>
      </c>
      <c r="AY839" s="24" t="s">
        <v>237</v>
      </c>
      <c r="BE839" s="206">
        <f>IF(N839="základní",J839,0)</f>
        <v>0</v>
      </c>
      <c r="BF839" s="206">
        <f>IF(N839="snížená",J839,0)</f>
        <v>0</v>
      </c>
      <c r="BG839" s="206">
        <f>IF(N839="zákl. přenesená",J839,0)</f>
        <v>0</v>
      </c>
      <c r="BH839" s="206">
        <f>IF(N839="sníž. přenesená",J839,0)</f>
        <v>0</v>
      </c>
      <c r="BI839" s="206">
        <f>IF(N839="nulová",J839,0)</f>
        <v>0</v>
      </c>
      <c r="BJ839" s="24" t="s">
        <v>24</v>
      </c>
      <c r="BK839" s="206">
        <f>ROUND(I839*H839,2)</f>
        <v>0</v>
      </c>
      <c r="BL839" s="24" t="s">
        <v>164</v>
      </c>
      <c r="BM839" s="24" t="s">
        <v>1447</v>
      </c>
    </row>
    <row r="840" spans="2:65" s="11" customFormat="1">
      <c r="B840" s="207"/>
      <c r="C840" s="208"/>
      <c r="D840" s="209" t="s">
        <v>244</v>
      </c>
      <c r="E840" s="210" t="s">
        <v>22</v>
      </c>
      <c r="F840" s="211" t="s">
        <v>1448</v>
      </c>
      <c r="G840" s="208"/>
      <c r="H840" s="212">
        <v>211</v>
      </c>
      <c r="I840" s="213"/>
      <c r="J840" s="208"/>
      <c r="K840" s="208"/>
      <c r="L840" s="214"/>
      <c r="M840" s="215"/>
      <c r="N840" s="216"/>
      <c r="O840" s="216"/>
      <c r="P840" s="216"/>
      <c r="Q840" s="216"/>
      <c r="R840" s="216"/>
      <c r="S840" s="216"/>
      <c r="T840" s="217"/>
      <c r="AT840" s="218" t="s">
        <v>244</v>
      </c>
      <c r="AU840" s="218" t="s">
        <v>84</v>
      </c>
      <c r="AV840" s="11" t="s">
        <v>84</v>
      </c>
      <c r="AW840" s="11" t="s">
        <v>39</v>
      </c>
      <c r="AX840" s="11" t="s">
        <v>75</v>
      </c>
      <c r="AY840" s="218" t="s">
        <v>237</v>
      </c>
    </row>
    <row r="841" spans="2:65" s="12" customFormat="1">
      <c r="B841" s="219"/>
      <c r="C841" s="220"/>
      <c r="D841" s="221" t="s">
        <v>244</v>
      </c>
      <c r="E841" s="222" t="s">
        <v>22</v>
      </c>
      <c r="F841" s="223" t="s">
        <v>246</v>
      </c>
      <c r="G841" s="220"/>
      <c r="H841" s="224">
        <v>211</v>
      </c>
      <c r="I841" s="225"/>
      <c r="J841" s="220"/>
      <c r="K841" s="220"/>
      <c r="L841" s="226"/>
      <c r="M841" s="227"/>
      <c r="N841" s="228"/>
      <c r="O841" s="228"/>
      <c r="P841" s="228"/>
      <c r="Q841" s="228"/>
      <c r="R841" s="228"/>
      <c r="S841" s="228"/>
      <c r="T841" s="229"/>
      <c r="AT841" s="230" t="s">
        <v>244</v>
      </c>
      <c r="AU841" s="230" t="s">
        <v>84</v>
      </c>
      <c r="AV841" s="12" t="s">
        <v>164</v>
      </c>
      <c r="AW841" s="12" t="s">
        <v>39</v>
      </c>
      <c r="AX841" s="12" t="s">
        <v>24</v>
      </c>
      <c r="AY841" s="230" t="s">
        <v>237</v>
      </c>
    </row>
    <row r="842" spans="2:65" s="1" customFormat="1" ht="22.5" customHeight="1">
      <c r="B842" s="41"/>
      <c r="C842" s="195" t="s">
        <v>1449</v>
      </c>
      <c r="D842" s="195" t="s">
        <v>239</v>
      </c>
      <c r="E842" s="196" t="s">
        <v>1450</v>
      </c>
      <c r="F842" s="197" t="s">
        <v>1451</v>
      </c>
      <c r="G842" s="198" t="s">
        <v>1431</v>
      </c>
      <c r="H842" s="199">
        <v>3</v>
      </c>
      <c r="I842" s="200"/>
      <c r="J842" s="201">
        <f>ROUND(I842*H842,2)</f>
        <v>0</v>
      </c>
      <c r="K842" s="197" t="s">
        <v>22</v>
      </c>
      <c r="L842" s="61"/>
      <c r="M842" s="202" t="s">
        <v>22</v>
      </c>
      <c r="N842" s="203" t="s">
        <v>46</v>
      </c>
      <c r="O842" s="42"/>
      <c r="P842" s="204">
        <f>O842*H842</f>
        <v>0</v>
      </c>
      <c r="Q842" s="204">
        <v>0</v>
      </c>
      <c r="R842" s="204">
        <f>Q842*H842</f>
        <v>0</v>
      </c>
      <c r="S842" s="204">
        <v>0</v>
      </c>
      <c r="T842" s="205">
        <f>S842*H842</f>
        <v>0</v>
      </c>
      <c r="AR842" s="24" t="s">
        <v>316</v>
      </c>
      <c r="AT842" s="24" t="s">
        <v>239</v>
      </c>
      <c r="AU842" s="24" t="s">
        <v>84</v>
      </c>
      <c r="AY842" s="24" t="s">
        <v>237</v>
      </c>
      <c r="BE842" s="206">
        <f>IF(N842="základní",J842,0)</f>
        <v>0</v>
      </c>
      <c r="BF842" s="206">
        <f>IF(N842="snížená",J842,0)</f>
        <v>0</v>
      </c>
      <c r="BG842" s="206">
        <f>IF(N842="zákl. přenesená",J842,0)</f>
        <v>0</v>
      </c>
      <c r="BH842" s="206">
        <f>IF(N842="sníž. přenesená",J842,0)</f>
        <v>0</v>
      </c>
      <c r="BI842" s="206">
        <f>IF(N842="nulová",J842,0)</f>
        <v>0</v>
      </c>
      <c r="BJ842" s="24" t="s">
        <v>24</v>
      </c>
      <c r="BK842" s="206">
        <f>ROUND(I842*H842,2)</f>
        <v>0</v>
      </c>
      <c r="BL842" s="24" t="s">
        <v>316</v>
      </c>
      <c r="BM842" s="24" t="s">
        <v>1452</v>
      </c>
    </row>
    <row r="843" spans="2:65" s="11" customFormat="1">
      <c r="B843" s="207"/>
      <c r="C843" s="208"/>
      <c r="D843" s="209" t="s">
        <v>244</v>
      </c>
      <c r="E843" s="210" t="s">
        <v>22</v>
      </c>
      <c r="F843" s="211" t="s">
        <v>1453</v>
      </c>
      <c r="G843" s="208"/>
      <c r="H843" s="212">
        <v>3</v>
      </c>
      <c r="I843" s="213"/>
      <c r="J843" s="208"/>
      <c r="K843" s="208"/>
      <c r="L843" s="214"/>
      <c r="M843" s="215"/>
      <c r="N843" s="216"/>
      <c r="O843" s="216"/>
      <c r="P843" s="216"/>
      <c r="Q843" s="216"/>
      <c r="R843" s="216"/>
      <c r="S843" s="216"/>
      <c r="T843" s="217"/>
      <c r="AT843" s="218" t="s">
        <v>244</v>
      </c>
      <c r="AU843" s="218" t="s">
        <v>84</v>
      </c>
      <c r="AV843" s="11" t="s">
        <v>84</v>
      </c>
      <c r="AW843" s="11" t="s">
        <v>39</v>
      </c>
      <c r="AX843" s="11" t="s">
        <v>75</v>
      </c>
      <c r="AY843" s="218" t="s">
        <v>237</v>
      </c>
    </row>
    <row r="844" spans="2:65" s="12" customFormat="1">
      <c r="B844" s="219"/>
      <c r="C844" s="220"/>
      <c r="D844" s="221" t="s">
        <v>244</v>
      </c>
      <c r="E844" s="222" t="s">
        <v>22</v>
      </c>
      <c r="F844" s="223" t="s">
        <v>246</v>
      </c>
      <c r="G844" s="220"/>
      <c r="H844" s="224">
        <v>3</v>
      </c>
      <c r="I844" s="225"/>
      <c r="J844" s="220"/>
      <c r="K844" s="220"/>
      <c r="L844" s="226"/>
      <c r="M844" s="227"/>
      <c r="N844" s="228"/>
      <c r="O844" s="228"/>
      <c r="P844" s="228"/>
      <c r="Q844" s="228"/>
      <c r="R844" s="228"/>
      <c r="S844" s="228"/>
      <c r="T844" s="229"/>
      <c r="AT844" s="230" t="s">
        <v>244</v>
      </c>
      <c r="AU844" s="230" t="s">
        <v>84</v>
      </c>
      <c r="AV844" s="12" t="s">
        <v>164</v>
      </c>
      <c r="AW844" s="12" t="s">
        <v>39</v>
      </c>
      <c r="AX844" s="12" t="s">
        <v>24</v>
      </c>
      <c r="AY844" s="230" t="s">
        <v>237</v>
      </c>
    </row>
    <row r="845" spans="2:65" s="1" customFormat="1" ht="31.5" customHeight="1">
      <c r="B845" s="41"/>
      <c r="C845" s="195" t="s">
        <v>1454</v>
      </c>
      <c r="D845" s="195" t="s">
        <v>239</v>
      </c>
      <c r="E845" s="196" t="s">
        <v>1455</v>
      </c>
      <c r="F845" s="197" t="s">
        <v>1456</v>
      </c>
      <c r="G845" s="198" t="s">
        <v>1431</v>
      </c>
      <c r="H845" s="199">
        <v>104.4</v>
      </c>
      <c r="I845" s="200"/>
      <c r="J845" s="201">
        <f>ROUND(I845*H845,2)</f>
        <v>0</v>
      </c>
      <c r="K845" s="197" t="s">
        <v>22</v>
      </c>
      <c r="L845" s="61"/>
      <c r="M845" s="202" t="s">
        <v>22</v>
      </c>
      <c r="N845" s="203" t="s">
        <v>46</v>
      </c>
      <c r="O845" s="42"/>
      <c r="P845" s="204">
        <f>O845*H845</f>
        <v>0</v>
      </c>
      <c r="Q845" s="204">
        <v>0</v>
      </c>
      <c r="R845" s="204">
        <f>Q845*H845</f>
        <v>0</v>
      </c>
      <c r="S845" s="204">
        <v>0</v>
      </c>
      <c r="T845" s="205">
        <f>S845*H845</f>
        <v>0</v>
      </c>
      <c r="AR845" s="24" t="s">
        <v>164</v>
      </c>
      <c r="AT845" s="24" t="s">
        <v>239</v>
      </c>
      <c r="AU845" s="24" t="s">
        <v>84</v>
      </c>
      <c r="AY845" s="24" t="s">
        <v>237</v>
      </c>
      <c r="BE845" s="206">
        <f>IF(N845="základní",J845,0)</f>
        <v>0</v>
      </c>
      <c r="BF845" s="206">
        <f>IF(N845="snížená",J845,0)</f>
        <v>0</v>
      </c>
      <c r="BG845" s="206">
        <f>IF(N845="zákl. přenesená",J845,0)</f>
        <v>0</v>
      </c>
      <c r="BH845" s="206">
        <f>IF(N845="sníž. přenesená",J845,0)</f>
        <v>0</v>
      </c>
      <c r="BI845" s="206">
        <f>IF(N845="nulová",J845,0)</f>
        <v>0</v>
      </c>
      <c r="BJ845" s="24" t="s">
        <v>24</v>
      </c>
      <c r="BK845" s="206">
        <f>ROUND(I845*H845,2)</f>
        <v>0</v>
      </c>
      <c r="BL845" s="24" t="s">
        <v>164</v>
      </c>
      <c r="BM845" s="24" t="s">
        <v>1457</v>
      </c>
    </row>
    <row r="846" spans="2:65" s="11" customFormat="1">
      <c r="B846" s="207"/>
      <c r="C846" s="208"/>
      <c r="D846" s="209" t="s">
        <v>244</v>
      </c>
      <c r="E846" s="210" t="s">
        <v>22</v>
      </c>
      <c r="F846" s="211" t="s">
        <v>1458</v>
      </c>
      <c r="G846" s="208"/>
      <c r="H846" s="212">
        <v>104.4</v>
      </c>
      <c r="I846" s="213"/>
      <c r="J846" s="208"/>
      <c r="K846" s="208"/>
      <c r="L846" s="214"/>
      <c r="M846" s="215"/>
      <c r="N846" s="216"/>
      <c r="O846" s="216"/>
      <c r="P846" s="216"/>
      <c r="Q846" s="216"/>
      <c r="R846" s="216"/>
      <c r="S846" s="216"/>
      <c r="T846" s="217"/>
      <c r="AT846" s="218" t="s">
        <v>244</v>
      </c>
      <c r="AU846" s="218" t="s">
        <v>84</v>
      </c>
      <c r="AV846" s="11" t="s">
        <v>84</v>
      </c>
      <c r="AW846" s="11" t="s">
        <v>39</v>
      </c>
      <c r="AX846" s="11" t="s">
        <v>75</v>
      </c>
      <c r="AY846" s="218" t="s">
        <v>237</v>
      </c>
    </row>
    <row r="847" spans="2:65" s="12" customFormat="1">
      <c r="B847" s="219"/>
      <c r="C847" s="220"/>
      <c r="D847" s="221" t="s">
        <v>244</v>
      </c>
      <c r="E847" s="222" t="s">
        <v>22</v>
      </c>
      <c r="F847" s="223" t="s">
        <v>246</v>
      </c>
      <c r="G847" s="220"/>
      <c r="H847" s="224">
        <v>104.4</v>
      </c>
      <c r="I847" s="225"/>
      <c r="J847" s="220"/>
      <c r="K847" s="220"/>
      <c r="L847" s="226"/>
      <c r="M847" s="227"/>
      <c r="N847" s="228"/>
      <c r="O847" s="228"/>
      <c r="P847" s="228"/>
      <c r="Q847" s="228"/>
      <c r="R847" s="228"/>
      <c r="S847" s="228"/>
      <c r="T847" s="229"/>
      <c r="AT847" s="230" t="s">
        <v>244</v>
      </c>
      <c r="AU847" s="230" t="s">
        <v>84</v>
      </c>
      <c r="AV847" s="12" t="s">
        <v>164</v>
      </c>
      <c r="AW847" s="12" t="s">
        <v>39</v>
      </c>
      <c r="AX847" s="12" t="s">
        <v>24</v>
      </c>
      <c r="AY847" s="230" t="s">
        <v>237</v>
      </c>
    </row>
    <row r="848" spans="2:65" s="1" customFormat="1" ht="31.5" customHeight="1">
      <c r="B848" s="41"/>
      <c r="C848" s="195" t="s">
        <v>1459</v>
      </c>
      <c r="D848" s="195" t="s">
        <v>239</v>
      </c>
      <c r="E848" s="196" t="s">
        <v>1460</v>
      </c>
      <c r="F848" s="197" t="s">
        <v>1461</v>
      </c>
      <c r="G848" s="198" t="s">
        <v>885</v>
      </c>
      <c r="H848" s="199">
        <v>1</v>
      </c>
      <c r="I848" s="200"/>
      <c r="J848" s="201">
        <f>ROUND(I848*H848,2)</f>
        <v>0</v>
      </c>
      <c r="K848" s="197" t="s">
        <v>22</v>
      </c>
      <c r="L848" s="61"/>
      <c r="M848" s="202" t="s">
        <v>22</v>
      </c>
      <c r="N848" s="203" t="s">
        <v>46</v>
      </c>
      <c r="O848" s="42"/>
      <c r="P848" s="204">
        <f>O848*H848</f>
        <v>0</v>
      </c>
      <c r="Q848" s="204">
        <v>0</v>
      </c>
      <c r="R848" s="204">
        <f>Q848*H848</f>
        <v>0</v>
      </c>
      <c r="S848" s="204">
        <v>0</v>
      </c>
      <c r="T848" s="205">
        <f>S848*H848</f>
        <v>0</v>
      </c>
      <c r="AR848" s="24" t="s">
        <v>316</v>
      </c>
      <c r="AT848" s="24" t="s">
        <v>239</v>
      </c>
      <c r="AU848" s="24" t="s">
        <v>84</v>
      </c>
      <c r="AY848" s="24" t="s">
        <v>237</v>
      </c>
      <c r="BE848" s="206">
        <f>IF(N848="základní",J848,0)</f>
        <v>0</v>
      </c>
      <c r="BF848" s="206">
        <f>IF(N848="snížená",J848,0)</f>
        <v>0</v>
      </c>
      <c r="BG848" s="206">
        <f>IF(N848="zákl. přenesená",J848,0)</f>
        <v>0</v>
      </c>
      <c r="BH848" s="206">
        <f>IF(N848="sníž. přenesená",J848,0)</f>
        <v>0</v>
      </c>
      <c r="BI848" s="206">
        <f>IF(N848="nulová",J848,0)</f>
        <v>0</v>
      </c>
      <c r="BJ848" s="24" t="s">
        <v>24</v>
      </c>
      <c r="BK848" s="206">
        <f>ROUND(I848*H848,2)</f>
        <v>0</v>
      </c>
      <c r="BL848" s="24" t="s">
        <v>316</v>
      </c>
      <c r="BM848" s="24" t="s">
        <v>1462</v>
      </c>
    </row>
    <row r="849" spans="2:65" s="11" customFormat="1">
      <c r="B849" s="207"/>
      <c r="C849" s="208"/>
      <c r="D849" s="209" t="s">
        <v>244</v>
      </c>
      <c r="E849" s="210" t="s">
        <v>22</v>
      </c>
      <c r="F849" s="211" t="s">
        <v>1463</v>
      </c>
      <c r="G849" s="208"/>
      <c r="H849" s="212">
        <v>1</v>
      </c>
      <c r="I849" s="213"/>
      <c r="J849" s="208"/>
      <c r="K849" s="208"/>
      <c r="L849" s="214"/>
      <c r="M849" s="215"/>
      <c r="N849" s="216"/>
      <c r="O849" s="216"/>
      <c r="P849" s="216"/>
      <c r="Q849" s="216"/>
      <c r="R849" s="216"/>
      <c r="S849" s="216"/>
      <c r="T849" s="217"/>
      <c r="AT849" s="218" t="s">
        <v>244</v>
      </c>
      <c r="AU849" s="218" t="s">
        <v>84</v>
      </c>
      <c r="AV849" s="11" t="s">
        <v>84</v>
      </c>
      <c r="AW849" s="11" t="s">
        <v>39</v>
      </c>
      <c r="AX849" s="11" t="s">
        <v>75</v>
      </c>
      <c r="AY849" s="218" t="s">
        <v>237</v>
      </c>
    </row>
    <row r="850" spans="2:65" s="12" customFormat="1">
      <c r="B850" s="219"/>
      <c r="C850" s="220"/>
      <c r="D850" s="221" t="s">
        <v>244</v>
      </c>
      <c r="E850" s="222" t="s">
        <v>22</v>
      </c>
      <c r="F850" s="223" t="s">
        <v>246</v>
      </c>
      <c r="G850" s="220"/>
      <c r="H850" s="224">
        <v>1</v>
      </c>
      <c r="I850" s="225"/>
      <c r="J850" s="220"/>
      <c r="K850" s="220"/>
      <c r="L850" s="226"/>
      <c r="M850" s="227"/>
      <c r="N850" s="228"/>
      <c r="O850" s="228"/>
      <c r="P850" s="228"/>
      <c r="Q850" s="228"/>
      <c r="R850" s="228"/>
      <c r="S850" s="228"/>
      <c r="T850" s="229"/>
      <c r="AT850" s="230" t="s">
        <v>244</v>
      </c>
      <c r="AU850" s="230" t="s">
        <v>84</v>
      </c>
      <c r="AV850" s="12" t="s">
        <v>164</v>
      </c>
      <c r="AW850" s="12" t="s">
        <v>39</v>
      </c>
      <c r="AX850" s="12" t="s">
        <v>24</v>
      </c>
      <c r="AY850" s="230" t="s">
        <v>237</v>
      </c>
    </row>
    <row r="851" spans="2:65" s="1" customFormat="1" ht="22.5" customHeight="1">
      <c r="B851" s="41"/>
      <c r="C851" s="195" t="s">
        <v>1464</v>
      </c>
      <c r="D851" s="195" t="s">
        <v>239</v>
      </c>
      <c r="E851" s="196" t="s">
        <v>1465</v>
      </c>
      <c r="F851" s="197" t="s">
        <v>1466</v>
      </c>
      <c r="G851" s="198" t="s">
        <v>885</v>
      </c>
      <c r="H851" s="199">
        <v>1</v>
      </c>
      <c r="I851" s="200"/>
      <c r="J851" s="201">
        <f>ROUND(I851*H851,2)</f>
        <v>0</v>
      </c>
      <c r="K851" s="197" t="s">
        <v>22</v>
      </c>
      <c r="L851" s="61"/>
      <c r="M851" s="202" t="s">
        <v>22</v>
      </c>
      <c r="N851" s="203" t="s">
        <v>46</v>
      </c>
      <c r="O851" s="42"/>
      <c r="P851" s="204">
        <f>O851*H851</f>
        <v>0</v>
      </c>
      <c r="Q851" s="204">
        <v>0</v>
      </c>
      <c r="R851" s="204">
        <f>Q851*H851</f>
        <v>0</v>
      </c>
      <c r="S851" s="204">
        <v>0</v>
      </c>
      <c r="T851" s="205">
        <f>S851*H851</f>
        <v>0</v>
      </c>
      <c r="AR851" s="24" t="s">
        <v>316</v>
      </c>
      <c r="AT851" s="24" t="s">
        <v>239</v>
      </c>
      <c r="AU851" s="24" t="s">
        <v>84</v>
      </c>
      <c r="AY851" s="24" t="s">
        <v>237</v>
      </c>
      <c r="BE851" s="206">
        <f>IF(N851="základní",J851,0)</f>
        <v>0</v>
      </c>
      <c r="BF851" s="206">
        <f>IF(N851="snížená",J851,0)</f>
        <v>0</v>
      </c>
      <c r="BG851" s="206">
        <f>IF(N851="zákl. přenesená",J851,0)</f>
        <v>0</v>
      </c>
      <c r="BH851" s="206">
        <f>IF(N851="sníž. přenesená",J851,0)</f>
        <v>0</v>
      </c>
      <c r="BI851" s="206">
        <f>IF(N851="nulová",J851,0)</f>
        <v>0</v>
      </c>
      <c r="BJ851" s="24" t="s">
        <v>24</v>
      </c>
      <c r="BK851" s="206">
        <f>ROUND(I851*H851,2)</f>
        <v>0</v>
      </c>
      <c r="BL851" s="24" t="s">
        <v>316</v>
      </c>
      <c r="BM851" s="24" t="s">
        <v>1467</v>
      </c>
    </row>
    <row r="852" spans="2:65" s="11" customFormat="1">
      <c r="B852" s="207"/>
      <c r="C852" s="208"/>
      <c r="D852" s="209" t="s">
        <v>244</v>
      </c>
      <c r="E852" s="210" t="s">
        <v>22</v>
      </c>
      <c r="F852" s="211" t="s">
        <v>1468</v>
      </c>
      <c r="G852" s="208"/>
      <c r="H852" s="212">
        <v>1</v>
      </c>
      <c r="I852" s="213"/>
      <c r="J852" s="208"/>
      <c r="K852" s="208"/>
      <c r="L852" s="214"/>
      <c r="M852" s="215"/>
      <c r="N852" s="216"/>
      <c r="O852" s="216"/>
      <c r="P852" s="216"/>
      <c r="Q852" s="216"/>
      <c r="R852" s="216"/>
      <c r="S852" s="216"/>
      <c r="T852" s="217"/>
      <c r="AT852" s="218" t="s">
        <v>244</v>
      </c>
      <c r="AU852" s="218" t="s">
        <v>84</v>
      </c>
      <c r="AV852" s="11" t="s">
        <v>84</v>
      </c>
      <c r="AW852" s="11" t="s">
        <v>39</v>
      </c>
      <c r="AX852" s="11" t="s">
        <v>75</v>
      </c>
      <c r="AY852" s="218" t="s">
        <v>237</v>
      </c>
    </row>
    <row r="853" spans="2:65" s="12" customFormat="1">
      <c r="B853" s="219"/>
      <c r="C853" s="220"/>
      <c r="D853" s="221" t="s">
        <v>244</v>
      </c>
      <c r="E853" s="222" t="s">
        <v>22</v>
      </c>
      <c r="F853" s="223" t="s">
        <v>246</v>
      </c>
      <c r="G853" s="220"/>
      <c r="H853" s="224">
        <v>1</v>
      </c>
      <c r="I853" s="225"/>
      <c r="J853" s="220"/>
      <c r="K853" s="220"/>
      <c r="L853" s="226"/>
      <c r="M853" s="227"/>
      <c r="N853" s="228"/>
      <c r="O853" s="228"/>
      <c r="P853" s="228"/>
      <c r="Q853" s="228"/>
      <c r="R853" s="228"/>
      <c r="S853" s="228"/>
      <c r="T853" s="229"/>
      <c r="AT853" s="230" t="s">
        <v>244</v>
      </c>
      <c r="AU853" s="230" t="s">
        <v>84</v>
      </c>
      <c r="AV853" s="12" t="s">
        <v>164</v>
      </c>
      <c r="AW853" s="12" t="s">
        <v>39</v>
      </c>
      <c r="AX853" s="12" t="s">
        <v>24</v>
      </c>
      <c r="AY853" s="230" t="s">
        <v>237</v>
      </c>
    </row>
    <row r="854" spans="2:65" s="1" customFormat="1" ht="22.5" customHeight="1">
      <c r="B854" s="41"/>
      <c r="C854" s="195" t="s">
        <v>1469</v>
      </c>
      <c r="D854" s="195" t="s">
        <v>239</v>
      </c>
      <c r="E854" s="196" t="s">
        <v>1470</v>
      </c>
      <c r="F854" s="197" t="s">
        <v>1471</v>
      </c>
      <c r="G854" s="198" t="s">
        <v>885</v>
      </c>
      <c r="H854" s="199">
        <v>1</v>
      </c>
      <c r="I854" s="200"/>
      <c r="J854" s="201">
        <f>ROUND(I854*H854,2)</f>
        <v>0</v>
      </c>
      <c r="K854" s="197" t="s">
        <v>22</v>
      </c>
      <c r="L854" s="61"/>
      <c r="M854" s="202" t="s">
        <v>22</v>
      </c>
      <c r="N854" s="203" t="s">
        <v>46</v>
      </c>
      <c r="O854" s="42"/>
      <c r="P854" s="204">
        <f>O854*H854</f>
        <v>0</v>
      </c>
      <c r="Q854" s="204">
        <v>0</v>
      </c>
      <c r="R854" s="204">
        <f>Q854*H854</f>
        <v>0</v>
      </c>
      <c r="S854" s="204">
        <v>0</v>
      </c>
      <c r="T854" s="205">
        <f>S854*H854</f>
        <v>0</v>
      </c>
      <c r="AR854" s="24" t="s">
        <v>316</v>
      </c>
      <c r="AT854" s="24" t="s">
        <v>239</v>
      </c>
      <c r="AU854" s="24" t="s">
        <v>84</v>
      </c>
      <c r="AY854" s="24" t="s">
        <v>237</v>
      </c>
      <c r="BE854" s="206">
        <f>IF(N854="základní",J854,0)</f>
        <v>0</v>
      </c>
      <c r="BF854" s="206">
        <f>IF(N854="snížená",J854,0)</f>
        <v>0</v>
      </c>
      <c r="BG854" s="206">
        <f>IF(N854="zákl. přenesená",J854,0)</f>
        <v>0</v>
      </c>
      <c r="BH854" s="206">
        <f>IF(N854="sníž. přenesená",J854,0)</f>
        <v>0</v>
      </c>
      <c r="BI854" s="206">
        <f>IF(N854="nulová",J854,0)</f>
        <v>0</v>
      </c>
      <c r="BJ854" s="24" t="s">
        <v>24</v>
      </c>
      <c r="BK854" s="206">
        <f>ROUND(I854*H854,2)</f>
        <v>0</v>
      </c>
      <c r="BL854" s="24" t="s">
        <v>316</v>
      </c>
      <c r="BM854" s="24" t="s">
        <v>1472</v>
      </c>
    </row>
    <row r="855" spans="2:65" s="11" customFormat="1">
      <c r="B855" s="207"/>
      <c r="C855" s="208"/>
      <c r="D855" s="209" t="s">
        <v>244</v>
      </c>
      <c r="E855" s="210" t="s">
        <v>22</v>
      </c>
      <c r="F855" s="211" t="s">
        <v>1473</v>
      </c>
      <c r="G855" s="208"/>
      <c r="H855" s="212">
        <v>1</v>
      </c>
      <c r="I855" s="213"/>
      <c r="J855" s="208"/>
      <c r="K855" s="208"/>
      <c r="L855" s="214"/>
      <c r="M855" s="215"/>
      <c r="N855" s="216"/>
      <c r="O855" s="216"/>
      <c r="P855" s="216"/>
      <c r="Q855" s="216"/>
      <c r="R855" s="216"/>
      <c r="S855" s="216"/>
      <c r="T855" s="217"/>
      <c r="AT855" s="218" t="s">
        <v>244</v>
      </c>
      <c r="AU855" s="218" t="s">
        <v>84</v>
      </c>
      <c r="AV855" s="11" t="s">
        <v>84</v>
      </c>
      <c r="AW855" s="11" t="s">
        <v>39</v>
      </c>
      <c r="AX855" s="11" t="s">
        <v>75</v>
      </c>
      <c r="AY855" s="218" t="s">
        <v>237</v>
      </c>
    </row>
    <row r="856" spans="2:65" s="12" customFormat="1">
      <c r="B856" s="219"/>
      <c r="C856" s="220"/>
      <c r="D856" s="221" t="s">
        <v>244</v>
      </c>
      <c r="E856" s="222" t="s">
        <v>22</v>
      </c>
      <c r="F856" s="223" t="s">
        <v>246</v>
      </c>
      <c r="G856" s="220"/>
      <c r="H856" s="224">
        <v>1</v>
      </c>
      <c r="I856" s="225"/>
      <c r="J856" s="220"/>
      <c r="K856" s="220"/>
      <c r="L856" s="226"/>
      <c r="M856" s="227"/>
      <c r="N856" s="228"/>
      <c r="O856" s="228"/>
      <c r="P856" s="228"/>
      <c r="Q856" s="228"/>
      <c r="R856" s="228"/>
      <c r="S856" s="228"/>
      <c r="T856" s="229"/>
      <c r="AT856" s="230" t="s">
        <v>244</v>
      </c>
      <c r="AU856" s="230" t="s">
        <v>84</v>
      </c>
      <c r="AV856" s="12" t="s">
        <v>164</v>
      </c>
      <c r="AW856" s="12" t="s">
        <v>39</v>
      </c>
      <c r="AX856" s="12" t="s">
        <v>24</v>
      </c>
      <c r="AY856" s="230" t="s">
        <v>237</v>
      </c>
    </row>
    <row r="857" spans="2:65" s="1" customFormat="1" ht="22.5" customHeight="1">
      <c r="B857" s="41"/>
      <c r="C857" s="195" t="s">
        <v>1474</v>
      </c>
      <c r="D857" s="195" t="s">
        <v>239</v>
      </c>
      <c r="E857" s="196" t="s">
        <v>1475</v>
      </c>
      <c r="F857" s="197" t="s">
        <v>1476</v>
      </c>
      <c r="G857" s="198" t="s">
        <v>885</v>
      </c>
      <c r="H857" s="199">
        <v>1</v>
      </c>
      <c r="I857" s="200"/>
      <c r="J857" s="201">
        <f>ROUND(I857*H857,2)</f>
        <v>0</v>
      </c>
      <c r="K857" s="197" t="s">
        <v>22</v>
      </c>
      <c r="L857" s="61"/>
      <c r="M857" s="202" t="s">
        <v>22</v>
      </c>
      <c r="N857" s="203" t="s">
        <v>46</v>
      </c>
      <c r="O857" s="42"/>
      <c r="P857" s="204">
        <f>O857*H857</f>
        <v>0</v>
      </c>
      <c r="Q857" s="204">
        <v>0</v>
      </c>
      <c r="R857" s="204">
        <f>Q857*H857</f>
        <v>0</v>
      </c>
      <c r="S857" s="204">
        <v>0</v>
      </c>
      <c r="T857" s="205">
        <f>S857*H857</f>
        <v>0</v>
      </c>
      <c r="AR857" s="24" t="s">
        <v>316</v>
      </c>
      <c r="AT857" s="24" t="s">
        <v>239</v>
      </c>
      <c r="AU857" s="24" t="s">
        <v>84</v>
      </c>
      <c r="AY857" s="24" t="s">
        <v>237</v>
      </c>
      <c r="BE857" s="206">
        <f>IF(N857="základní",J857,0)</f>
        <v>0</v>
      </c>
      <c r="BF857" s="206">
        <f>IF(N857="snížená",J857,0)</f>
        <v>0</v>
      </c>
      <c r="BG857" s="206">
        <f>IF(N857="zákl. přenesená",J857,0)</f>
        <v>0</v>
      </c>
      <c r="BH857" s="206">
        <f>IF(N857="sníž. přenesená",J857,0)</f>
        <v>0</v>
      </c>
      <c r="BI857" s="206">
        <f>IF(N857="nulová",J857,0)</f>
        <v>0</v>
      </c>
      <c r="BJ857" s="24" t="s">
        <v>24</v>
      </c>
      <c r="BK857" s="206">
        <f>ROUND(I857*H857,2)</f>
        <v>0</v>
      </c>
      <c r="BL857" s="24" t="s">
        <v>316</v>
      </c>
      <c r="BM857" s="24" t="s">
        <v>1477</v>
      </c>
    </row>
    <row r="858" spans="2:65" s="11" customFormat="1">
      <c r="B858" s="207"/>
      <c r="C858" s="208"/>
      <c r="D858" s="209" t="s">
        <v>244</v>
      </c>
      <c r="E858" s="210" t="s">
        <v>22</v>
      </c>
      <c r="F858" s="211" t="s">
        <v>1478</v>
      </c>
      <c r="G858" s="208"/>
      <c r="H858" s="212">
        <v>1</v>
      </c>
      <c r="I858" s="213"/>
      <c r="J858" s="208"/>
      <c r="K858" s="208"/>
      <c r="L858" s="214"/>
      <c r="M858" s="215"/>
      <c r="N858" s="216"/>
      <c r="O858" s="216"/>
      <c r="P858" s="216"/>
      <c r="Q858" s="216"/>
      <c r="R858" s="216"/>
      <c r="S858" s="216"/>
      <c r="T858" s="217"/>
      <c r="AT858" s="218" t="s">
        <v>244</v>
      </c>
      <c r="AU858" s="218" t="s">
        <v>84</v>
      </c>
      <c r="AV858" s="11" t="s">
        <v>84</v>
      </c>
      <c r="AW858" s="11" t="s">
        <v>39</v>
      </c>
      <c r="AX858" s="11" t="s">
        <v>75</v>
      </c>
      <c r="AY858" s="218" t="s">
        <v>237</v>
      </c>
    </row>
    <row r="859" spans="2:65" s="12" customFormat="1">
      <c r="B859" s="219"/>
      <c r="C859" s="220"/>
      <c r="D859" s="221" t="s">
        <v>244</v>
      </c>
      <c r="E859" s="222" t="s">
        <v>22</v>
      </c>
      <c r="F859" s="223" t="s">
        <v>246</v>
      </c>
      <c r="G859" s="220"/>
      <c r="H859" s="224">
        <v>1</v>
      </c>
      <c r="I859" s="225"/>
      <c r="J859" s="220"/>
      <c r="K859" s="220"/>
      <c r="L859" s="226"/>
      <c r="M859" s="227"/>
      <c r="N859" s="228"/>
      <c r="O859" s="228"/>
      <c r="P859" s="228"/>
      <c r="Q859" s="228"/>
      <c r="R859" s="228"/>
      <c r="S859" s="228"/>
      <c r="T859" s="229"/>
      <c r="AT859" s="230" t="s">
        <v>244</v>
      </c>
      <c r="AU859" s="230" t="s">
        <v>84</v>
      </c>
      <c r="AV859" s="12" t="s">
        <v>164</v>
      </c>
      <c r="AW859" s="12" t="s">
        <v>39</v>
      </c>
      <c r="AX859" s="12" t="s">
        <v>24</v>
      </c>
      <c r="AY859" s="230" t="s">
        <v>237</v>
      </c>
    </row>
    <row r="860" spans="2:65" s="1" customFormat="1" ht="22.5" customHeight="1">
      <c r="B860" s="41"/>
      <c r="C860" s="195" t="s">
        <v>1479</v>
      </c>
      <c r="D860" s="195" t="s">
        <v>239</v>
      </c>
      <c r="E860" s="196" t="s">
        <v>1480</v>
      </c>
      <c r="F860" s="197" t="s">
        <v>1481</v>
      </c>
      <c r="G860" s="198" t="s">
        <v>1431</v>
      </c>
      <c r="H860" s="199">
        <v>3.2</v>
      </c>
      <c r="I860" s="200"/>
      <c r="J860" s="201">
        <f>ROUND(I860*H860,2)</f>
        <v>0</v>
      </c>
      <c r="K860" s="197" t="s">
        <v>242</v>
      </c>
      <c r="L860" s="61"/>
      <c r="M860" s="202" t="s">
        <v>22</v>
      </c>
      <c r="N860" s="203" t="s">
        <v>46</v>
      </c>
      <c r="O860" s="42"/>
      <c r="P860" s="204">
        <f>O860*H860</f>
        <v>0</v>
      </c>
      <c r="Q860" s="204">
        <v>2.1299999999999999E-3</v>
      </c>
      <c r="R860" s="204">
        <f>Q860*H860</f>
        <v>6.816E-3</v>
      </c>
      <c r="S860" s="204">
        <v>0</v>
      </c>
      <c r="T860" s="205">
        <f>S860*H860</f>
        <v>0</v>
      </c>
      <c r="AR860" s="24" t="s">
        <v>316</v>
      </c>
      <c r="AT860" s="24" t="s">
        <v>239</v>
      </c>
      <c r="AU860" s="24" t="s">
        <v>84</v>
      </c>
      <c r="AY860" s="24" t="s">
        <v>237</v>
      </c>
      <c r="BE860" s="206">
        <f>IF(N860="základní",J860,0)</f>
        <v>0</v>
      </c>
      <c r="BF860" s="206">
        <f>IF(N860="snížená",J860,0)</f>
        <v>0</v>
      </c>
      <c r="BG860" s="206">
        <f>IF(N860="zákl. přenesená",J860,0)</f>
        <v>0</v>
      </c>
      <c r="BH860" s="206">
        <f>IF(N860="sníž. přenesená",J860,0)</f>
        <v>0</v>
      </c>
      <c r="BI860" s="206">
        <f>IF(N860="nulová",J860,0)</f>
        <v>0</v>
      </c>
      <c r="BJ860" s="24" t="s">
        <v>24</v>
      </c>
      <c r="BK860" s="206">
        <f>ROUND(I860*H860,2)</f>
        <v>0</v>
      </c>
      <c r="BL860" s="24" t="s">
        <v>316</v>
      </c>
      <c r="BM860" s="24" t="s">
        <v>1482</v>
      </c>
    </row>
    <row r="861" spans="2:65" s="11" customFormat="1">
      <c r="B861" s="207"/>
      <c r="C861" s="208"/>
      <c r="D861" s="209" t="s">
        <v>244</v>
      </c>
      <c r="E861" s="210" t="s">
        <v>22</v>
      </c>
      <c r="F861" s="211" t="s">
        <v>1483</v>
      </c>
      <c r="G861" s="208"/>
      <c r="H861" s="212">
        <v>3.2</v>
      </c>
      <c r="I861" s="213"/>
      <c r="J861" s="208"/>
      <c r="K861" s="208"/>
      <c r="L861" s="214"/>
      <c r="M861" s="215"/>
      <c r="N861" s="216"/>
      <c r="O861" s="216"/>
      <c r="P861" s="216"/>
      <c r="Q861" s="216"/>
      <c r="R861" s="216"/>
      <c r="S861" s="216"/>
      <c r="T861" s="217"/>
      <c r="AT861" s="218" t="s">
        <v>244</v>
      </c>
      <c r="AU861" s="218" t="s">
        <v>84</v>
      </c>
      <c r="AV861" s="11" t="s">
        <v>84</v>
      </c>
      <c r="AW861" s="11" t="s">
        <v>39</v>
      </c>
      <c r="AX861" s="11" t="s">
        <v>75</v>
      </c>
      <c r="AY861" s="218" t="s">
        <v>237</v>
      </c>
    </row>
    <row r="862" spans="2:65" s="12" customFormat="1">
      <c r="B862" s="219"/>
      <c r="C862" s="220"/>
      <c r="D862" s="221" t="s">
        <v>244</v>
      </c>
      <c r="E862" s="222" t="s">
        <v>22</v>
      </c>
      <c r="F862" s="223" t="s">
        <v>246</v>
      </c>
      <c r="G862" s="220"/>
      <c r="H862" s="224">
        <v>3.2</v>
      </c>
      <c r="I862" s="225"/>
      <c r="J862" s="220"/>
      <c r="K862" s="220"/>
      <c r="L862" s="226"/>
      <c r="M862" s="227"/>
      <c r="N862" s="228"/>
      <c r="O862" s="228"/>
      <c r="P862" s="228"/>
      <c r="Q862" s="228"/>
      <c r="R862" s="228"/>
      <c r="S862" s="228"/>
      <c r="T862" s="229"/>
      <c r="AT862" s="230" t="s">
        <v>244</v>
      </c>
      <c r="AU862" s="230" t="s">
        <v>84</v>
      </c>
      <c r="AV862" s="12" t="s">
        <v>164</v>
      </c>
      <c r="AW862" s="12" t="s">
        <v>39</v>
      </c>
      <c r="AX862" s="12" t="s">
        <v>24</v>
      </c>
      <c r="AY862" s="230" t="s">
        <v>237</v>
      </c>
    </row>
    <row r="863" spans="2:65" s="1" customFormat="1" ht="31.5" customHeight="1">
      <c r="B863" s="41"/>
      <c r="C863" s="195" t="s">
        <v>1484</v>
      </c>
      <c r="D863" s="195" t="s">
        <v>239</v>
      </c>
      <c r="E863" s="196" t="s">
        <v>1485</v>
      </c>
      <c r="F863" s="197" t="s">
        <v>1486</v>
      </c>
      <c r="G863" s="198" t="s">
        <v>319</v>
      </c>
      <c r="H863" s="199">
        <v>3</v>
      </c>
      <c r="I863" s="200"/>
      <c r="J863" s="201">
        <f>ROUND(I863*H863,2)</f>
        <v>0</v>
      </c>
      <c r="K863" s="197" t="s">
        <v>242</v>
      </c>
      <c r="L863" s="61"/>
      <c r="M863" s="202" t="s">
        <v>22</v>
      </c>
      <c r="N863" s="203" t="s">
        <v>46</v>
      </c>
      <c r="O863" s="42"/>
      <c r="P863" s="204">
        <f>O863*H863</f>
        <v>0</v>
      </c>
      <c r="Q863" s="204">
        <v>2.3600000000000001E-3</v>
      </c>
      <c r="R863" s="204">
        <f>Q863*H863</f>
        <v>7.0800000000000004E-3</v>
      </c>
      <c r="S863" s="204">
        <v>0</v>
      </c>
      <c r="T863" s="205">
        <f>S863*H863</f>
        <v>0</v>
      </c>
      <c r="AR863" s="24" t="s">
        <v>316</v>
      </c>
      <c r="AT863" s="24" t="s">
        <v>239</v>
      </c>
      <c r="AU863" s="24" t="s">
        <v>84</v>
      </c>
      <c r="AY863" s="24" t="s">
        <v>237</v>
      </c>
      <c r="BE863" s="206">
        <f>IF(N863="základní",J863,0)</f>
        <v>0</v>
      </c>
      <c r="BF863" s="206">
        <f>IF(N863="snížená",J863,0)</f>
        <v>0</v>
      </c>
      <c r="BG863" s="206">
        <f>IF(N863="zákl. přenesená",J863,0)</f>
        <v>0</v>
      </c>
      <c r="BH863" s="206">
        <f>IF(N863="sníž. přenesená",J863,0)</f>
        <v>0</v>
      </c>
      <c r="BI863" s="206">
        <f>IF(N863="nulová",J863,0)</f>
        <v>0</v>
      </c>
      <c r="BJ863" s="24" t="s">
        <v>24</v>
      </c>
      <c r="BK863" s="206">
        <f>ROUND(I863*H863,2)</f>
        <v>0</v>
      </c>
      <c r="BL863" s="24" t="s">
        <v>316</v>
      </c>
      <c r="BM863" s="24" t="s">
        <v>1487</v>
      </c>
    </row>
    <row r="864" spans="2:65" s="11" customFormat="1">
      <c r="B864" s="207"/>
      <c r="C864" s="208"/>
      <c r="D864" s="209" t="s">
        <v>244</v>
      </c>
      <c r="E864" s="210" t="s">
        <v>22</v>
      </c>
      <c r="F864" s="211" t="s">
        <v>1488</v>
      </c>
      <c r="G864" s="208"/>
      <c r="H864" s="212">
        <v>3</v>
      </c>
      <c r="I864" s="213"/>
      <c r="J864" s="208"/>
      <c r="K864" s="208"/>
      <c r="L864" s="214"/>
      <c r="M864" s="215"/>
      <c r="N864" s="216"/>
      <c r="O864" s="216"/>
      <c r="P864" s="216"/>
      <c r="Q864" s="216"/>
      <c r="R864" s="216"/>
      <c r="S864" s="216"/>
      <c r="T864" s="217"/>
      <c r="AT864" s="218" t="s">
        <v>244</v>
      </c>
      <c r="AU864" s="218" t="s">
        <v>84</v>
      </c>
      <c r="AV864" s="11" t="s">
        <v>84</v>
      </c>
      <c r="AW864" s="11" t="s">
        <v>39</v>
      </c>
      <c r="AX864" s="11" t="s">
        <v>75</v>
      </c>
      <c r="AY864" s="218" t="s">
        <v>237</v>
      </c>
    </row>
    <row r="865" spans="2:65" s="12" customFormat="1">
      <c r="B865" s="219"/>
      <c r="C865" s="220"/>
      <c r="D865" s="221" t="s">
        <v>244</v>
      </c>
      <c r="E865" s="222" t="s">
        <v>22</v>
      </c>
      <c r="F865" s="223" t="s">
        <v>246</v>
      </c>
      <c r="G865" s="220"/>
      <c r="H865" s="224">
        <v>3</v>
      </c>
      <c r="I865" s="225"/>
      <c r="J865" s="220"/>
      <c r="K865" s="220"/>
      <c r="L865" s="226"/>
      <c r="M865" s="227"/>
      <c r="N865" s="228"/>
      <c r="O865" s="228"/>
      <c r="P865" s="228"/>
      <c r="Q865" s="228"/>
      <c r="R865" s="228"/>
      <c r="S865" s="228"/>
      <c r="T865" s="229"/>
      <c r="AT865" s="230" t="s">
        <v>244</v>
      </c>
      <c r="AU865" s="230" t="s">
        <v>84</v>
      </c>
      <c r="AV865" s="12" t="s">
        <v>164</v>
      </c>
      <c r="AW865" s="12" t="s">
        <v>39</v>
      </c>
      <c r="AX865" s="12" t="s">
        <v>24</v>
      </c>
      <c r="AY865" s="230" t="s">
        <v>237</v>
      </c>
    </row>
    <row r="866" spans="2:65" s="1" customFormat="1" ht="31.5" customHeight="1">
      <c r="B866" s="41"/>
      <c r="C866" s="195" t="s">
        <v>1489</v>
      </c>
      <c r="D866" s="195" t="s">
        <v>239</v>
      </c>
      <c r="E866" s="196" t="s">
        <v>1490</v>
      </c>
      <c r="F866" s="197" t="s">
        <v>1491</v>
      </c>
      <c r="G866" s="198" t="s">
        <v>1431</v>
      </c>
      <c r="H866" s="199">
        <v>11.5</v>
      </c>
      <c r="I866" s="200"/>
      <c r="J866" s="201">
        <f>ROUND(I866*H866,2)</f>
        <v>0</v>
      </c>
      <c r="K866" s="197" t="s">
        <v>22</v>
      </c>
      <c r="L866" s="61"/>
      <c r="M866" s="202" t="s">
        <v>22</v>
      </c>
      <c r="N866" s="203" t="s">
        <v>46</v>
      </c>
      <c r="O866" s="42"/>
      <c r="P866" s="204">
        <f>O866*H866</f>
        <v>0</v>
      </c>
      <c r="Q866" s="204">
        <v>0</v>
      </c>
      <c r="R866" s="204">
        <f>Q866*H866</f>
        <v>0</v>
      </c>
      <c r="S866" s="204">
        <v>0</v>
      </c>
      <c r="T866" s="205">
        <f>S866*H866</f>
        <v>0</v>
      </c>
      <c r="AR866" s="24" t="s">
        <v>164</v>
      </c>
      <c r="AT866" s="24" t="s">
        <v>239</v>
      </c>
      <c r="AU866" s="24" t="s">
        <v>84</v>
      </c>
      <c r="AY866" s="24" t="s">
        <v>237</v>
      </c>
      <c r="BE866" s="206">
        <f>IF(N866="základní",J866,0)</f>
        <v>0</v>
      </c>
      <c r="BF866" s="206">
        <f>IF(N866="snížená",J866,0)</f>
        <v>0</v>
      </c>
      <c r="BG866" s="206">
        <f>IF(N866="zákl. přenesená",J866,0)</f>
        <v>0</v>
      </c>
      <c r="BH866" s="206">
        <f>IF(N866="sníž. přenesená",J866,0)</f>
        <v>0</v>
      </c>
      <c r="BI866" s="206">
        <f>IF(N866="nulová",J866,0)</f>
        <v>0</v>
      </c>
      <c r="BJ866" s="24" t="s">
        <v>24</v>
      </c>
      <c r="BK866" s="206">
        <f>ROUND(I866*H866,2)</f>
        <v>0</v>
      </c>
      <c r="BL866" s="24" t="s">
        <v>164</v>
      </c>
      <c r="BM866" s="24" t="s">
        <v>1492</v>
      </c>
    </row>
    <row r="867" spans="2:65" s="11" customFormat="1">
      <c r="B867" s="207"/>
      <c r="C867" s="208"/>
      <c r="D867" s="209" t="s">
        <v>244</v>
      </c>
      <c r="E867" s="210" t="s">
        <v>22</v>
      </c>
      <c r="F867" s="211" t="s">
        <v>1493</v>
      </c>
      <c r="G867" s="208"/>
      <c r="H867" s="212">
        <v>11.5</v>
      </c>
      <c r="I867" s="213"/>
      <c r="J867" s="208"/>
      <c r="K867" s="208"/>
      <c r="L867" s="214"/>
      <c r="M867" s="215"/>
      <c r="N867" s="216"/>
      <c r="O867" s="216"/>
      <c r="P867" s="216"/>
      <c r="Q867" s="216"/>
      <c r="R867" s="216"/>
      <c r="S867" s="216"/>
      <c r="T867" s="217"/>
      <c r="AT867" s="218" t="s">
        <v>244</v>
      </c>
      <c r="AU867" s="218" t="s">
        <v>84</v>
      </c>
      <c r="AV867" s="11" t="s">
        <v>84</v>
      </c>
      <c r="AW867" s="11" t="s">
        <v>39</v>
      </c>
      <c r="AX867" s="11" t="s">
        <v>75</v>
      </c>
      <c r="AY867" s="218" t="s">
        <v>237</v>
      </c>
    </row>
    <row r="868" spans="2:65" s="12" customFormat="1">
      <c r="B868" s="219"/>
      <c r="C868" s="220"/>
      <c r="D868" s="221" t="s">
        <v>244</v>
      </c>
      <c r="E868" s="222" t="s">
        <v>22</v>
      </c>
      <c r="F868" s="223" t="s">
        <v>246</v>
      </c>
      <c r="G868" s="220"/>
      <c r="H868" s="224">
        <v>11.5</v>
      </c>
      <c r="I868" s="225"/>
      <c r="J868" s="220"/>
      <c r="K868" s="220"/>
      <c r="L868" s="226"/>
      <c r="M868" s="227"/>
      <c r="N868" s="228"/>
      <c r="O868" s="228"/>
      <c r="P868" s="228"/>
      <c r="Q868" s="228"/>
      <c r="R868" s="228"/>
      <c r="S868" s="228"/>
      <c r="T868" s="229"/>
      <c r="AT868" s="230" t="s">
        <v>244</v>
      </c>
      <c r="AU868" s="230" t="s">
        <v>84</v>
      </c>
      <c r="AV868" s="12" t="s">
        <v>164</v>
      </c>
      <c r="AW868" s="12" t="s">
        <v>39</v>
      </c>
      <c r="AX868" s="12" t="s">
        <v>24</v>
      </c>
      <c r="AY868" s="230" t="s">
        <v>237</v>
      </c>
    </row>
    <row r="869" spans="2:65" s="1" customFormat="1" ht="31.5" customHeight="1">
      <c r="B869" s="41"/>
      <c r="C869" s="195" t="s">
        <v>1494</v>
      </c>
      <c r="D869" s="195" t="s">
        <v>239</v>
      </c>
      <c r="E869" s="196" t="s">
        <v>1495</v>
      </c>
      <c r="F869" s="197" t="s">
        <v>1496</v>
      </c>
      <c r="G869" s="198" t="s">
        <v>277</v>
      </c>
      <c r="H869" s="199">
        <v>0.74399999999999999</v>
      </c>
      <c r="I869" s="200"/>
      <c r="J869" s="201">
        <f>ROUND(I869*H869,2)</f>
        <v>0</v>
      </c>
      <c r="K869" s="197" t="s">
        <v>242</v>
      </c>
      <c r="L869" s="61"/>
      <c r="M869" s="202" t="s">
        <v>22</v>
      </c>
      <c r="N869" s="203" t="s">
        <v>46</v>
      </c>
      <c r="O869" s="42"/>
      <c r="P869" s="204">
        <f>O869*H869</f>
        <v>0</v>
      </c>
      <c r="Q869" s="204">
        <v>0</v>
      </c>
      <c r="R869" s="204">
        <f>Q869*H869</f>
        <v>0</v>
      </c>
      <c r="S869" s="204">
        <v>0</v>
      </c>
      <c r="T869" s="205">
        <f>S869*H869</f>
        <v>0</v>
      </c>
      <c r="AR869" s="24" t="s">
        <v>316</v>
      </c>
      <c r="AT869" s="24" t="s">
        <v>239</v>
      </c>
      <c r="AU869" s="24" t="s">
        <v>84</v>
      </c>
      <c r="AY869" s="24" t="s">
        <v>237</v>
      </c>
      <c r="BE869" s="206">
        <f>IF(N869="základní",J869,0)</f>
        <v>0</v>
      </c>
      <c r="BF869" s="206">
        <f>IF(N869="snížená",J869,0)</f>
        <v>0</v>
      </c>
      <c r="BG869" s="206">
        <f>IF(N869="zákl. přenesená",J869,0)</f>
        <v>0</v>
      </c>
      <c r="BH869" s="206">
        <f>IF(N869="sníž. přenesená",J869,0)</f>
        <v>0</v>
      </c>
      <c r="BI869" s="206">
        <f>IF(N869="nulová",J869,0)</f>
        <v>0</v>
      </c>
      <c r="BJ869" s="24" t="s">
        <v>24</v>
      </c>
      <c r="BK869" s="206">
        <f>ROUND(I869*H869,2)</f>
        <v>0</v>
      </c>
      <c r="BL869" s="24" t="s">
        <v>316</v>
      </c>
      <c r="BM869" s="24" t="s">
        <v>1497</v>
      </c>
    </row>
    <row r="870" spans="2:65" s="1" customFormat="1" ht="121.5">
      <c r="B870" s="41"/>
      <c r="C870" s="63"/>
      <c r="D870" s="209" t="s">
        <v>330</v>
      </c>
      <c r="E870" s="63"/>
      <c r="F870" s="241" t="s">
        <v>1498</v>
      </c>
      <c r="G870" s="63"/>
      <c r="H870" s="63"/>
      <c r="I870" s="165"/>
      <c r="J870" s="63"/>
      <c r="K870" s="63"/>
      <c r="L870" s="61"/>
      <c r="M870" s="242"/>
      <c r="N870" s="42"/>
      <c r="O870" s="42"/>
      <c r="P870" s="42"/>
      <c r="Q870" s="42"/>
      <c r="R870" s="42"/>
      <c r="S870" s="42"/>
      <c r="T870" s="78"/>
      <c r="AT870" s="24" t="s">
        <v>330</v>
      </c>
      <c r="AU870" s="24" t="s">
        <v>84</v>
      </c>
    </row>
    <row r="871" spans="2:65" s="10" customFormat="1" ht="29.85" customHeight="1">
      <c r="B871" s="178"/>
      <c r="C871" s="179"/>
      <c r="D871" s="192" t="s">
        <v>74</v>
      </c>
      <c r="E871" s="193" t="s">
        <v>1499</v>
      </c>
      <c r="F871" s="193" t="s">
        <v>1500</v>
      </c>
      <c r="G871" s="179"/>
      <c r="H871" s="179"/>
      <c r="I871" s="182"/>
      <c r="J871" s="194">
        <f>BK871</f>
        <v>0</v>
      </c>
      <c r="K871" s="179"/>
      <c r="L871" s="184"/>
      <c r="M871" s="185"/>
      <c r="N871" s="186"/>
      <c r="O871" s="186"/>
      <c r="P871" s="187">
        <f>SUM(P872:P966)</f>
        <v>0</v>
      </c>
      <c r="Q871" s="186"/>
      <c r="R871" s="187">
        <f>SUM(R872:R966)</f>
        <v>0.76817399999999991</v>
      </c>
      <c r="S871" s="186"/>
      <c r="T871" s="188">
        <f>SUM(T872:T966)</f>
        <v>1.0049999999999999</v>
      </c>
      <c r="AR871" s="189" t="s">
        <v>84</v>
      </c>
      <c r="AT871" s="190" t="s">
        <v>74</v>
      </c>
      <c r="AU871" s="190" t="s">
        <v>24</v>
      </c>
      <c r="AY871" s="189" t="s">
        <v>237</v>
      </c>
      <c r="BK871" s="191">
        <f>SUM(BK872:BK966)</f>
        <v>0</v>
      </c>
    </row>
    <row r="872" spans="2:65" s="1" customFormat="1" ht="31.5" customHeight="1">
      <c r="B872" s="41"/>
      <c r="C872" s="195" t="s">
        <v>1501</v>
      </c>
      <c r="D872" s="195" t="s">
        <v>239</v>
      </c>
      <c r="E872" s="196" t="s">
        <v>1502</v>
      </c>
      <c r="F872" s="197" t="s">
        <v>1503</v>
      </c>
      <c r="G872" s="198" t="s">
        <v>396</v>
      </c>
      <c r="H872" s="199">
        <v>129</v>
      </c>
      <c r="I872" s="200"/>
      <c r="J872" s="201">
        <f>ROUND(I872*H872,2)</f>
        <v>0</v>
      </c>
      <c r="K872" s="197" t="s">
        <v>242</v>
      </c>
      <c r="L872" s="61"/>
      <c r="M872" s="202" t="s">
        <v>22</v>
      </c>
      <c r="N872" s="203" t="s">
        <v>46</v>
      </c>
      <c r="O872" s="42"/>
      <c r="P872" s="204">
        <f>O872*H872</f>
        <v>0</v>
      </c>
      <c r="Q872" s="204">
        <v>0</v>
      </c>
      <c r="R872" s="204">
        <f>Q872*H872</f>
        <v>0</v>
      </c>
      <c r="S872" s="204">
        <v>5.0000000000000001E-3</v>
      </c>
      <c r="T872" s="205">
        <f>S872*H872</f>
        <v>0.64500000000000002</v>
      </c>
      <c r="AR872" s="24" t="s">
        <v>316</v>
      </c>
      <c r="AT872" s="24" t="s">
        <v>239</v>
      </c>
      <c r="AU872" s="24" t="s">
        <v>84</v>
      </c>
      <c r="AY872" s="24" t="s">
        <v>237</v>
      </c>
      <c r="BE872" s="206">
        <f>IF(N872="základní",J872,0)</f>
        <v>0</v>
      </c>
      <c r="BF872" s="206">
        <f>IF(N872="snížená",J872,0)</f>
        <v>0</v>
      </c>
      <c r="BG872" s="206">
        <f>IF(N872="zákl. přenesená",J872,0)</f>
        <v>0</v>
      </c>
      <c r="BH872" s="206">
        <f>IF(N872="sníž. přenesená",J872,0)</f>
        <v>0</v>
      </c>
      <c r="BI872" s="206">
        <f>IF(N872="nulová",J872,0)</f>
        <v>0</v>
      </c>
      <c r="BJ872" s="24" t="s">
        <v>24</v>
      </c>
      <c r="BK872" s="206">
        <f>ROUND(I872*H872,2)</f>
        <v>0</v>
      </c>
      <c r="BL872" s="24" t="s">
        <v>316</v>
      </c>
      <c r="BM872" s="24" t="s">
        <v>1504</v>
      </c>
    </row>
    <row r="873" spans="2:65" s="11" customFormat="1">
      <c r="B873" s="207"/>
      <c r="C873" s="208"/>
      <c r="D873" s="209" t="s">
        <v>244</v>
      </c>
      <c r="E873" s="210" t="s">
        <v>22</v>
      </c>
      <c r="F873" s="211" t="s">
        <v>1505</v>
      </c>
      <c r="G873" s="208"/>
      <c r="H873" s="212">
        <v>129</v>
      </c>
      <c r="I873" s="213"/>
      <c r="J873" s="208"/>
      <c r="K873" s="208"/>
      <c r="L873" s="214"/>
      <c r="M873" s="215"/>
      <c r="N873" s="216"/>
      <c r="O873" s="216"/>
      <c r="P873" s="216"/>
      <c r="Q873" s="216"/>
      <c r="R873" s="216"/>
      <c r="S873" s="216"/>
      <c r="T873" s="217"/>
      <c r="AT873" s="218" t="s">
        <v>244</v>
      </c>
      <c r="AU873" s="218" t="s">
        <v>84</v>
      </c>
      <c r="AV873" s="11" t="s">
        <v>84</v>
      </c>
      <c r="AW873" s="11" t="s">
        <v>39</v>
      </c>
      <c r="AX873" s="11" t="s">
        <v>75</v>
      </c>
      <c r="AY873" s="218" t="s">
        <v>237</v>
      </c>
    </row>
    <row r="874" spans="2:65" s="12" customFormat="1">
      <c r="B874" s="219"/>
      <c r="C874" s="220"/>
      <c r="D874" s="221" t="s">
        <v>244</v>
      </c>
      <c r="E874" s="222" t="s">
        <v>22</v>
      </c>
      <c r="F874" s="223" t="s">
        <v>246</v>
      </c>
      <c r="G874" s="220"/>
      <c r="H874" s="224">
        <v>129</v>
      </c>
      <c r="I874" s="225"/>
      <c r="J874" s="220"/>
      <c r="K874" s="220"/>
      <c r="L874" s="226"/>
      <c r="M874" s="227"/>
      <c r="N874" s="228"/>
      <c r="O874" s="228"/>
      <c r="P874" s="228"/>
      <c r="Q874" s="228"/>
      <c r="R874" s="228"/>
      <c r="S874" s="228"/>
      <c r="T874" s="229"/>
      <c r="AT874" s="230" t="s">
        <v>244</v>
      </c>
      <c r="AU874" s="230" t="s">
        <v>84</v>
      </c>
      <c r="AV874" s="12" t="s">
        <v>164</v>
      </c>
      <c r="AW874" s="12" t="s">
        <v>39</v>
      </c>
      <c r="AX874" s="12" t="s">
        <v>24</v>
      </c>
      <c r="AY874" s="230" t="s">
        <v>237</v>
      </c>
    </row>
    <row r="875" spans="2:65" s="1" customFormat="1" ht="22.5" customHeight="1">
      <c r="B875" s="41"/>
      <c r="C875" s="195" t="s">
        <v>1506</v>
      </c>
      <c r="D875" s="195" t="s">
        <v>239</v>
      </c>
      <c r="E875" s="196" t="s">
        <v>1507</v>
      </c>
      <c r="F875" s="197" t="s">
        <v>1508</v>
      </c>
      <c r="G875" s="198" t="s">
        <v>133</v>
      </c>
      <c r="H875" s="199">
        <v>11.576000000000001</v>
      </c>
      <c r="I875" s="200"/>
      <c r="J875" s="201">
        <f>ROUND(I875*H875,2)</f>
        <v>0</v>
      </c>
      <c r="K875" s="197" t="s">
        <v>242</v>
      </c>
      <c r="L875" s="61"/>
      <c r="M875" s="202" t="s">
        <v>22</v>
      </c>
      <c r="N875" s="203" t="s">
        <v>46</v>
      </c>
      <c r="O875" s="42"/>
      <c r="P875" s="204">
        <f>O875*H875</f>
        <v>0</v>
      </c>
      <c r="Q875" s="204">
        <v>2.5000000000000001E-4</v>
      </c>
      <c r="R875" s="204">
        <f>Q875*H875</f>
        <v>2.8940000000000003E-3</v>
      </c>
      <c r="S875" s="204">
        <v>0</v>
      </c>
      <c r="T875" s="205">
        <f>S875*H875</f>
        <v>0</v>
      </c>
      <c r="AR875" s="24" t="s">
        <v>316</v>
      </c>
      <c r="AT875" s="24" t="s">
        <v>239</v>
      </c>
      <c r="AU875" s="24" t="s">
        <v>84</v>
      </c>
      <c r="AY875" s="24" t="s">
        <v>237</v>
      </c>
      <c r="BE875" s="206">
        <f>IF(N875="základní",J875,0)</f>
        <v>0</v>
      </c>
      <c r="BF875" s="206">
        <f>IF(N875="snížená",J875,0)</f>
        <v>0</v>
      </c>
      <c r="BG875" s="206">
        <f>IF(N875="zákl. přenesená",J875,0)</f>
        <v>0</v>
      </c>
      <c r="BH875" s="206">
        <f>IF(N875="sníž. přenesená",J875,0)</f>
        <v>0</v>
      </c>
      <c r="BI875" s="206">
        <f>IF(N875="nulová",J875,0)</f>
        <v>0</v>
      </c>
      <c r="BJ875" s="24" t="s">
        <v>24</v>
      </c>
      <c r="BK875" s="206">
        <f>ROUND(I875*H875,2)</f>
        <v>0</v>
      </c>
      <c r="BL875" s="24" t="s">
        <v>316</v>
      </c>
      <c r="BM875" s="24" t="s">
        <v>1509</v>
      </c>
    </row>
    <row r="876" spans="2:65" s="11" customFormat="1">
      <c r="B876" s="207"/>
      <c r="C876" s="208"/>
      <c r="D876" s="209" t="s">
        <v>244</v>
      </c>
      <c r="E876" s="210" t="s">
        <v>22</v>
      </c>
      <c r="F876" s="211" t="s">
        <v>1510</v>
      </c>
      <c r="G876" s="208"/>
      <c r="H876" s="212">
        <v>7.8929999999999998</v>
      </c>
      <c r="I876" s="213"/>
      <c r="J876" s="208"/>
      <c r="K876" s="208"/>
      <c r="L876" s="214"/>
      <c r="M876" s="215"/>
      <c r="N876" s="216"/>
      <c r="O876" s="216"/>
      <c r="P876" s="216"/>
      <c r="Q876" s="216"/>
      <c r="R876" s="216"/>
      <c r="S876" s="216"/>
      <c r="T876" s="217"/>
      <c r="AT876" s="218" t="s">
        <v>244</v>
      </c>
      <c r="AU876" s="218" t="s">
        <v>84</v>
      </c>
      <c r="AV876" s="11" t="s">
        <v>84</v>
      </c>
      <c r="AW876" s="11" t="s">
        <v>39</v>
      </c>
      <c r="AX876" s="11" t="s">
        <v>75</v>
      </c>
      <c r="AY876" s="218" t="s">
        <v>237</v>
      </c>
    </row>
    <row r="877" spans="2:65" s="11" customFormat="1">
      <c r="B877" s="207"/>
      <c r="C877" s="208"/>
      <c r="D877" s="209" t="s">
        <v>244</v>
      </c>
      <c r="E877" s="210" t="s">
        <v>22</v>
      </c>
      <c r="F877" s="211" t="s">
        <v>1511</v>
      </c>
      <c r="G877" s="208"/>
      <c r="H877" s="212">
        <v>1.55</v>
      </c>
      <c r="I877" s="213"/>
      <c r="J877" s="208"/>
      <c r="K877" s="208"/>
      <c r="L877" s="214"/>
      <c r="M877" s="215"/>
      <c r="N877" s="216"/>
      <c r="O877" s="216"/>
      <c r="P877" s="216"/>
      <c r="Q877" s="216"/>
      <c r="R877" s="216"/>
      <c r="S877" s="216"/>
      <c r="T877" s="217"/>
      <c r="AT877" s="218" t="s">
        <v>244</v>
      </c>
      <c r="AU877" s="218" t="s">
        <v>84</v>
      </c>
      <c r="AV877" s="11" t="s">
        <v>84</v>
      </c>
      <c r="AW877" s="11" t="s">
        <v>39</v>
      </c>
      <c r="AX877" s="11" t="s">
        <v>75</v>
      </c>
      <c r="AY877" s="218" t="s">
        <v>237</v>
      </c>
    </row>
    <row r="878" spans="2:65" s="11" customFormat="1">
      <c r="B878" s="207"/>
      <c r="C878" s="208"/>
      <c r="D878" s="209" t="s">
        <v>244</v>
      </c>
      <c r="E878" s="210" t="s">
        <v>22</v>
      </c>
      <c r="F878" s="211" t="s">
        <v>1512</v>
      </c>
      <c r="G878" s="208"/>
      <c r="H878" s="212">
        <v>1.44</v>
      </c>
      <c r="I878" s="213"/>
      <c r="J878" s="208"/>
      <c r="K878" s="208"/>
      <c r="L878" s="214"/>
      <c r="M878" s="215"/>
      <c r="N878" s="216"/>
      <c r="O878" s="216"/>
      <c r="P878" s="216"/>
      <c r="Q878" s="216"/>
      <c r="R878" s="216"/>
      <c r="S878" s="216"/>
      <c r="T878" s="217"/>
      <c r="AT878" s="218" t="s">
        <v>244</v>
      </c>
      <c r="AU878" s="218" t="s">
        <v>84</v>
      </c>
      <c r="AV878" s="11" t="s">
        <v>84</v>
      </c>
      <c r="AW878" s="11" t="s">
        <v>39</v>
      </c>
      <c r="AX878" s="11" t="s">
        <v>75</v>
      </c>
      <c r="AY878" s="218" t="s">
        <v>237</v>
      </c>
    </row>
    <row r="879" spans="2:65" s="11" customFormat="1">
      <c r="B879" s="207"/>
      <c r="C879" s="208"/>
      <c r="D879" s="209" t="s">
        <v>244</v>
      </c>
      <c r="E879" s="210" t="s">
        <v>22</v>
      </c>
      <c r="F879" s="211" t="s">
        <v>1513</v>
      </c>
      <c r="G879" s="208"/>
      <c r="H879" s="212">
        <v>0.69299999999999995</v>
      </c>
      <c r="I879" s="213"/>
      <c r="J879" s="208"/>
      <c r="K879" s="208"/>
      <c r="L879" s="214"/>
      <c r="M879" s="215"/>
      <c r="N879" s="216"/>
      <c r="O879" s="216"/>
      <c r="P879" s="216"/>
      <c r="Q879" s="216"/>
      <c r="R879" s="216"/>
      <c r="S879" s="216"/>
      <c r="T879" s="217"/>
      <c r="AT879" s="218" t="s">
        <v>244</v>
      </c>
      <c r="AU879" s="218" t="s">
        <v>84</v>
      </c>
      <c r="AV879" s="11" t="s">
        <v>84</v>
      </c>
      <c r="AW879" s="11" t="s">
        <v>39</v>
      </c>
      <c r="AX879" s="11" t="s">
        <v>75</v>
      </c>
      <c r="AY879" s="218" t="s">
        <v>237</v>
      </c>
    </row>
    <row r="880" spans="2:65" s="12" customFormat="1">
      <c r="B880" s="219"/>
      <c r="C880" s="220"/>
      <c r="D880" s="221" t="s">
        <v>244</v>
      </c>
      <c r="E880" s="222" t="s">
        <v>22</v>
      </c>
      <c r="F880" s="223" t="s">
        <v>246</v>
      </c>
      <c r="G880" s="220"/>
      <c r="H880" s="224">
        <v>11.576000000000001</v>
      </c>
      <c r="I880" s="225"/>
      <c r="J880" s="220"/>
      <c r="K880" s="220"/>
      <c r="L880" s="226"/>
      <c r="M880" s="227"/>
      <c r="N880" s="228"/>
      <c r="O880" s="228"/>
      <c r="P880" s="228"/>
      <c r="Q880" s="228"/>
      <c r="R880" s="228"/>
      <c r="S880" s="228"/>
      <c r="T880" s="229"/>
      <c r="AT880" s="230" t="s">
        <v>244</v>
      </c>
      <c r="AU880" s="230" t="s">
        <v>84</v>
      </c>
      <c r="AV880" s="12" t="s">
        <v>164</v>
      </c>
      <c r="AW880" s="12" t="s">
        <v>39</v>
      </c>
      <c r="AX880" s="12" t="s">
        <v>24</v>
      </c>
      <c r="AY880" s="230" t="s">
        <v>237</v>
      </c>
    </row>
    <row r="881" spans="2:65" s="1" customFormat="1" ht="31.5" customHeight="1">
      <c r="B881" s="41"/>
      <c r="C881" s="231" t="s">
        <v>1514</v>
      </c>
      <c r="D881" s="231" t="s">
        <v>274</v>
      </c>
      <c r="E881" s="232" t="s">
        <v>1515</v>
      </c>
      <c r="F881" s="233" t="s">
        <v>1516</v>
      </c>
      <c r="G881" s="234" t="s">
        <v>1517</v>
      </c>
      <c r="H881" s="235">
        <v>2</v>
      </c>
      <c r="I881" s="236"/>
      <c r="J881" s="237">
        <f>ROUND(I881*H881,2)</f>
        <v>0</v>
      </c>
      <c r="K881" s="233" t="s">
        <v>22</v>
      </c>
      <c r="L881" s="238"/>
      <c r="M881" s="239" t="s">
        <v>22</v>
      </c>
      <c r="N881" s="240" t="s">
        <v>46</v>
      </c>
      <c r="O881" s="42"/>
      <c r="P881" s="204">
        <f>O881*H881</f>
        <v>0</v>
      </c>
      <c r="Q881" s="204">
        <v>0</v>
      </c>
      <c r="R881" s="204">
        <f>Q881*H881</f>
        <v>0</v>
      </c>
      <c r="S881" s="204">
        <v>0</v>
      </c>
      <c r="T881" s="205">
        <f>S881*H881</f>
        <v>0</v>
      </c>
      <c r="AR881" s="24" t="s">
        <v>399</v>
      </c>
      <c r="AT881" s="24" t="s">
        <v>274</v>
      </c>
      <c r="AU881" s="24" t="s">
        <v>84</v>
      </c>
      <c r="AY881" s="24" t="s">
        <v>237</v>
      </c>
      <c r="BE881" s="206">
        <f>IF(N881="základní",J881,0)</f>
        <v>0</v>
      </c>
      <c r="BF881" s="206">
        <f>IF(N881="snížená",J881,0)</f>
        <v>0</v>
      </c>
      <c r="BG881" s="206">
        <f>IF(N881="zákl. přenesená",J881,0)</f>
        <v>0</v>
      </c>
      <c r="BH881" s="206">
        <f>IF(N881="sníž. přenesená",J881,0)</f>
        <v>0</v>
      </c>
      <c r="BI881" s="206">
        <f>IF(N881="nulová",J881,0)</f>
        <v>0</v>
      </c>
      <c r="BJ881" s="24" t="s">
        <v>24</v>
      </c>
      <c r="BK881" s="206">
        <f>ROUND(I881*H881,2)</f>
        <v>0</v>
      </c>
      <c r="BL881" s="24" t="s">
        <v>316</v>
      </c>
      <c r="BM881" s="24" t="s">
        <v>1518</v>
      </c>
    </row>
    <row r="882" spans="2:65" s="11" customFormat="1">
      <c r="B882" s="207"/>
      <c r="C882" s="208"/>
      <c r="D882" s="209" t="s">
        <v>244</v>
      </c>
      <c r="E882" s="210" t="s">
        <v>22</v>
      </c>
      <c r="F882" s="211" t="s">
        <v>1519</v>
      </c>
      <c r="G882" s="208"/>
      <c r="H882" s="212">
        <v>2</v>
      </c>
      <c r="I882" s="213"/>
      <c r="J882" s="208"/>
      <c r="K882" s="208"/>
      <c r="L882" s="214"/>
      <c r="M882" s="215"/>
      <c r="N882" s="216"/>
      <c r="O882" s="216"/>
      <c r="P882" s="216"/>
      <c r="Q882" s="216"/>
      <c r="R882" s="216"/>
      <c r="S882" s="216"/>
      <c r="T882" s="217"/>
      <c r="AT882" s="218" t="s">
        <v>244</v>
      </c>
      <c r="AU882" s="218" t="s">
        <v>84</v>
      </c>
      <c r="AV882" s="11" t="s">
        <v>84</v>
      </c>
      <c r="AW882" s="11" t="s">
        <v>39</v>
      </c>
      <c r="AX882" s="11" t="s">
        <v>75</v>
      </c>
      <c r="AY882" s="218" t="s">
        <v>237</v>
      </c>
    </row>
    <row r="883" spans="2:65" s="12" customFormat="1">
      <c r="B883" s="219"/>
      <c r="C883" s="220"/>
      <c r="D883" s="221" t="s">
        <v>244</v>
      </c>
      <c r="E883" s="222" t="s">
        <v>22</v>
      </c>
      <c r="F883" s="223" t="s">
        <v>246</v>
      </c>
      <c r="G883" s="220"/>
      <c r="H883" s="224">
        <v>2</v>
      </c>
      <c r="I883" s="225"/>
      <c r="J883" s="220"/>
      <c r="K883" s="220"/>
      <c r="L883" s="226"/>
      <c r="M883" s="227"/>
      <c r="N883" s="228"/>
      <c r="O883" s="228"/>
      <c r="P883" s="228"/>
      <c r="Q883" s="228"/>
      <c r="R883" s="228"/>
      <c r="S883" s="228"/>
      <c r="T883" s="229"/>
      <c r="AT883" s="230" t="s">
        <v>244</v>
      </c>
      <c r="AU883" s="230" t="s">
        <v>84</v>
      </c>
      <c r="AV883" s="12" t="s">
        <v>164</v>
      </c>
      <c r="AW883" s="12" t="s">
        <v>39</v>
      </c>
      <c r="AX883" s="12" t="s">
        <v>24</v>
      </c>
      <c r="AY883" s="230" t="s">
        <v>237</v>
      </c>
    </row>
    <row r="884" spans="2:65" s="1" customFormat="1" ht="31.5" customHeight="1">
      <c r="B884" s="41"/>
      <c r="C884" s="231" t="s">
        <v>1520</v>
      </c>
      <c r="D884" s="231" t="s">
        <v>274</v>
      </c>
      <c r="E884" s="232" t="s">
        <v>1521</v>
      </c>
      <c r="F884" s="233" t="s">
        <v>1522</v>
      </c>
      <c r="G884" s="234" t="s">
        <v>1517</v>
      </c>
      <c r="H884" s="235">
        <v>7</v>
      </c>
      <c r="I884" s="236"/>
      <c r="J884" s="237">
        <f>ROUND(I884*H884,2)</f>
        <v>0</v>
      </c>
      <c r="K884" s="233" t="s">
        <v>22</v>
      </c>
      <c r="L884" s="238"/>
      <c r="M884" s="239" t="s">
        <v>22</v>
      </c>
      <c r="N884" s="240" t="s">
        <v>46</v>
      </c>
      <c r="O884" s="42"/>
      <c r="P884" s="204">
        <f>O884*H884</f>
        <v>0</v>
      </c>
      <c r="Q884" s="204">
        <v>0</v>
      </c>
      <c r="R884" s="204">
        <f>Q884*H884</f>
        <v>0</v>
      </c>
      <c r="S884" s="204">
        <v>0</v>
      </c>
      <c r="T884" s="205">
        <f>S884*H884</f>
        <v>0</v>
      </c>
      <c r="AR884" s="24" t="s">
        <v>399</v>
      </c>
      <c r="AT884" s="24" t="s">
        <v>274</v>
      </c>
      <c r="AU884" s="24" t="s">
        <v>84</v>
      </c>
      <c r="AY884" s="24" t="s">
        <v>237</v>
      </c>
      <c r="BE884" s="206">
        <f>IF(N884="základní",J884,0)</f>
        <v>0</v>
      </c>
      <c r="BF884" s="206">
        <f>IF(N884="snížená",J884,0)</f>
        <v>0</v>
      </c>
      <c r="BG884" s="206">
        <f>IF(N884="zákl. přenesená",J884,0)</f>
        <v>0</v>
      </c>
      <c r="BH884" s="206">
        <f>IF(N884="sníž. přenesená",J884,0)</f>
        <v>0</v>
      </c>
      <c r="BI884" s="206">
        <f>IF(N884="nulová",J884,0)</f>
        <v>0</v>
      </c>
      <c r="BJ884" s="24" t="s">
        <v>24</v>
      </c>
      <c r="BK884" s="206">
        <f>ROUND(I884*H884,2)</f>
        <v>0</v>
      </c>
      <c r="BL884" s="24" t="s">
        <v>316</v>
      </c>
      <c r="BM884" s="24" t="s">
        <v>1523</v>
      </c>
    </row>
    <row r="885" spans="2:65" s="11" customFormat="1">
      <c r="B885" s="207"/>
      <c r="C885" s="208"/>
      <c r="D885" s="209" t="s">
        <v>244</v>
      </c>
      <c r="E885" s="210" t="s">
        <v>22</v>
      </c>
      <c r="F885" s="211" t="s">
        <v>1524</v>
      </c>
      <c r="G885" s="208"/>
      <c r="H885" s="212">
        <v>7</v>
      </c>
      <c r="I885" s="213"/>
      <c r="J885" s="208"/>
      <c r="K885" s="208"/>
      <c r="L885" s="214"/>
      <c r="M885" s="215"/>
      <c r="N885" s="216"/>
      <c r="O885" s="216"/>
      <c r="P885" s="216"/>
      <c r="Q885" s="216"/>
      <c r="R885" s="216"/>
      <c r="S885" s="216"/>
      <c r="T885" s="217"/>
      <c r="AT885" s="218" t="s">
        <v>244</v>
      </c>
      <c r="AU885" s="218" t="s">
        <v>84</v>
      </c>
      <c r="AV885" s="11" t="s">
        <v>84</v>
      </c>
      <c r="AW885" s="11" t="s">
        <v>39</v>
      </c>
      <c r="AX885" s="11" t="s">
        <v>75</v>
      </c>
      <c r="AY885" s="218" t="s">
        <v>237</v>
      </c>
    </row>
    <row r="886" spans="2:65" s="12" customFormat="1">
      <c r="B886" s="219"/>
      <c r="C886" s="220"/>
      <c r="D886" s="221" t="s">
        <v>244</v>
      </c>
      <c r="E886" s="222" t="s">
        <v>22</v>
      </c>
      <c r="F886" s="223" t="s">
        <v>246</v>
      </c>
      <c r="G886" s="220"/>
      <c r="H886" s="224">
        <v>7</v>
      </c>
      <c r="I886" s="225"/>
      <c r="J886" s="220"/>
      <c r="K886" s="220"/>
      <c r="L886" s="226"/>
      <c r="M886" s="227"/>
      <c r="N886" s="228"/>
      <c r="O886" s="228"/>
      <c r="P886" s="228"/>
      <c r="Q886" s="228"/>
      <c r="R886" s="228"/>
      <c r="S886" s="228"/>
      <c r="T886" s="229"/>
      <c r="AT886" s="230" t="s">
        <v>244</v>
      </c>
      <c r="AU886" s="230" t="s">
        <v>84</v>
      </c>
      <c r="AV886" s="12" t="s">
        <v>164</v>
      </c>
      <c r="AW886" s="12" t="s">
        <v>39</v>
      </c>
      <c r="AX886" s="12" t="s">
        <v>24</v>
      </c>
      <c r="AY886" s="230" t="s">
        <v>237</v>
      </c>
    </row>
    <row r="887" spans="2:65" s="1" customFormat="1" ht="22.5" customHeight="1">
      <c r="B887" s="41"/>
      <c r="C887" s="231" t="s">
        <v>1525</v>
      </c>
      <c r="D887" s="231" t="s">
        <v>274</v>
      </c>
      <c r="E887" s="232" t="s">
        <v>1526</v>
      </c>
      <c r="F887" s="233" t="s">
        <v>1527</v>
      </c>
      <c r="G887" s="234" t="s">
        <v>1517</v>
      </c>
      <c r="H887" s="235">
        <v>2</v>
      </c>
      <c r="I887" s="236"/>
      <c r="J887" s="237">
        <f>ROUND(I887*H887,2)</f>
        <v>0</v>
      </c>
      <c r="K887" s="233" t="s">
        <v>22</v>
      </c>
      <c r="L887" s="238"/>
      <c r="M887" s="239" t="s">
        <v>22</v>
      </c>
      <c r="N887" s="240" t="s">
        <v>46</v>
      </c>
      <c r="O887" s="42"/>
      <c r="P887" s="204">
        <f>O887*H887</f>
        <v>0</v>
      </c>
      <c r="Q887" s="204">
        <v>0</v>
      </c>
      <c r="R887" s="204">
        <f>Q887*H887</f>
        <v>0</v>
      </c>
      <c r="S887" s="204">
        <v>0</v>
      </c>
      <c r="T887" s="205">
        <f>S887*H887</f>
        <v>0</v>
      </c>
      <c r="AR887" s="24" t="s">
        <v>399</v>
      </c>
      <c r="AT887" s="24" t="s">
        <v>274</v>
      </c>
      <c r="AU887" s="24" t="s">
        <v>84</v>
      </c>
      <c r="AY887" s="24" t="s">
        <v>237</v>
      </c>
      <c r="BE887" s="206">
        <f>IF(N887="základní",J887,0)</f>
        <v>0</v>
      </c>
      <c r="BF887" s="206">
        <f>IF(N887="snížená",J887,0)</f>
        <v>0</v>
      </c>
      <c r="BG887" s="206">
        <f>IF(N887="zákl. přenesená",J887,0)</f>
        <v>0</v>
      </c>
      <c r="BH887" s="206">
        <f>IF(N887="sníž. přenesená",J887,0)</f>
        <v>0</v>
      </c>
      <c r="BI887" s="206">
        <f>IF(N887="nulová",J887,0)</f>
        <v>0</v>
      </c>
      <c r="BJ887" s="24" t="s">
        <v>24</v>
      </c>
      <c r="BK887" s="206">
        <f>ROUND(I887*H887,2)</f>
        <v>0</v>
      </c>
      <c r="BL887" s="24" t="s">
        <v>316</v>
      </c>
      <c r="BM887" s="24" t="s">
        <v>1528</v>
      </c>
    </row>
    <row r="888" spans="2:65" s="11" customFormat="1">
      <c r="B888" s="207"/>
      <c r="C888" s="208"/>
      <c r="D888" s="209" t="s">
        <v>244</v>
      </c>
      <c r="E888" s="210" t="s">
        <v>22</v>
      </c>
      <c r="F888" s="211" t="s">
        <v>1529</v>
      </c>
      <c r="G888" s="208"/>
      <c r="H888" s="212">
        <v>2</v>
      </c>
      <c r="I888" s="213"/>
      <c r="J888" s="208"/>
      <c r="K888" s="208"/>
      <c r="L888" s="214"/>
      <c r="M888" s="215"/>
      <c r="N888" s="216"/>
      <c r="O888" s="216"/>
      <c r="P888" s="216"/>
      <c r="Q888" s="216"/>
      <c r="R888" s="216"/>
      <c r="S888" s="216"/>
      <c r="T888" s="217"/>
      <c r="AT888" s="218" t="s">
        <v>244</v>
      </c>
      <c r="AU888" s="218" t="s">
        <v>84</v>
      </c>
      <c r="AV888" s="11" t="s">
        <v>84</v>
      </c>
      <c r="AW888" s="11" t="s">
        <v>39</v>
      </c>
      <c r="AX888" s="11" t="s">
        <v>75</v>
      </c>
      <c r="AY888" s="218" t="s">
        <v>237</v>
      </c>
    </row>
    <row r="889" spans="2:65" s="12" customFormat="1">
      <c r="B889" s="219"/>
      <c r="C889" s="220"/>
      <c r="D889" s="221" t="s">
        <v>244</v>
      </c>
      <c r="E889" s="222" t="s">
        <v>22</v>
      </c>
      <c r="F889" s="223" t="s">
        <v>246</v>
      </c>
      <c r="G889" s="220"/>
      <c r="H889" s="224">
        <v>2</v>
      </c>
      <c r="I889" s="225"/>
      <c r="J889" s="220"/>
      <c r="K889" s="220"/>
      <c r="L889" s="226"/>
      <c r="M889" s="227"/>
      <c r="N889" s="228"/>
      <c r="O889" s="228"/>
      <c r="P889" s="228"/>
      <c r="Q889" s="228"/>
      <c r="R889" s="228"/>
      <c r="S889" s="228"/>
      <c r="T889" s="229"/>
      <c r="AT889" s="230" t="s">
        <v>244</v>
      </c>
      <c r="AU889" s="230" t="s">
        <v>84</v>
      </c>
      <c r="AV889" s="12" t="s">
        <v>164</v>
      </c>
      <c r="AW889" s="12" t="s">
        <v>39</v>
      </c>
      <c r="AX889" s="12" t="s">
        <v>24</v>
      </c>
      <c r="AY889" s="230" t="s">
        <v>237</v>
      </c>
    </row>
    <row r="890" spans="2:65" s="1" customFormat="1" ht="22.5" customHeight="1">
      <c r="B890" s="41"/>
      <c r="C890" s="231" t="s">
        <v>1530</v>
      </c>
      <c r="D890" s="231" t="s">
        <v>274</v>
      </c>
      <c r="E890" s="232" t="s">
        <v>1531</v>
      </c>
      <c r="F890" s="233" t="s">
        <v>1532</v>
      </c>
      <c r="G890" s="234" t="s">
        <v>1517</v>
      </c>
      <c r="H890" s="235">
        <v>1</v>
      </c>
      <c r="I890" s="236"/>
      <c r="J890" s="237">
        <f>ROUND(I890*H890,2)</f>
        <v>0</v>
      </c>
      <c r="K890" s="233" t="s">
        <v>22</v>
      </c>
      <c r="L890" s="238"/>
      <c r="M890" s="239" t="s">
        <v>22</v>
      </c>
      <c r="N890" s="240" t="s">
        <v>46</v>
      </c>
      <c r="O890" s="42"/>
      <c r="P890" s="204">
        <f>O890*H890</f>
        <v>0</v>
      </c>
      <c r="Q890" s="204">
        <v>0</v>
      </c>
      <c r="R890" s="204">
        <f>Q890*H890</f>
        <v>0</v>
      </c>
      <c r="S890" s="204">
        <v>0</v>
      </c>
      <c r="T890" s="205">
        <f>S890*H890</f>
        <v>0</v>
      </c>
      <c r="AR890" s="24" t="s">
        <v>399</v>
      </c>
      <c r="AT890" s="24" t="s">
        <v>274</v>
      </c>
      <c r="AU890" s="24" t="s">
        <v>84</v>
      </c>
      <c r="AY890" s="24" t="s">
        <v>237</v>
      </c>
      <c r="BE890" s="206">
        <f>IF(N890="základní",J890,0)</f>
        <v>0</v>
      </c>
      <c r="BF890" s="206">
        <f>IF(N890="snížená",J890,0)</f>
        <v>0</v>
      </c>
      <c r="BG890" s="206">
        <f>IF(N890="zákl. přenesená",J890,0)</f>
        <v>0</v>
      </c>
      <c r="BH890" s="206">
        <f>IF(N890="sníž. přenesená",J890,0)</f>
        <v>0</v>
      </c>
      <c r="BI890" s="206">
        <f>IF(N890="nulová",J890,0)</f>
        <v>0</v>
      </c>
      <c r="BJ890" s="24" t="s">
        <v>24</v>
      </c>
      <c r="BK890" s="206">
        <f>ROUND(I890*H890,2)</f>
        <v>0</v>
      </c>
      <c r="BL890" s="24" t="s">
        <v>316</v>
      </c>
      <c r="BM890" s="24" t="s">
        <v>1533</v>
      </c>
    </row>
    <row r="891" spans="2:65" s="11" customFormat="1">
      <c r="B891" s="207"/>
      <c r="C891" s="208"/>
      <c r="D891" s="209" t="s">
        <v>244</v>
      </c>
      <c r="E891" s="210" t="s">
        <v>22</v>
      </c>
      <c r="F891" s="211" t="s">
        <v>1534</v>
      </c>
      <c r="G891" s="208"/>
      <c r="H891" s="212">
        <v>1</v>
      </c>
      <c r="I891" s="213"/>
      <c r="J891" s="208"/>
      <c r="K891" s="208"/>
      <c r="L891" s="214"/>
      <c r="M891" s="215"/>
      <c r="N891" s="216"/>
      <c r="O891" s="216"/>
      <c r="P891" s="216"/>
      <c r="Q891" s="216"/>
      <c r="R891" s="216"/>
      <c r="S891" s="216"/>
      <c r="T891" s="217"/>
      <c r="AT891" s="218" t="s">
        <v>244</v>
      </c>
      <c r="AU891" s="218" t="s">
        <v>84</v>
      </c>
      <c r="AV891" s="11" t="s">
        <v>84</v>
      </c>
      <c r="AW891" s="11" t="s">
        <v>39</v>
      </c>
      <c r="AX891" s="11" t="s">
        <v>75</v>
      </c>
      <c r="AY891" s="218" t="s">
        <v>237</v>
      </c>
    </row>
    <row r="892" spans="2:65" s="12" customFormat="1">
      <c r="B892" s="219"/>
      <c r="C892" s="220"/>
      <c r="D892" s="221" t="s">
        <v>244</v>
      </c>
      <c r="E892" s="222" t="s">
        <v>22</v>
      </c>
      <c r="F892" s="223" t="s">
        <v>246</v>
      </c>
      <c r="G892" s="220"/>
      <c r="H892" s="224">
        <v>1</v>
      </c>
      <c r="I892" s="225"/>
      <c r="J892" s="220"/>
      <c r="K892" s="220"/>
      <c r="L892" s="226"/>
      <c r="M892" s="227"/>
      <c r="N892" s="228"/>
      <c r="O892" s="228"/>
      <c r="P892" s="228"/>
      <c r="Q892" s="228"/>
      <c r="R892" s="228"/>
      <c r="S892" s="228"/>
      <c r="T892" s="229"/>
      <c r="AT892" s="230" t="s">
        <v>244</v>
      </c>
      <c r="AU892" s="230" t="s">
        <v>84</v>
      </c>
      <c r="AV892" s="12" t="s">
        <v>164</v>
      </c>
      <c r="AW892" s="12" t="s">
        <v>39</v>
      </c>
      <c r="AX892" s="12" t="s">
        <v>24</v>
      </c>
      <c r="AY892" s="230" t="s">
        <v>237</v>
      </c>
    </row>
    <row r="893" spans="2:65" s="1" customFormat="1" ht="22.5" customHeight="1">
      <c r="B893" s="41"/>
      <c r="C893" s="195" t="s">
        <v>1535</v>
      </c>
      <c r="D893" s="195" t="s">
        <v>239</v>
      </c>
      <c r="E893" s="196" t="s">
        <v>1536</v>
      </c>
      <c r="F893" s="197" t="s">
        <v>1537</v>
      </c>
      <c r="G893" s="198" t="s">
        <v>396</v>
      </c>
      <c r="H893" s="199">
        <v>40</v>
      </c>
      <c r="I893" s="200"/>
      <c r="J893" s="201">
        <f>ROUND(I893*H893,2)</f>
        <v>0</v>
      </c>
      <c r="K893" s="197" t="s">
        <v>242</v>
      </c>
      <c r="L893" s="61"/>
      <c r="M893" s="202" t="s">
        <v>22</v>
      </c>
      <c r="N893" s="203" t="s">
        <v>46</v>
      </c>
      <c r="O893" s="42"/>
      <c r="P893" s="204">
        <f>O893*H893</f>
        <v>0</v>
      </c>
      <c r="Q893" s="204">
        <v>2.5000000000000001E-4</v>
      </c>
      <c r="R893" s="204">
        <f>Q893*H893</f>
        <v>0.01</v>
      </c>
      <c r="S893" s="204">
        <v>0</v>
      </c>
      <c r="T893" s="205">
        <f>S893*H893</f>
        <v>0</v>
      </c>
      <c r="AR893" s="24" t="s">
        <v>316</v>
      </c>
      <c r="AT893" s="24" t="s">
        <v>239</v>
      </c>
      <c r="AU893" s="24" t="s">
        <v>84</v>
      </c>
      <c r="AY893" s="24" t="s">
        <v>237</v>
      </c>
      <c r="BE893" s="206">
        <f>IF(N893="základní",J893,0)</f>
        <v>0</v>
      </c>
      <c r="BF893" s="206">
        <f>IF(N893="snížená",J893,0)</f>
        <v>0</v>
      </c>
      <c r="BG893" s="206">
        <f>IF(N893="zákl. přenesená",J893,0)</f>
        <v>0</v>
      </c>
      <c r="BH893" s="206">
        <f>IF(N893="sníž. přenesená",J893,0)</f>
        <v>0</v>
      </c>
      <c r="BI893" s="206">
        <f>IF(N893="nulová",J893,0)</f>
        <v>0</v>
      </c>
      <c r="BJ893" s="24" t="s">
        <v>24</v>
      </c>
      <c r="BK893" s="206">
        <f>ROUND(I893*H893,2)</f>
        <v>0</v>
      </c>
      <c r="BL893" s="24" t="s">
        <v>316</v>
      </c>
      <c r="BM893" s="24" t="s">
        <v>1538</v>
      </c>
    </row>
    <row r="894" spans="2:65" s="11" customFormat="1">
      <c r="B894" s="207"/>
      <c r="C894" s="208"/>
      <c r="D894" s="209" t="s">
        <v>244</v>
      </c>
      <c r="E894" s="210" t="s">
        <v>22</v>
      </c>
      <c r="F894" s="211" t="s">
        <v>1539</v>
      </c>
      <c r="G894" s="208"/>
      <c r="H894" s="212">
        <v>6</v>
      </c>
      <c r="I894" s="213"/>
      <c r="J894" s="208"/>
      <c r="K894" s="208"/>
      <c r="L894" s="214"/>
      <c r="M894" s="215"/>
      <c r="N894" s="216"/>
      <c r="O894" s="216"/>
      <c r="P894" s="216"/>
      <c r="Q894" s="216"/>
      <c r="R894" s="216"/>
      <c r="S894" s="216"/>
      <c r="T894" s="217"/>
      <c r="AT894" s="218" t="s">
        <v>244</v>
      </c>
      <c r="AU894" s="218" t="s">
        <v>84</v>
      </c>
      <c r="AV894" s="11" t="s">
        <v>84</v>
      </c>
      <c r="AW894" s="11" t="s">
        <v>39</v>
      </c>
      <c r="AX894" s="11" t="s">
        <v>75</v>
      </c>
      <c r="AY894" s="218" t="s">
        <v>237</v>
      </c>
    </row>
    <row r="895" spans="2:65" s="11" customFormat="1">
      <c r="B895" s="207"/>
      <c r="C895" s="208"/>
      <c r="D895" s="209" t="s">
        <v>244</v>
      </c>
      <c r="E895" s="210" t="s">
        <v>22</v>
      </c>
      <c r="F895" s="211" t="s">
        <v>1540</v>
      </c>
      <c r="G895" s="208"/>
      <c r="H895" s="212">
        <v>8</v>
      </c>
      <c r="I895" s="213"/>
      <c r="J895" s="208"/>
      <c r="K895" s="208"/>
      <c r="L895" s="214"/>
      <c r="M895" s="215"/>
      <c r="N895" s="216"/>
      <c r="O895" s="216"/>
      <c r="P895" s="216"/>
      <c r="Q895" s="216"/>
      <c r="R895" s="216"/>
      <c r="S895" s="216"/>
      <c r="T895" s="217"/>
      <c r="AT895" s="218" t="s">
        <v>244</v>
      </c>
      <c r="AU895" s="218" t="s">
        <v>84</v>
      </c>
      <c r="AV895" s="11" t="s">
        <v>84</v>
      </c>
      <c r="AW895" s="11" t="s">
        <v>39</v>
      </c>
      <c r="AX895" s="11" t="s">
        <v>75</v>
      </c>
      <c r="AY895" s="218" t="s">
        <v>237</v>
      </c>
    </row>
    <row r="896" spans="2:65" s="11" customFormat="1">
      <c r="B896" s="207"/>
      <c r="C896" s="208"/>
      <c r="D896" s="209" t="s">
        <v>244</v>
      </c>
      <c r="E896" s="210" t="s">
        <v>22</v>
      </c>
      <c r="F896" s="211" t="s">
        <v>1541</v>
      </c>
      <c r="G896" s="208"/>
      <c r="H896" s="212">
        <v>4</v>
      </c>
      <c r="I896" s="213"/>
      <c r="J896" s="208"/>
      <c r="K896" s="208"/>
      <c r="L896" s="214"/>
      <c r="M896" s="215"/>
      <c r="N896" s="216"/>
      <c r="O896" s="216"/>
      <c r="P896" s="216"/>
      <c r="Q896" s="216"/>
      <c r="R896" s="216"/>
      <c r="S896" s="216"/>
      <c r="T896" s="217"/>
      <c r="AT896" s="218" t="s">
        <v>244</v>
      </c>
      <c r="AU896" s="218" t="s">
        <v>84</v>
      </c>
      <c r="AV896" s="11" t="s">
        <v>84</v>
      </c>
      <c r="AW896" s="11" t="s">
        <v>39</v>
      </c>
      <c r="AX896" s="11" t="s">
        <v>75</v>
      </c>
      <c r="AY896" s="218" t="s">
        <v>237</v>
      </c>
    </row>
    <row r="897" spans="2:65" s="11" customFormat="1">
      <c r="B897" s="207"/>
      <c r="C897" s="208"/>
      <c r="D897" s="209" t="s">
        <v>244</v>
      </c>
      <c r="E897" s="210" t="s">
        <v>22</v>
      </c>
      <c r="F897" s="211" t="s">
        <v>1542</v>
      </c>
      <c r="G897" s="208"/>
      <c r="H897" s="212">
        <v>10</v>
      </c>
      <c r="I897" s="213"/>
      <c r="J897" s="208"/>
      <c r="K897" s="208"/>
      <c r="L897" s="214"/>
      <c r="M897" s="215"/>
      <c r="N897" s="216"/>
      <c r="O897" s="216"/>
      <c r="P897" s="216"/>
      <c r="Q897" s="216"/>
      <c r="R897" s="216"/>
      <c r="S897" s="216"/>
      <c r="T897" s="217"/>
      <c r="AT897" s="218" t="s">
        <v>244</v>
      </c>
      <c r="AU897" s="218" t="s">
        <v>84</v>
      </c>
      <c r="AV897" s="11" t="s">
        <v>84</v>
      </c>
      <c r="AW897" s="11" t="s">
        <v>39</v>
      </c>
      <c r="AX897" s="11" t="s">
        <v>75</v>
      </c>
      <c r="AY897" s="218" t="s">
        <v>237</v>
      </c>
    </row>
    <row r="898" spans="2:65" s="11" customFormat="1">
      <c r="B898" s="207"/>
      <c r="C898" s="208"/>
      <c r="D898" s="209" t="s">
        <v>244</v>
      </c>
      <c r="E898" s="210" t="s">
        <v>22</v>
      </c>
      <c r="F898" s="211" t="s">
        <v>1543</v>
      </c>
      <c r="G898" s="208"/>
      <c r="H898" s="212">
        <v>1</v>
      </c>
      <c r="I898" s="213"/>
      <c r="J898" s="208"/>
      <c r="K898" s="208"/>
      <c r="L898" s="214"/>
      <c r="M898" s="215"/>
      <c r="N898" s="216"/>
      <c r="O898" s="216"/>
      <c r="P898" s="216"/>
      <c r="Q898" s="216"/>
      <c r="R898" s="216"/>
      <c r="S898" s="216"/>
      <c r="T898" s="217"/>
      <c r="AT898" s="218" t="s">
        <v>244</v>
      </c>
      <c r="AU898" s="218" t="s">
        <v>84</v>
      </c>
      <c r="AV898" s="11" t="s">
        <v>84</v>
      </c>
      <c r="AW898" s="11" t="s">
        <v>39</v>
      </c>
      <c r="AX898" s="11" t="s">
        <v>75</v>
      </c>
      <c r="AY898" s="218" t="s">
        <v>237</v>
      </c>
    </row>
    <row r="899" spans="2:65" s="11" customFormat="1">
      <c r="B899" s="207"/>
      <c r="C899" s="208"/>
      <c r="D899" s="209" t="s">
        <v>244</v>
      </c>
      <c r="E899" s="210" t="s">
        <v>22</v>
      </c>
      <c r="F899" s="211" t="s">
        <v>1544</v>
      </c>
      <c r="G899" s="208"/>
      <c r="H899" s="212">
        <v>10</v>
      </c>
      <c r="I899" s="213"/>
      <c r="J899" s="208"/>
      <c r="K899" s="208"/>
      <c r="L899" s="214"/>
      <c r="M899" s="215"/>
      <c r="N899" s="216"/>
      <c r="O899" s="216"/>
      <c r="P899" s="216"/>
      <c r="Q899" s="216"/>
      <c r="R899" s="216"/>
      <c r="S899" s="216"/>
      <c r="T899" s="217"/>
      <c r="AT899" s="218" t="s">
        <v>244</v>
      </c>
      <c r="AU899" s="218" t="s">
        <v>84</v>
      </c>
      <c r="AV899" s="11" t="s">
        <v>84</v>
      </c>
      <c r="AW899" s="11" t="s">
        <v>39</v>
      </c>
      <c r="AX899" s="11" t="s">
        <v>75</v>
      </c>
      <c r="AY899" s="218" t="s">
        <v>237</v>
      </c>
    </row>
    <row r="900" spans="2:65" s="11" customFormat="1">
      <c r="B900" s="207"/>
      <c r="C900" s="208"/>
      <c r="D900" s="209" t="s">
        <v>244</v>
      </c>
      <c r="E900" s="210" t="s">
        <v>22</v>
      </c>
      <c r="F900" s="211" t="s">
        <v>1545</v>
      </c>
      <c r="G900" s="208"/>
      <c r="H900" s="212">
        <v>1</v>
      </c>
      <c r="I900" s="213"/>
      <c r="J900" s="208"/>
      <c r="K900" s="208"/>
      <c r="L900" s="214"/>
      <c r="M900" s="215"/>
      <c r="N900" s="216"/>
      <c r="O900" s="216"/>
      <c r="P900" s="216"/>
      <c r="Q900" s="216"/>
      <c r="R900" s="216"/>
      <c r="S900" s="216"/>
      <c r="T900" s="217"/>
      <c r="AT900" s="218" t="s">
        <v>244</v>
      </c>
      <c r="AU900" s="218" t="s">
        <v>84</v>
      </c>
      <c r="AV900" s="11" t="s">
        <v>84</v>
      </c>
      <c r="AW900" s="11" t="s">
        <v>39</v>
      </c>
      <c r="AX900" s="11" t="s">
        <v>75</v>
      </c>
      <c r="AY900" s="218" t="s">
        <v>237</v>
      </c>
    </row>
    <row r="901" spans="2:65" s="12" customFormat="1">
      <c r="B901" s="219"/>
      <c r="C901" s="220"/>
      <c r="D901" s="221" t="s">
        <v>244</v>
      </c>
      <c r="E901" s="222" t="s">
        <v>22</v>
      </c>
      <c r="F901" s="223" t="s">
        <v>246</v>
      </c>
      <c r="G901" s="220"/>
      <c r="H901" s="224">
        <v>40</v>
      </c>
      <c r="I901" s="225"/>
      <c r="J901" s="220"/>
      <c r="K901" s="220"/>
      <c r="L901" s="226"/>
      <c r="M901" s="227"/>
      <c r="N901" s="228"/>
      <c r="O901" s="228"/>
      <c r="P901" s="228"/>
      <c r="Q901" s="228"/>
      <c r="R901" s="228"/>
      <c r="S901" s="228"/>
      <c r="T901" s="229"/>
      <c r="AT901" s="230" t="s">
        <v>244</v>
      </c>
      <c r="AU901" s="230" t="s">
        <v>84</v>
      </c>
      <c r="AV901" s="12" t="s">
        <v>164</v>
      </c>
      <c r="AW901" s="12" t="s">
        <v>39</v>
      </c>
      <c r="AX901" s="12" t="s">
        <v>24</v>
      </c>
      <c r="AY901" s="230" t="s">
        <v>237</v>
      </c>
    </row>
    <row r="902" spans="2:65" s="1" customFormat="1" ht="31.5" customHeight="1">
      <c r="B902" s="41"/>
      <c r="C902" s="231" t="s">
        <v>1546</v>
      </c>
      <c r="D902" s="231" t="s">
        <v>274</v>
      </c>
      <c r="E902" s="232" t="s">
        <v>1547</v>
      </c>
      <c r="F902" s="233" t="s">
        <v>1548</v>
      </c>
      <c r="G902" s="234" t="s">
        <v>396</v>
      </c>
      <c r="H902" s="235">
        <v>6</v>
      </c>
      <c r="I902" s="236"/>
      <c r="J902" s="237">
        <f>ROUND(I902*H902,2)</f>
        <v>0</v>
      </c>
      <c r="K902" s="233" t="s">
        <v>22</v>
      </c>
      <c r="L902" s="238"/>
      <c r="M902" s="239" t="s">
        <v>22</v>
      </c>
      <c r="N902" s="240" t="s">
        <v>46</v>
      </c>
      <c r="O902" s="42"/>
      <c r="P902" s="204">
        <f>O902*H902</f>
        <v>0</v>
      </c>
      <c r="Q902" s="204">
        <v>1.2E-2</v>
      </c>
      <c r="R902" s="204">
        <f>Q902*H902</f>
        <v>7.2000000000000008E-2</v>
      </c>
      <c r="S902" s="204">
        <v>0</v>
      </c>
      <c r="T902" s="205">
        <f>S902*H902</f>
        <v>0</v>
      </c>
      <c r="AR902" s="24" t="s">
        <v>399</v>
      </c>
      <c r="AT902" s="24" t="s">
        <v>274</v>
      </c>
      <c r="AU902" s="24" t="s">
        <v>84</v>
      </c>
      <c r="AY902" s="24" t="s">
        <v>237</v>
      </c>
      <c r="BE902" s="206">
        <f>IF(N902="základní",J902,0)</f>
        <v>0</v>
      </c>
      <c r="BF902" s="206">
        <f>IF(N902="snížená",J902,0)</f>
        <v>0</v>
      </c>
      <c r="BG902" s="206">
        <f>IF(N902="zákl. přenesená",J902,0)</f>
        <v>0</v>
      </c>
      <c r="BH902" s="206">
        <f>IF(N902="sníž. přenesená",J902,0)</f>
        <v>0</v>
      </c>
      <c r="BI902" s="206">
        <f>IF(N902="nulová",J902,0)</f>
        <v>0</v>
      </c>
      <c r="BJ902" s="24" t="s">
        <v>24</v>
      </c>
      <c r="BK902" s="206">
        <f>ROUND(I902*H902,2)</f>
        <v>0</v>
      </c>
      <c r="BL902" s="24" t="s">
        <v>316</v>
      </c>
      <c r="BM902" s="24" t="s">
        <v>1549</v>
      </c>
    </row>
    <row r="903" spans="2:65" s="11" customFormat="1">
      <c r="B903" s="207"/>
      <c r="C903" s="208"/>
      <c r="D903" s="209" t="s">
        <v>244</v>
      </c>
      <c r="E903" s="210" t="s">
        <v>22</v>
      </c>
      <c r="F903" s="211" t="s">
        <v>1550</v>
      </c>
      <c r="G903" s="208"/>
      <c r="H903" s="212">
        <v>6</v>
      </c>
      <c r="I903" s="213"/>
      <c r="J903" s="208"/>
      <c r="K903" s="208"/>
      <c r="L903" s="214"/>
      <c r="M903" s="215"/>
      <c r="N903" s="216"/>
      <c r="O903" s="216"/>
      <c r="P903" s="216"/>
      <c r="Q903" s="216"/>
      <c r="R903" s="216"/>
      <c r="S903" s="216"/>
      <c r="T903" s="217"/>
      <c r="AT903" s="218" t="s">
        <v>244</v>
      </c>
      <c r="AU903" s="218" t="s">
        <v>84</v>
      </c>
      <c r="AV903" s="11" t="s">
        <v>84</v>
      </c>
      <c r="AW903" s="11" t="s">
        <v>39</v>
      </c>
      <c r="AX903" s="11" t="s">
        <v>75</v>
      </c>
      <c r="AY903" s="218" t="s">
        <v>237</v>
      </c>
    </row>
    <row r="904" spans="2:65" s="12" customFormat="1">
      <c r="B904" s="219"/>
      <c r="C904" s="220"/>
      <c r="D904" s="221" t="s">
        <v>244</v>
      </c>
      <c r="E904" s="222" t="s">
        <v>22</v>
      </c>
      <c r="F904" s="223" t="s">
        <v>246</v>
      </c>
      <c r="G904" s="220"/>
      <c r="H904" s="224">
        <v>6</v>
      </c>
      <c r="I904" s="225"/>
      <c r="J904" s="220"/>
      <c r="K904" s="220"/>
      <c r="L904" s="226"/>
      <c r="M904" s="227"/>
      <c r="N904" s="228"/>
      <c r="O904" s="228"/>
      <c r="P904" s="228"/>
      <c r="Q904" s="228"/>
      <c r="R904" s="228"/>
      <c r="S904" s="228"/>
      <c r="T904" s="229"/>
      <c r="AT904" s="230" t="s">
        <v>244</v>
      </c>
      <c r="AU904" s="230" t="s">
        <v>84</v>
      </c>
      <c r="AV904" s="12" t="s">
        <v>164</v>
      </c>
      <c r="AW904" s="12" t="s">
        <v>39</v>
      </c>
      <c r="AX904" s="12" t="s">
        <v>24</v>
      </c>
      <c r="AY904" s="230" t="s">
        <v>237</v>
      </c>
    </row>
    <row r="905" spans="2:65" s="1" customFormat="1" ht="31.5" customHeight="1">
      <c r="B905" s="41"/>
      <c r="C905" s="231" t="s">
        <v>1551</v>
      </c>
      <c r="D905" s="231" t="s">
        <v>274</v>
      </c>
      <c r="E905" s="232" t="s">
        <v>1552</v>
      </c>
      <c r="F905" s="233" t="s">
        <v>1553</v>
      </c>
      <c r="G905" s="234" t="s">
        <v>396</v>
      </c>
      <c r="H905" s="235">
        <v>8</v>
      </c>
      <c r="I905" s="236"/>
      <c r="J905" s="237">
        <f>ROUND(I905*H905,2)</f>
        <v>0</v>
      </c>
      <c r="K905" s="233" t="s">
        <v>22</v>
      </c>
      <c r="L905" s="238"/>
      <c r="M905" s="239" t="s">
        <v>22</v>
      </c>
      <c r="N905" s="240" t="s">
        <v>46</v>
      </c>
      <c r="O905" s="42"/>
      <c r="P905" s="204">
        <f>O905*H905</f>
        <v>0</v>
      </c>
      <c r="Q905" s="204">
        <v>1.2E-2</v>
      </c>
      <c r="R905" s="204">
        <f>Q905*H905</f>
        <v>9.6000000000000002E-2</v>
      </c>
      <c r="S905" s="204">
        <v>0</v>
      </c>
      <c r="T905" s="205">
        <f>S905*H905</f>
        <v>0</v>
      </c>
      <c r="AR905" s="24" t="s">
        <v>399</v>
      </c>
      <c r="AT905" s="24" t="s">
        <v>274</v>
      </c>
      <c r="AU905" s="24" t="s">
        <v>84</v>
      </c>
      <c r="AY905" s="24" t="s">
        <v>237</v>
      </c>
      <c r="BE905" s="206">
        <f>IF(N905="základní",J905,0)</f>
        <v>0</v>
      </c>
      <c r="BF905" s="206">
        <f>IF(N905="snížená",J905,0)</f>
        <v>0</v>
      </c>
      <c r="BG905" s="206">
        <f>IF(N905="zákl. přenesená",J905,0)</f>
        <v>0</v>
      </c>
      <c r="BH905" s="206">
        <f>IF(N905="sníž. přenesená",J905,0)</f>
        <v>0</v>
      </c>
      <c r="BI905" s="206">
        <f>IF(N905="nulová",J905,0)</f>
        <v>0</v>
      </c>
      <c r="BJ905" s="24" t="s">
        <v>24</v>
      </c>
      <c r="BK905" s="206">
        <f>ROUND(I905*H905,2)</f>
        <v>0</v>
      </c>
      <c r="BL905" s="24" t="s">
        <v>316</v>
      </c>
      <c r="BM905" s="24" t="s">
        <v>1554</v>
      </c>
    </row>
    <row r="906" spans="2:65" s="11" customFormat="1">
      <c r="B906" s="207"/>
      <c r="C906" s="208"/>
      <c r="D906" s="209" t="s">
        <v>244</v>
      </c>
      <c r="E906" s="210" t="s">
        <v>22</v>
      </c>
      <c r="F906" s="211" t="s">
        <v>1555</v>
      </c>
      <c r="G906" s="208"/>
      <c r="H906" s="212">
        <v>8</v>
      </c>
      <c r="I906" s="213"/>
      <c r="J906" s="208"/>
      <c r="K906" s="208"/>
      <c r="L906" s="214"/>
      <c r="M906" s="215"/>
      <c r="N906" s="216"/>
      <c r="O906" s="216"/>
      <c r="P906" s="216"/>
      <c r="Q906" s="216"/>
      <c r="R906" s="216"/>
      <c r="S906" s="216"/>
      <c r="T906" s="217"/>
      <c r="AT906" s="218" t="s">
        <v>244</v>
      </c>
      <c r="AU906" s="218" t="s">
        <v>84</v>
      </c>
      <c r="AV906" s="11" t="s">
        <v>84</v>
      </c>
      <c r="AW906" s="11" t="s">
        <v>39</v>
      </c>
      <c r="AX906" s="11" t="s">
        <v>75</v>
      </c>
      <c r="AY906" s="218" t="s">
        <v>237</v>
      </c>
    </row>
    <row r="907" spans="2:65" s="12" customFormat="1">
      <c r="B907" s="219"/>
      <c r="C907" s="220"/>
      <c r="D907" s="221" t="s">
        <v>244</v>
      </c>
      <c r="E907" s="222" t="s">
        <v>22</v>
      </c>
      <c r="F907" s="223" t="s">
        <v>246</v>
      </c>
      <c r="G907" s="220"/>
      <c r="H907" s="224">
        <v>8</v>
      </c>
      <c r="I907" s="225"/>
      <c r="J907" s="220"/>
      <c r="K907" s="220"/>
      <c r="L907" s="226"/>
      <c r="M907" s="227"/>
      <c r="N907" s="228"/>
      <c r="O907" s="228"/>
      <c r="P907" s="228"/>
      <c r="Q907" s="228"/>
      <c r="R907" s="228"/>
      <c r="S907" s="228"/>
      <c r="T907" s="229"/>
      <c r="AT907" s="230" t="s">
        <v>244</v>
      </c>
      <c r="AU907" s="230" t="s">
        <v>84</v>
      </c>
      <c r="AV907" s="12" t="s">
        <v>164</v>
      </c>
      <c r="AW907" s="12" t="s">
        <v>39</v>
      </c>
      <c r="AX907" s="12" t="s">
        <v>24</v>
      </c>
      <c r="AY907" s="230" t="s">
        <v>237</v>
      </c>
    </row>
    <row r="908" spans="2:65" s="1" customFormat="1" ht="31.5" customHeight="1">
      <c r="B908" s="41"/>
      <c r="C908" s="231" t="s">
        <v>1556</v>
      </c>
      <c r="D908" s="231" t="s">
        <v>274</v>
      </c>
      <c r="E908" s="232" t="s">
        <v>1557</v>
      </c>
      <c r="F908" s="233" t="s">
        <v>1558</v>
      </c>
      <c r="G908" s="234" t="s">
        <v>396</v>
      </c>
      <c r="H908" s="235">
        <v>4</v>
      </c>
      <c r="I908" s="236"/>
      <c r="J908" s="237">
        <f>ROUND(I908*H908,2)</f>
        <v>0</v>
      </c>
      <c r="K908" s="233" t="s">
        <v>22</v>
      </c>
      <c r="L908" s="238"/>
      <c r="M908" s="239" t="s">
        <v>22</v>
      </c>
      <c r="N908" s="240" t="s">
        <v>46</v>
      </c>
      <c r="O908" s="42"/>
      <c r="P908" s="204">
        <f>O908*H908</f>
        <v>0</v>
      </c>
      <c r="Q908" s="204">
        <v>1.2E-2</v>
      </c>
      <c r="R908" s="204">
        <f>Q908*H908</f>
        <v>4.8000000000000001E-2</v>
      </c>
      <c r="S908" s="204">
        <v>0</v>
      </c>
      <c r="T908" s="205">
        <f>S908*H908</f>
        <v>0</v>
      </c>
      <c r="AR908" s="24" t="s">
        <v>399</v>
      </c>
      <c r="AT908" s="24" t="s">
        <v>274</v>
      </c>
      <c r="AU908" s="24" t="s">
        <v>84</v>
      </c>
      <c r="AY908" s="24" t="s">
        <v>237</v>
      </c>
      <c r="BE908" s="206">
        <f>IF(N908="základní",J908,0)</f>
        <v>0</v>
      </c>
      <c r="BF908" s="206">
        <f>IF(N908="snížená",J908,0)</f>
        <v>0</v>
      </c>
      <c r="BG908" s="206">
        <f>IF(N908="zákl. přenesená",J908,0)</f>
        <v>0</v>
      </c>
      <c r="BH908" s="206">
        <f>IF(N908="sníž. přenesená",J908,0)</f>
        <v>0</v>
      </c>
      <c r="BI908" s="206">
        <f>IF(N908="nulová",J908,0)</f>
        <v>0</v>
      </c>
      <c r="BJ908" s="24" t="s">
        <v>24</v>
      </c>
      <c r="BK908" s="206">
        <f>ROUND(I908*H908,2)</f>
        <v>0</v>
      </c>
      <c r="BL908" s="24" t="s">
        <v>316</v>
      </c>
      <c r="BM908" s="24" t="s">
        <v>1559</v>
      </c>
    </row>
    <row r="909" spans="2:65" s="11" customFormat="1">
      <c r="B909" s="207"/>
      <c r="C909" s="208"/>
      <c r="D909" s="209" t="s">
        <v>244</v>
      </c>
      <c r="E909" s="210" t="s">
        <v>22</v>
      </c>
      <c r="F909" s="211" t="s">
        <v>1560</v>
      </c>
      <c r="G909" s="208"/>
      <c r="H909" s="212">
        <v>4</v>
      </c>
      <c r="I909" s="213"/>
      <c r="J909" s="208"/>
      <c r="K909" s="208"/>
      <c r="L909" s="214"/>
      <c r="M909" s="215"/>
      <c r="N909" s="216"/>
      <c r="O909" s="216"/>
      <c r="P909" s="216"/>
      <c r="Q909" s="216"/>
      <c r="R909" s="216"/>
      <c r="S909" s="216"/>
      <c r="T909" s="217"/>
      <c r="AT909" s="218" t="s">
        <v>244</v>
      </c>
      <c r="AU909" s="218" t="s">
        <v>84</v>
      </c>
      <c r="AV909" s="11" t="s">
        <v>84</v>
      </c>
      <c r="AW909" s="11" t="s">
        <v>39</v>
      </c>
      <c r="AX909" s="11" t="s">
        <v>75</v>
      </c>
      <c r="AY909" s="218" t="s">
        <v>237</v>
      </c>
    </row>
    <row r="910" spans="2:65" s="12" customFormat="1">
      <c r="B910" s="219"/>
      <c r="C910" s="220"/>
      <c r="D910" s="221" t="s">
        <v>244</v>
      </c>
      <c r="E910" s="222" t="s">
        <v>22</v>
      </c>
      <c r="F910" s="223" t="s">
        <v>246</v>
      </c>
      <c r="G910" s="220"/>
      <c r="H910" s="224">
        <v>4</v>
      </c>
      <c r="I910" s="225"/>
      <c r="J910" s="220"/>
      <c r="K910" s="220"/>
      <c r="L910" s="226"/>
      <c r="M910" s="227"/>
      <c r="N910" s="228"/>
      <c r="O910" s="228"/>
      <c r="P910" s="228"/>
      <c r="Q910" s="228"/>
      <c r="R910" s="228"/>
      <c r="S910" s="228"/>
      <c r="T910" s="229"/>
      <c r="AT910" s="230" t="s">
        <v>244</v>
      </c>
      <c r="AU910" s="230" t="s">
        <v>84</v>
      </c>
      <c r="AV910" s="12" t="s">
        <v>164</v>
      </c>
      <c r="AW910" s="12" t="s">
        <v>39</v>
      </c>
      <c r="AX910" s="12" t="s">
        <v>24</v>
      </c>
      <c r="AY910" s="230" t="s">
        <v>237</v>
      </c>
    </row>
    <row r="911" spans="2:65" s="1" customFormat="1" ht="31.5" customHeight="1">
      <c r="B911" s="41"/>
      <c r="C911" s="231" t="s">
        <v>95</v>
      </c>
      <c r="D911" s="231" t="s">
        <v>274</v>
      </c>
      <c r="E911" s="232" t="s">
        <v>1561</v>
      </c>
      <c r="F911" s="233" t="s">
        <v>1562</v>
      </c>
      <c r="G911" s="234" t="s">
        <v>396</v>
      </c>
      <c r="H911" s="235">
        <v>10</v>
      </c>
      <c r="I911" s="236"/>
      <c r="J911" s="237">
        <f>ROUND(I911*H911,2)</f>
        <v>0</v>
      </c>
      <c r="K911" s="233" t="s">
        <v>22</v>
      </c>
      <c r="L911" s="238"/>
      <c r="M911" s="239" t="s">
        <v>22</v>
      </c>
      <c r="N911" s="240" t="s">
        <v>46</v>
      </c>
      <c r="O911" s="42"/>
      <c r="P911" s="204">
        <f>O911*H911</f>
        <v>0</v>
      </c>
      <c r="Q911" s="204">
        <v>1.2E-2</v>
      </c>
      <c r="R911" s="204">
        <f>Q911*H911</f>
        <v>0.12</v>
      </c>
      <c r="S911" s="204">
        <v>0</v>
      </c>
      <c r="T911" s="205">
        <f>S911*H911</f>
        <v>0</v>
      </c>
      <c r="AR911" s="24" t="s">
        <v>399</v>
      </c>
      <c r="AT911" s="24" t="s">
        <v>274</v>
      </c>
      <c r="AU911" s="24" t="s">
        <v>84</v>
      </c>
      <c r="AY911" s="24" t="s">
        <v>237</v>
      </c>
      <c r="BE911" s="206">
        <f>IF(N911="základní",J911,0)</f>
        <v>0</v>
      </c>
      <c r="BF911" s="206">
        <f>IF(N911="snížená",J911,0)</f>
        <v>0</v>
      </c>
      <c r="BG911" s="206">
        <f>IF(N911="zákl. přenesená",J911,0)</f>
        <v>0</v>
      </c>
      <c r="BH911" s="206">
        <f>IF(N911="sníž. přenesená",J911,0)</f>
        <v>0</v>
      </c>
      <c r="BI911" s="206">
        <f>IF(N911="nulová",J911,0)</f>
        <v>0</v>
      </c>
      <c r="BJ911" s="24" t="s">
        <v>24</v>
      </c>
      <c r="BK911" s="206">
        <f>ROUND(I911*H911,2)</f>
        <v>0</v>
      </c>
      <c r="BL911" s="24" t="s">
        <v>316</v>
      </c>
      <c r="BM911" s="24" t="s">
        <v>1563</v>
      </c>
    </row>
    <row r="912" spans="2:65" s="11" customFormat="1">
      <c r="B912" s="207"/>
      <c r="C912" s="208"/>
      <c r="D912" s="209" t="s">
        <v>244</v>
      </c>
      <c r="E912" s="210" t="s">
        <v>22</v>
      </c>
      <c r="F912" s="211" t="s">
        <v>1564</v>
      </c>
      <c r="G912" s="208"/>
      <c r="H912" s="212">
        <v>10</v>
      </c>
      <c r="I912" s="213"/>
      <c r="J912" s="208"/>
      <c r="K912" s="208"/>
      <c r="L912" s="214"/>
      <c r="M912" s="215"/>
      <c r="N912" s="216"/>
      <c r="O912" s="216"/>
      <c r="P912" s="216"/>
      <c r="Q912" s="216"/>
      <c r="R912" s="216"/>
      <c r="S912" s="216"/>
      <c r="T912" s="217"/>
      <c r="AT912" s="218" t="s">
        <v>244</v>
      </c>
      <c r="AU912" s="218" t="s">
        <v>84</v>
      </c>
      <c r="AV912" s="11" t="s">
        <v>84</v>
      </c>
      <c r="AW912" s="11" t="s">
        <v>39</v>
      </c>
      <c r="AX912" s="11" t="s">
        <v>75</v>
      </c>
      <c r="AY912" s="218" t="s">
        <v>237</v>
      </c>
    </row>
    <row r="913" spans="2:65" s="12" customFormat="1">
      <c r="B913" s="219"/>
      <c r="C913" s="220"/>
      <c r="D913" s="221" t="s">
        <v>244</v>
      </c>
      <c r="E913" s="222" t="s">
        <v>22</v>
      </c>
      <c r="F913" s="223" t="s">
        <v>246</v>
      </c>
      <c r="G913" s="220"/>
      <c r="H913" s="224">
        <v>10</v>
      </c>
      <c r="I913" s="225"/>
      <c r="J913" s="220"/>
      <c r="K913" s="220"/>
      <c r="L913" s="226"/>
      <c r="M913" s="227"/>
      <c r="N913" s="228"/>
      <c r="O913" s="228"/>
      <c r="P913" s="228"/>
      <c r="Q913" s="228"/>
      <c r="R913" s="228"/>
      <c r="S913" s="228"/>
      <c r="T913" s="229"/>
      <c r="AT913" s="230" t="s">
        <v>244</v>
      </c>
      <c r="AU913" s="230" t="s">
        <v>84</v>
      </c>
      <c r="AV913" s="12" t="s">
        <v>164</v>
      </c>
      <c r="AW913" s="12" t="s">
        <v>39</v>
      </c>
      <c r="AX913" s="12" t="s">
        <v>24</v>
      </c>
      <c r="AY913" s="230" t="s">
        <v>237</v>
      </c>
    </row>
    <row r="914" spans="2:65" s="1" customFormat="1" ht="31.5" customHeight="1">
      <c r="B914" s="41"/>
      <c r="C914" s="231" t="s">
        <v>1565</v>
      </c>
      <c r="D914" s="231" t="s">
        <v>274</v>
      </c>
      <c r="E914" s="232" t="s">
        <v>1566</v>
      </c>
      <c r="F914" s="233" t="s">
        <v>1567</v>
      </c>
      <c r="G914" s="234" t="s">
        <v>396</v>
      </c>
      <c r="H914" s="235">
        <v>1</v>
      </c>
      <c r="I914" s="236"/>
      <c r="J914" s="237">
        <f>ROUND(I914*H914,2)</f>
        <v>0</v>
      </c>
      <c r="K914" s="233" t="s">
        <v>22</v>
      </c>
      <c r="L914" s="238"/>
      <c r="M914" s="239" t="s">
        <v>22</v>
      </c>
      <c r="N914" s="240" t="s">
        <v>46</v>
      </c>
      <c r="O914" s="42"/>
      <c r="P914" s="204">
        <f>O914*H914</f>
        <v>0</v>
      </c>
      <c r="Q914" s="204">
        <v>1.2E-2</v>
      </c>
      <c r="R914" s="204">
        <f>Q914*H914</f>
        <v>1.2E-2</v>
      </c>
      <c r="S914" s="204">
        <v>0</v>
      </c>
      <c r="T914" s="205">
        <f>S914*H914</f>
        <v>0</v>
      </c>
      <c r="AR914" s="24" t="s">
        <v>399</v>
      </c>
      <c r="AT914" s="24" t="s">
        <v>274</v>
      </c>
      <c r="AU914" s="24" t="s">
        <v>84</v>
      </c>
      <c r="AY914" s="24" t="s">
        <v>237</v>
      </c>
      <c r="BE914" s="206">
        <f>IF(N914="základní",J914,0)</f>
        <v>0</v>
      </c>
      <c r="BF914" s="206">
        <f>IF(N914="snížená",J914,0)</f>
        <v>0</v>
      </c>
      <c r="BG914" s="206">
        <f>IF(N914="zákl. přenesená",J914,0)</f>
        <v>0</v>
      </c>
      <c r="BH914" s="206">
        <f>IF(N914="sníž. přenesená",J914,0)</f>
        <v>0</v>
      </c>
      <c r="BI914" s="206">
        <f>IF(N914="nulová",J914,0)</f>
        <v>0</v>
      </c>
      <c r="BJ914" s="24" t="s">
        <v>24</v>
      </c>
      <c r="BK914" s="206">
        <f>ROUND(I914*H914,2)</f>
        <v>0</v>
      </c>
      <c r="BL914" s="24" t="s">
        <v>316</v>
      </c>
      <c r="BM914" s="24" t="s">
        <v>1568</v>
      </c>
    </row>
    <row r="915" spans="2:65" s="11" customFormat="1">
      <c r="B915" s="207"/>
      <c r="C915" s="208"/>
      <c r="D915" s="209" t="s">
        <v>244</v>
      </c>
      <c r="E915" s="210" t="s">
        <v>22</v>
      </c>
      <c r="F915" s="211" t="s">
        <v>1569</v>
      </c>
      <c r="G915" s="208"/>
      <c r="H915" s="212">
        <v>1</v>
      </c>
      <c r="I915" s="213"/>
      <c r="J915" s="208"/>
      <c r="K915" s="208"/>
      <c r="L915" s="214"/>
      <c r="M915" s="215"/>
      <c r="N915" s="216"/>
      <c r="O915" s="216"/>
      <c r="P915" s="216"/>
      <c r="Q915" s="216"/>
      <c r="R915" s="216"/>
      <c r="S915" s="216"/>
      <c r="T915" s="217"/>
      <c r="AT915" s="218" t="s">
        <v>244</v>
      </c>
      <c r="AU915" s="218" t="s">
        <v>84</v>
      </c>
      <c r="AV915" s="11" t="s">
        <v>84</v>
      </c>
      <c r="AW915" s="11" t="s">
        <v>39</v>
      </c>
      <c r="AX915" s="11" t="s">
        <v>75</v>
      </c>
      <c r="AY915" s="218" t="s">
        <v>237</v>
      </c>
    </row>
    <row r="916" spans="2:65" s="12" customFormat="1">
      <c r="B916" s="219"/>
      <c r="C916" s="220"/>
      <c r="D916" s="221" t="s">
        <v>244</v>
      </c>
      <c r="E916" s="222" t="s">
        <v>22</v>
      </c>
      <c r="F916" s="223" t="s">
        <v>246</v>
      </c>
      <c r="G916" s="220"/>
      <c r="H916" s="224">
        <v>1</v>
      </c>
      <c r="I916" s="225"/>
      <c r="J916" s="220"/>
      <c r="K916" s="220"/>
      <c r="L916" s="226"/>
      <c r="M916" s="227"/>
      <c r="N916" s="228"/>
      <c r="O916" s="228"/>
      <c r="P916" s="228"/>
      <c r="Q916" s="228"/>
      <c r="R916" s="228"/>
      <c r="S916" s="228"/>
      <c r="T916" s="229"/>
      <c r="AT916" s="230" t="s">
        <v>244</v>
      </c>
      <c r="AU916" s="230" t="s">
        <v>84</v>
      </c>
      <c r="AV916" s="12" t="s">
        <v>164</v>
      </c>
      <c r="AW916" s="12" t="s">
        <v>39</v>
      </c>
      <c r="AX916" s="12" t="s">
        <v>24</v>
      </c>
      <c r="AY916" s="230" t="s">
        <v>237</v>
      </c>
    </row>
    <row r="917" spans="2:65" s="1" customFormat="1" ht="31.5" customHeight="1">
      <c r="B917" s="41"/>
      <c r="C917" s="231" t="s">
        <v>1570</v>
      </c>
      <c r="D917" s="231" t="s">
        <v>274</v>
      </c>
      <c r="E917" s="232" t="s">
        <v>1571</v>
      </c>
      <c r="F917" s="233" t="s">
        <v>1572</v>
      </c>
      <c r="G917" s="234" t="s">
        <v>396</v>
      </c>
      <c r="H917" s="235">
        <v>10</v>
      </c>
      <c r="I917" s="236"/>
      <c r="J917" s="237">
        <f>ROUND(I917*H917,2)</f>
        <v>0</v>
      </c>
      <c r="K917" s="233" t="s">
        <v>22</v>
      </c>
      <c r="L917" s="238"/>
      <c r="M917" s="239" t="s">
        <v>22</v>
      </c>
      <c r="N917" s="240" t="s">
        <v>46</v>
      </c>
      <c r="O917" s="42"/>
      <c r="P917" s="204">
        <f>O917*H917</f>
        <v>0</v>
      </c>
      <c r="Q917" s="204">
        <v>1.2E-2</v>
      </c>
      <c r="R917" s="204">
        <f>Q917*H917</f>
        <v>0.12</v>
      </c>
      <c r="S917" s="204">
        <v>0</v>
      </c>
      <c r="T917" s="205">
        <f>S917*H917</f>
        <v>0</v>
      </c>
      <c r="AR917" s="24" t="s">
        <v>399</v>
      </c>
      <c r="AT917" s="24" t="s">
        <v>274</v>
      </c>
      <c r="AU917" s="24" t="s">
        <v>84</v>
      </c>
      <c r="AY917" s="24" t="s">
        <v>237</v>
      </c>
      <c r="BE917" s="206">
        <f>IF(N917="základní",J917,0)</f>
        <v>0</v>
      </c>
      <c r="BF917" s="206">
        <f>IF(N917="snížená",J917,0)</f>
        <v>0</v>
      </c>
      <c r="BG917" s="206">
        <f>IF(N917="zákl. přenesená",J917,0)</f>
        <v>0</v>
      </c>
      <c r="BH917" s="206">
        <f>IF(N917="sníž. přenesená",J917,0)</f>
        <v>0</v>
      </c>
      <c r="BI917" s="206">
        <f>IF(N917="nulová",J917,0)</f>
        <v>0</v>
      </c>
      <c r="BJ917" s="24" t="s">
        <v>24</v>
      </c>
      <c r="BK917" s="206">
        <f>ROUND(I917*H917,2)</f>
        <v>0</v>
      </c>
      <c r="BL917" s="24" t="s">
        <v>316</v>
      </c>
      <c r="BM917" s="24" t="s">
        <v>1573</v>
      </c>
    </row>
    <row r="918" spans="2:65" s="11" customFormat="1">
      <c r="B918" s="207"/>
      <c r="C918" s="208"/>
      <c r="D918" s="209" t="s">
        <v>244</v>
      </c>
      <c r="E918" s="210" t="s">
        <v>22</v>
      </c>
      <c r="F918" s="211" t="s">
        <v>1574</v>
      </c>
      <c r="G918" s="208"/>
      <c r="H918" s="212">
        <v>10</v>
      </c>
      <c r="I918" s="213"/>
      <c r="J918" s="208"/>
      <c r="K918" s="208"/>
      <c r="L918" s="214"/>
      <c r="M918" s="215"/>
      <c r="N918" s="216"/>
      <c r="O918" s="216"/>
      <c r="P918" s="216"/>
      <c r="Q918" s="216"/>
      <c r="R918" s="216"/>
      <c r="S918" s="216"/>
      <c r="T918" s="217"/>
      <c r="AT918" s="218" t="s">
        <v>244</v>
      </c>
      <c r="AU918" s="218" t="s">
        <v>84</v>
      </c>
      <c r="AV918" s="11" t="s">
        <v>84</v>
      </c>
      <c r="AW918" s="11" t="s">
        <v>39</v>
      </c>
      <c r="AX918" s="11" t="s">
        <v>75</v>
      </c>
      <c r="AY918" s="218" t="s">
        <v>237</v>
      </c>
    </row>
    <row r="919" spans="2:65" s="12" customFormat="1">
      <c r="B919" s="219"/>
      <c r="C919" s="220"/>
      <c r="D919" s="221" t="s">
        <v>244</v>
      </c>
      <c r="E919" s="222" t="s">
        <v>22</v>
      </c>
      <c r="F919" s="223" t="s">
        <v>246</v>
      </c>
      <c r="G919" s="220"/>
      <c r="H919" s="224">
        <v>10</v>
      </c>
      <c r="I919" s="225"/>
      <c r="J919" s="220"/>
      <c r="K919" s="220"/>
      <c r="L919" s="226"/>
      <c r="M919" s="227"/>
      <c r="N919" s="228"/>
      <c r="O919" s="228"/>
      <c r="P919" s="228"/>
      <c r="Q919" s="228"/>
      <c r="R919" s="228"/>
      <c r="S919" s="228"/>
      <c r="T919" s="229"/>
      <c r="AT919" s="230" t="s">
        <v>244</v>
      </c>
      <c r="AU919" s="230" t="s">
        <v>84</v>
      </c>
      <c r="AV919" s="12" t="s">
        <v>164</v>
      </c>
      <c r="AW919" s="12" t="s">
        <v>39</v>
      </c>
      <c r="AX919" s="12" t="s">
        <v>24</v>
      </c>
      <c r="AY919" s="230" t="s">
        <v>237</v>
      </c>
    </row>
    <row r="920" spans="2:65" s="1" customFormat="1" ht="31.5" customHeight="1">
      <c r="B920" s="41"/>
      <c r="C920" s="231" t="s">
        <v>1575</v>
      </c>
      <c r="D920" s="231" t="s">
        <v>274</v>
      </c>
      <c r="E920" s="232" t="s">
        <v>1576</v>
      </c>
      <c r="F920" s="233" t="s">
        <v>1577</v>
      </c>
      <c r="G920" s="234" t="s">
        <v>396</v>
      </c>
      <c r="H920" s="235">
        <v>1</v>
      </c>
      <c r="I920" s="236"/>
      <c r="J920" s="237">
        <f>ROUND(I920*H920,2)</f>
        <v>0</v>
      </c>
      <c r="K920" s="233" t="s">
        <v>22</v>
      </c>
      <c r="L920" s="238"/>
      <c r="M920" s="239" t="s">
        <v>22</v>
      </c>
      <c r="N920" s="240" t="s">
        <v>46</v>
      </c>
      <c r="O920" s="42"/>
      <c r="P920" s="204">
        <f>O920*H920</f>
        <v>0</v>
      </c>
      <c r="Q920" s="204">
        <v>1.2E-2</v>
      </c>
      <c r="R920" s="204">
        <f>Q920*H920</f>
        <v>1.2E-2</v>
      </c>
      <c r="S920" s="204">
        <v>0</v>
      </c>
      <c r="T920" s="205">
        <f>S920*H920</f>
        <v>0</v>
      </c>
      <c r="AR920" s="24" t="s">
        <v>399</v>
      </c>
      <c r="AT920" s="24" t="s">
        <v>274</v>
      </c>
      <c r="AU920" s="24" t="s">
        <v>84</v>
      </c>
      <c r="AY920" s="24" t="s">
        <v>237</v>
      </c>
      <c r="BE920" s="206">
        <f>IF(N920="základní",J920,0)</f>
        <v>0</v>
      </c>
      <c r="BF920" s="206">
        <f>IF(N920="snížená",J920,0)</f>
        <v>0</v>
      </c>
      <c r="BG920" s="206">
        <f>IF(N920="zákl. přenesená",J920,0)</f>
        <v>0</v>
      </c>
      <c r="BH920" s="206">
        <f>IF(N920="sníž. přenesená",J920,0)</f>
        <v>0</v>
      </c>
      <c r="BI920" s="206">
        <f>IF(N920="nulová",J920,0)</f>
        <v>0</v>
      </c>
      <c r="BJ920" s="24" t="s">
        <v>24</v>
      </c>
      <c r="BK920" s="206">
        <f>ROUND(I920*H920,2)</f>
        <v>0</v>
      </c>
      <c r="BL920" s="24" t="s">
        <v>316</v>
      </c>
      <c r="BM920" s="24" t="s">
        <v>1578</v>
      </c>
    </row>
    <row r="921" spans="2:65" s="11" customFormat="1">
      <c r="B921" s="207"/>
      <c r="C921" s="208"/>
      <c r="D921" s="209" t="s">
        <v>244</v>
      </c>
      <c r="E921" s="210" t="s">
        <v>22</v>
      </c>
      <c r="F921" s="211" t="s">
        <v>1579</v>
      </c>
      <c r="G921" s="208"/>
      <c r="H921" s="212">
        <v>1</v>
      </c>
      <c r="I921" s="213"/>
      <c r="J921" s="208"/>
      <c r="K921" s="208"/>
      <c r="L921" s="214"/>
      <c r="M921" s="215"/>
      <c r="N921" s="216"/>
      <c r="O921" s="216"/>
      <c r="P921" s="216"/>
      <c r="Q921" s="216"/>
      <c r="R921" s="216"/>
      <c r="S921" s="216"/>
      <c r="T921" s="217"/>
      <c r="AT921" s="218" t="s">
        <v>244</v>
      </c>
      <c r="AU921" s="218" t="s">
        <v>84</v>
      </c>
      <c r="AV921" s="11" t="s">
        <v>84</v>
      </c>
      <c r="AW921" s="11" t="s">
        <v>39</v>
      </c>
      <c r="AX921" s="11" t="s">
        <v>75</v>
      </c>
      <c r="AY921" s="218" t="s">
        <v>237</v>
      </c>
    </row>
    <row r="922" spans="2:65" s="12" customFormat="1">
      <c r="B922" s="219"/>
      <c r="C922" s="220"/>
      <c r="D922" s="221" t="s">
        <v>244</v>
      </c>
      <c r="E922" s="222" t="s">
        <v>22</v>
      </c>
      <c r="F922" s="223" t="s">
        <v>246</v>
      </c>
      <c r="G922" s="220"/>
      <c r="H922" s="224">
        <v>1</v>
      </c>
      <c r="I922" s="225"/>
      <c r="J922" s="220"/>
      <c r="K922" s="220"/>
      <c r="L922" s="226"/>
      <c r="M922" s="227"/>
      <c r="N922" s="228"/>
      <c r="O922" s="228"/>
      <c r="P922" s="228"/>
      <c r="Q922" s="228"/>
      <c r="R922" s="228"/>
      <c r="S922" s="228"/>
      <c r="T922" s="229"/>
      <c r="AT922" s="230" t="s">
        <v>244</v>
      </c>
      <c r="AU922" s="230" t="s">
        <v>84</v>
      </c>
      <c r="AV922" s="12" t="s">
        <v>164</v>
      </c>
      <c r="AW922" s="12" t="s">
        <v>39</v>
      </c>
      <c r="AX922" s="12" t="s">
        <v>24</v>
      </c>
      <c r="AY922" s="230" t="s">
        <v>237</v>
      </c>
    </row>
    <row r="923" spans="2:65" s="1" customFormat="1" ht="31.5" customHeight="1">
      <c r="B923" s="41"/>
      <c r="C923" s="195" t="s">
        <v>1580</v>
      </c>
      <c r="D923" s="195" t="s">
        <v>239</v>
      </c>
      <c r="E923" s="196" t="s">
        <v>1581</v>
      </c>
      <c r="F923" s="197" t="s">
        <v>1582</v>
      </c>
      <c r="G923" s="198" t="s">
        <v>396</v>
      </c>
      <c r="H923" s="199">
        <v>2</v>
      </c>
      <c r="I923" s="200"/>
      <c r="J923" s="201">
        <f>ROUND(I923*H923,2)</f>
        <v>0</v>
      </c>
      <c r="K923" s="197" t="s">
        <v>242</v>
      </c>
      <c r="L923" s="61"/>
      <c r="M923" s="202" t="s">
        <v>22</v>
      </c>
      <c r="N923" s="203" t="s">
        <v>46</v>
      </c>
      <c r="O923" s="42"/>
      <c r="P923" s="204">
        <f>O923*H923</f>
        <v>0</v>
      </c>
      <c r="Q923" s="204">
        <v>0</v>
      </c>
      <c r="R923" s="204">
        <f>Q923*H923</f>
        <v>0</v>
      </c>
      <c r="S923" s="204">
        <v>0</v>
      </c>
      <c r="T923" s="205">
        <f>S923*H923</f>
        <v>0</v>
      </c>
      <c r="AR923" s="24" t="s">
        <v>316</v>
      </c>
      <c r="AT923" s="24" t="s">
        <v>239</v>
      </c>
      <c r="AU923" s="24" t="s">
        <v>84</v>
      </c>
      <c r="AY923" s="24" t="s">
        <v>237</v>
      </c>
      <c r="BE923" s="206">
        <f>IF(N923="základní",J923,0)</f>
        <v>0</v>
      </c>
      <c r="BF923" s="206">
        <f>IF(N923="snížená",J923,0)</f>
        <v>0</v>
      </c>
      <c r="BG923" s="206">
        <f>IF(N923="zákl. přenesená",J923,0)</f>
        <v>0</v>
      </c>
      <c r="BH923" s="206">
        <f>IF(N923="sníž. přenesená",J923,0)</f>
        <v>0</v>
      </c>
      <c r="BI923" s="206">
        <f>IF(N923="nulová",J923,0)</f>
        <v>0</v>
      </c>
      <c r="BJ923" s="24" t="s">
        <v>24</v>
      </c>
      <c r="BK923" s="206">
        <f>ROUND(I923*H923,2)</f>
        <v>0</v>
      </c>
      <c r="BL923" s="24" t="s">
        <v>316</v>
      </c>
      <c r="BM923" s="24" t="s">
        <v>1583</v>
      </c>
    </row>
    <row r="924" spans="2:65" s="1" customFormat="1" ht="148.5">
      <c r="B924" s="41"/>
      <c r="C924" s="63"/>
      <c r="D924" s="209" t="s">
        <v>330</v>
      </c>
      <c r="E924" s="63"/>
      <c r="F924" s="241" t="s">
        <v>1584</v>
      </c>
      <c r="G924" s="63"/>
      <c r="H924" s="63"/>
      <c r="I924" s="165"/>
      <c r="J924" s="63"/>
      <c r="K924" s="63"/>
      <c r="L924" s="61"/>
      <c r="M924" s="242"/>
      <c r="N924" s="42"/>
      <c r="O924" s="42"/>
      <c r="P924" s="42"/>
      <c r="Q924" s="42"/>
      <c r="R924" s="42"/>
      <c r="S924" s="42"/>
      <c r="T924" s="78"/>
      <c r="AT924" s="24" t="s">
        <v>330</v>
      </c>
      <c r="AU924" s="24" t="s">
        <v>84</v>
      </c>
    </row>
    <row r="925" spans="2:65" s="11" customFormat="1">
      <c r="B925" s="207"/>
      <c r="C925" s="208"/>
      <c r="D925" s="209" t="s">
        <v>244</v>
      </c>
      <c r="E925" s="210" t="s">
        <v>22</v>
      </c>
      <c r="F925" s="211" t="s">
        <v>1585</v>
      </c>
      <c r="G925" s="208"/>
      <c r="H925" s="212">
        <v>2</v>
      </c>
      <c r="I925" s="213"/>
      <c r="J925" s="208"/>
      <c r="K925" s="208"/>
      <c r="L925" s="214"/>
      <c r="M925" s="215"/>
      <c r="N925" s="216"/>
      <c r="O925" s="216"/>
      <c r="P925" s="216"/>
      <c r="Q925" s="216"/>
      <c r="R925" s="216"/>
      <c r="S925" s="216"/>
      <c r="T925" s="217"/>
      <c r="AT925" s="218" t="s">
        <v>244</v>
      </c>
      <c r="AU925" s="218" t="s">
        <v>84</v>
      </c>
      <c r="AV925" s="11" t="s">
        <v>84</v>
      </c>
      <c r="AW925" s="11" t="s">
        <v>39</v>
      </c>
      <c r="AX925" s="11" t="s">
        <v>75</v>
      </c>
      <c r="AY925" s="218" t="s">
        <v>237</v>
      </c>
    </row>
    <row r="926" spans="2:65" s="12" customFormat="1">
      <c r="B926" s="219"/>
      <c r="C926" s="220"/>
      <c r="D926" s="221" t="s">
        <v>244</v>
      </c>
      <c r="E926" s="222" t="s">
        <v>22</v>
      </c>
      <c r="F926" s="223" t="s">
        <v>246</v>
      </c>
      <c r="G926" s="220"/>
      <c r="H926" s="224">
        <v>2</v>
      </c>
      <c r="I926" s="225"/>
      <c r="J926" s="220"/>
      <c r="K926" s="220"/>
      <c r="L926" s="226"/>
      <c r="M926" s="227"/>
      <c r="N926" s="228"/>
      <c r="O926" s="228"/>
      <c r="P926" s="228"/>
      <c r="Q926" s="228"/>
      <c r="R926" s="228"/>
      <c r="S926" s="228"/>
      <c r="T926" s="229"/>
      <c r="AT926" s="230" t="s">
        <v>244</v>
      </c>
      <c r="AU926" s="230" t="s">
        <v>84</v>
      </c>
      <c r="AV926" s="12" t="s">
        <v>164</v>
      </c>
      <c r="AW926" s="12" t="s">
        <v>39</v>
      </c>
      <c r="AX926" s="12" t="s">
        <v>24</v>
      </c>
      <c r="AY926" s="230" t="s">
        <v>237</v>
      </c>
    </row>
    <row r="927" spans="2:65" s="1" customFormat="1" ht="22.5" customHeight="1">
      <c r="B927" s="41"/>
      <c r="C927" s="231" t="s">
        <v>1586</v>
      </c>
      <c r="D927" s="231" t="s">
        <v>274</v>
      </c>
      <c r="E927" s="232" t="s">
        <v>1587</v>
      </c>
      <c r="F927" s="233" t="s">
        <v>1588</v>
      </c>
      <c r="G927" s="234" t="s">
        <v>885</v>
      </c>
      <c r="H927" s="235">
        <v>1</v>
      </c>
      <c r="I927" s="236"/>
      <c r="J927" s="237">
        <f>ROUND(I927*H927,2)</f>
        <v>0</v>
      </c>
      <c r="K927" s="233" t="s">
        <v>22</v>
      </c>
      <c r="L927" s="238"/>
      <c r="M927" s="239" t="s">
        <v>22</v>
      </c>
      <c r="N927" s="240" t="s">
        <v>46</v>
      </c>
      <c r="O927" s="42"/>
      <c r="P927" s="204">
        <f>O927*H927</f>
        <v>0</v>
      </c>
      <c r="Q927" s="204">
        <v>0</v>
      </c>
      <c r="R927" s="204">
        <f>Q927*H927</f>
        <v>0</v>
      </c>
      <c r="S927" s="204">
        <v>0</v>
      </c>
      <c r="T927" s="205">
        <f>S927*H927</f>
        <v>0</v>
      </c>
      <c r="AR927" s="24" t="s">
        <v>399</v>
      </c>
      <c r="AT927" s="24" t="s">
        <v>274</v>
      </c>
      <c r="AU927" s="24" t="s">
        <v>84</v>
      </c>
      <c r="AY927" s="24" t="s">
        <v>237</v>
      </c>
      <c r="BE927" s="206">
        <f>IF(N927="základní",J927,0)</f>
        <v>0</v>
      </c>
      <c r="BF927" s="206">
        <f>IF(N927="snížená",J927,0)</f>
        <v>0</v>
      </c>
      <c r="BG927" s="206">
        <f>IF(N927="zákl. přenesená",J927,0)</f>
        <v>0</v>
      </c>
      <c r="BH927" s="206">
        <f>IF(N927="sníž. přenesená",J927,0)</f>
        <v>0</v>
      </c>
      <c r="BI927" s="206">
        <f>IF(N927="nulová",J927,0)</f>
        <v>0</v>
      </c>
      <c r="BJ927" s="24" t="s">
        <v>24</v>
      </c>
      <c r="BK927" s="206">
        <f>ROUND(I927*H927,2)</f>
        <v>0</v>
      </c>
      <c r="BL927" s="24" t="s">
        <v>316</v>
      </c>
      <c r="BM927" s="24" t="s">
        <v>1589</v>
      </c>
    </row>
    <row r="928" spans="2:65" s="11" customFormat="1">
      <c r="B928" s="207"/>
      <c r="C928" s="208"/>
      <c r="D928" s="209" t="s">
        <v>244</v>
      </c>
      <c r="E928" s="210" t="s">
        <v>22</v>
      </c>
      <c r="F928" s="211" t="s">
        <v>1590</v>
      </c>
      <c r="G928" s="208"/>
      <c r="H928" s="212">
        <v>1</v>
      </c>
      <c r="I928" s="213"/>
      <c r="J928" s="208"/>
      <c r="K928" s="208"/>
      <c r="L928" s="214"/>
      <c r="M928" s="215"/>
      <c r="N928" s="216"/>
      <c r="O928" s="216"/>
      <c r="P928" s="216"/>
      <c r="Q928" s="216"/>
      <c r="R928" s="216"/>
      <c r="S928" s="216"/>
      <c r="T928" s="217"/>
      <c r="AT928" s="218" t="s">
        <v>244</v>
      </c>
      <c r="AU928" s="218" t="s">
        <v>84</v>
      </c>
      <c r="AV928" s="11" t="s">
        <v>84</v>
      </c>
      <c r="AW928" s="11" t="s">
        <v>39</v>
      </c>
      <c r="AX928" s="11" t="s">
        <v>75</v>
      </c>
      <c r="AY928" s="218" t="s">
        <v>237</v>
      </c>
    </row>
    <row r="929" spans="2:65" s="12" customFormat="1">
      <c r="B929" s="219"/>
      <c r="C929" s="220"/>
      <c r="D929" s="221" t="s">
        <v>244</v>
      </c>
      <c r="E929" s="222" t="s">
        <v>22</v>
      </c>
      <c r="F929" s="223" t="s">
        <v>246</v>
      </c>
      <c r="G929" s="220"/>
      <c r="H929" s="224">
        <v>1</v>
      </c>
      <c r="I929" s="225"/>
      <c r="J929" s="220"/>
      <c r="K929" s="220"/>
      <c r="L929" s="226"/>
      <c r="M929" s="227"/>
      <c r="N929" s="228"/>
      <c r="O929" s="228"/>
      <c r="P929" s="228"/>
      <c r="Q929" s="228"/>
      <c r="R929" s="228"/>
      <c r="S929" s="228"/>
      <c r="T929" s="229"/>
      <c r="AT929" s="230" t="s">
        <v>244</v>
      </c>
      <c r="AU929" s="230" t="s">
        <v>84</v>
      </c>
      <c r="AV929" s="12" t="s">
        <v>164</v>
      </c>
      <c r="AW929" s="12" t="s">
        <v>39</v>
      </c>
      <c r="AX929" s="12" t="s">
        <v>24</v>
      </c>
      <c r="AY929" s="230" t="s">
        <v>237</v>
      </c>
    </row>
    <row r="930" spans="2:65" s="1" customFormat="1" ht="22.5" customHeight="1">
      <c r="B930" s="41"/>
      <c r="C930" s="231" t="s">
        <v>1591</v>
      </c>
      <c r="D930" s="231" t="s">
        <v>274</v>
      </c>
      <c r="E930" s="232" t="s">
        <v>1592</v>
      </c>
      <c r="F930" s="233" t="s">
        <v>1593</v>
      </c>
      <c r="G930" s="234" t="s">
        <v>885</v>
      </c>
      <c r="H930" s="235">
        <v>1</v>
      </c>
      <c r="I930" s="236"/>
      <c r="J930" s="237">
        <f>ROUND(I930*H930,2)</f>
        <v>0</v>
      </c>
      <c r="K930" s="233" t="s">
        <v>22</v>
      </c>
      <c r="L930" s="238"/>
      <c r="M930" s="239" t="s">
        <v>22</v>
      </c>
      <c r="N930" s="240" t="s">
        <v>46</v>
      </c>
      <c r="O930" s="42"/>
      <c r="P930" s="204">
        <f>O930*H930</f>
        <v>0</v>
      </c>
      <c r="Q930" s="204">
        <v>0</v>
      </c>
      <c r="R930" s="204">
        <f>Q930*H930</f>
        <v>0</v>
      </c>
      <c r="S930" s="204">
        <v>0</v>
      </c>
      <c r="T930" s="205">
        <f>S930*H930</f>
        <v>0</v>
      </c>
      <c r="AR930" s="24" t="s">
        <v>399</v>
      </c>
      <c r="AT930" s="24" t="s">
        <v>274</v>
      </c>
      <c r="AU930" s="24" t="s">
        <v>84</v>
      </c>
      <c r="AY930" s="24" t="s">
        <v>237</v>
      </c>
      <c r="BE930" s="206">
        <f>IF(N930="základní",J930,0)</f>
        <v>0</v>
      </c>
      <c r="BF930" s="206">
        <f>IF(N930="snížená",J930,0)</f>
        <v>0</v>
      </c>
      <c r="BG930" s="206">
        <f>IF(N930="zákl. přenesená",J930,0)</f>
        <v>0</v>
      </c>
      <c r="BH930" s="206">
        <f>IF(N930="sníž. přenesená",J930,0)</f>
        <v>0</v>
      </c>
      <c r="BI930" s="206">
        <f>IF(N930="nulová",J930,0)</f>
        <v>0</v>
      </c>
      <c r="BJ930" s="24" t="s">
        <v>24</v>
      </c>
      <c r="BK930" s="206">
        <f>ROUND(I930*H930,2)</f>
        <v>0</v>
      </c>
      <c r="BL930" s="24" t="s">
        <v>316</v>
      </c>
      <c r="BM930" s="24" t="s">
        <v>1594</v>
      </c>
    </row>
    <row r="931" spans="2:65" s="11" customFormat="1">
      <c r="B931" s="207"/>
      <c r="C931" s="208"/>
      <c r="D931" s="209" t="s">
        <v>244</v>
      </c>
      <c r="E931" s="210" t="s">
        <v>22</v>
      </c>
      <c r="F931" s="211" t="s">
        <v>1595</v>
      </c>
      <c r="G931" s="208"/>
      <c r="H931" s="212">
        <v>1</v>
      </c>
      <c r="I931" s="213"/>
      <c r="J931" s="208"/>
      <c r="K931" s="208"/>
      <c r="L931" s="214"/>
      <c r="M931" s="215"/>
      <c r="N931" s="216"/>
      <c r="O931" s="216"/>
      <c r="P931" s="216"/>
      <c r="Q931" s="216"/>
      <c r="R931" s="216"/>
      <c r="S931" s="216"/>
      <c r="T931" s="217"/>
      <c r="AT931" s="218" t="s">
        <v>244</v>
      </c>
      <c r="AU931" s="218" t="s">
        <v>84</v>
      </c>
      <c r="AV931" s="11" t="s">
        <v>84</v>
      </c>
      <c r="AW931" s="11" t="s">
        <v>39</v>
      </c>
      <c r="AX931" s="11" t="s">
        <v>75</v>
      </c>
      <c r="AY931" s="218" t="s">
        <v>237</v>
      </c>
    </row>
    <row r="932" spans="2:65" s="12" customFormat="1">
      <c r="B932" s="219"/>
      <c r="C932" s="220"/>
      <c r="D932" s="221" t="s">
        <v>244</v>
      </c>
      <c r="E932" s="222" t="s">
        <v>22</v>
      </c>
      <c r="F932" s="223" t="s">
        <v>246</v>
      </c>
      <c r="G932" s="220"/>
      <c r="H932" s="224">
        <v>1</v>
      </c>
      <c r="I932" s="225"/>
      <c r="J932" s="220"/>
      <c r="K932" s="220"/>
      <c r="L932" s="226"/>
      <c r="M932" s="227"/>
      <c r="N932" s="228"/>
      <c r="O932" s="228"/>
      <c r="P932" s="228"/>
      <c r="Q932" s="228"/>
      <c r="R932" s="228"/>
      <c r="S932" s="228"/>
      <c r="T932" s="229"/>
      <c r="AT932" s="230" t="s">
        <v>244</v>
      </c>
      <c r="AU932" s="230" t="s">
        <v>84</v>
      </c>
      <c r="AV932" s="12" t="s">
        <v>164</v>
      </c>
      <c r="AW932" s="12" t="s">
        <v>39</v>
      </c>
      <c r="AX932" s="12" t="s">
        <v>24</v>
      </c>
      <c r="AY932" s="230" t="s">
        <v>237</v>
      </c>
    </row>
    <row r="933" spans="2:65" s="1" customFormat="1" ht="22.5" customHeight="1">
      <c r="B933" s="41"/>
      <c r="C933" s="195" t="s">
        <v>1596</v>
      </c>
      <c r="D933" s="195" t="s">
        <v>239</v>
      </c>
      <c r="E933" s="196" t="s">
        <v>1597</v>
      </c>
      <c r="F933" s="197" t="s">
        <v>1598</v>
      </c>
      <c r="G933" s="198" t="s">
        <v>396</v>
      </c>
      <c r="H933" s="199">
        <v>15</v>
      </c>
      <c r="I933" s="200"/>
      <c r="J933" s="201">
        <f>ROUND(I933*H933,2)</f>
        <v>0</v>
      </c>
      <c r="K933" s="197" t="s">
        <v>242</v>
      </c>
      <c r="L933" s="61"/>
      <c r="M933" s="202" t="s">
        <v>22</v>
      </c>
      <c r="N933" s="203" t="s">
        <v>46</v>
      </c>
      <c r="O933" s="42"/>
      <c r="P933" s="204">
        <f>O933*H933</f>
        <v>0</v>
      </c>
      <c r="Q933" s="204">
        <v>0</v>
      </c>
      <c r="R933" s="204">
        <f>Q933*H933</f>
        <v>0</v>
      </c>
      <c r="S933" s="204">
        <v>2.4E-2</v>
      </c>
      <c r="T933" s="205">
        <f>S933*H933</f>
        <v>0.36</v>
      </c>
      <c r="AR933" s="24" t="s">
        <v>316</v>
      </c>
      <c r="AT933" s="24" t="s">
        <v>239</v>
      </c>
      <c r="AU933" s="24" t="s">
        <v>84</v>
      </c>
      <c r="AY933" s="24" t="s">
        <v>237</v>
      </c>
      <c r="BE933" s="206">
        <f>IF(N933="základní",J933,0)</f>
        <v>0</v>
      </c>
      <c r="BF933" s="206">
        <f>IF(N933="snížená",J933,0)</f>
        <v>0</v>
      </c>
      <c r="BG933" s="206">
        <f>IF(N933="zákl. přenesená",J933,0)</f>
        <v>0</v>
      </c>
      <c r="BH933" s="206">
        <f>IF(N933="sníž. přenesená",J933,0)</f>
        <v>0</v>
      </c>
      <c r="BI933" s="206">
        <f>IF(N933="nulová",J933,0)</f>
        <v>0</v>
      </c>
      <c r="BJ933" s="24" t="s">
        <v>24</v>
      </c>
      <c r="BK933" s="206">
        <f>ROUND(I933*H933,2)</f>
        <v>0</v>
      </c>
      <c r="BL933" s="24" t="s">
        <v>316</v>
      </c>
      <c r="BM933" s="24" t="s">
        <v>1599</v>
      </c>
    </row>
    <row r="934" spans="2:65" s="11" customFormat="1">
      <c r="B934" s="207"/>
      <c r="C934" s="208"/>
      <c r="D934" s="221" t="s">
        <v>244</v>
      </c>
      <c r="E934" s="247" t="s">
        <v>22</v>
      </c>
      <c r="F934" s="248" t="s">
        <v>10</v>
      </c>
      <c r="G934" s="208"/>
      <c r="H934" s="249">
        <v>15</v>
      </c>
      <c r="I934" s="213"/>
      <c r="J934" s="208"/>
      <c r="K934" s="208"/>
      <c r="L934" s="214"/>
      <c r="M934" s="215"/>
      <c r="N934" s="216"/>
      <c r="O934" s="216"/>
      <c r="P934" s="216"/>
      <c r="Q934" s="216"/>
      <c r="R934" s="216"/>
      <c r="S934" s="216"/>
      <c r="T934" s="217"/>
      <c r="AT934" s="218" t="s">
        <v>244</v>
      </c>
      <c r="AU934" s="218" t="s">
        <v>84</v>
      </c>
      <c r="AV934" s="11" t="s">
        <v>84</v>
      </c>
      <c r="AW934" s="11" t="s">
        <v>39</v>
      </c>
      <c r="AX934" s="11" t="s">
        <v>24</v>
      </c>
      <c r="AY934" s="218" t="s">
        <v>237</v>
      </c>
    </row>
    <row r="935" spans="2:65" s="1" customFormat="1" ht="22.5" customHeight="1">
      <c r="B935" s="41"/>
      <c r="C935" s="195" t="s">
        <v>1600</v>
      </c>
      <c r="D935" s="195" t="s">
        <v>239</v>
      </c>
      <c r="E935" s="196" t="s">
        <v>1601</v>
      </c>
      <c r="F935" s="197" t="s">
        <v>1602</v>
      </c>
      <c r="G935" s="198" t="s">
        <v>396</v>
      </c>
      <c r="H935" s="199">
        <v>7</v>
      </c>
      <c r="I935" s="200"/>
      <c r="J935" s="201">
        <f>ROUND(I935*H935,2)</f>
        <v>0</v>
      </c>
      <c r="K935" s="197" t="s">
        <v>242</v>
      </c>
      <c r="L935" s="61"/>
      <c r="M935" s="202" t="s">
        <v>22</v>
      </c>
      <c r="N935" s="203" t="s">
        <v>46</v>
      </c>
      <c r="O935" s="42"/>
      <c r="P935" s="204">
        <f>O935*H935</f>
        <v>0</v>
      </c>
      <c r="Q935" s="204">
        <v>0</v>
      </c>
      <c r="R935" s="204">
        <f>Q935*H935</f>
        <v>0</v>
      </c>
      <c r="S935" s="204">
        <v>0</v>
      </c>
      <c r="T935" s="205">
        <f>S935*H935</f>
        <v>0</v>
      </c>
      <c r="AR935" s="24" t="s">
        <v>316</v>
      </c>
      <c r="AT935" s="24" t="s">
        <v>239</v>
      </c>
      <c r="AU935" s="24" t="s">
        <v>84</v>
      </c>
      <c r="AY935" s="24" t="s">
        <v>237</v>
      </c>
      <c r="BE935" s="206">
        <f>IF(N935="základní",J935,0)</f>
        <v>0</v>
      </c>
      <c r="BF935" s="206">
        <f>IF(N935="snížená",J935,0)</f>
        <v>0</v>
      </c>
      <c r="BG935" s="206">
        <f>IF(N935="zákl. přenesená",J935,0)</f>
        <v>0</v>
      </c>
      <c r="BH935" s="206">
        <f>IF(N935="sníž. přenesená",J935,0)</f>
        <v>0</v>
      </c>
      <c r="BI935" s="206">
        <f>IF(N935="nulová",J935,0)</f>
        <v>0</v>
      </c>
      <c r="BJ935" s="24" t="s">
        <v>24</v>
      </c>
      <c r="BK935" s="206">
        <f>ROUND(I935*H935,2)</f>
        <v>0</v>
      </c>
      <c r="BL935" s="24" t="s">
        <v>316</v>
      </c>
      <c r="BM935" s="24" t="s">
        <v>1603</v>
      </c>
    </row>
    <row r="936" spans="2:65" s="11" customFormat="1">
      <c r="B936" s="207"/>
      <c r="C936" s="208"/>
      <c r="D936" s="209" t="s">
        <v>244</v>
      </c>
      <c r="E936" s="210" t="s">
        <v>22</v>
      </c>
      <c r="F936" s="211" t="s">
        <v>1604</v>
      </c>
      <c r="G936" s="208"/>
      <c r="H936" s="212">
        <v>7</v>
      </c>
      <c r="I936" s="213"/>
      <c r="J936" s="208"/>
      <c r="K936" s="208"/>
      <c r="L936" s="214"/>
      <c r="M936" s="215"/>
      <c r="N936" s="216"/>
      <c r="O936" s="216"/>
      <c r="P936" s="216"/>
      <c r="Q936" s="216"/>
      <c r="R936" s="216"/>
      <c r="S936" s="216"/>
      <c r="T936" s="217"/>
      <c r="AT936" s="218" t="s">
        <v>244</v>
      </c>
      <c r="AU936" s="218" t="s">
        <v>84</v>
      </c>
      <c r="AV936" s="11" t="s">
        <v>84</v>
      </c>
      <c r="AW936" s="11" t="s">
        <v>39</v>
      </c>
      <c r="AX936" s="11" t="s">
        <v>75</v>
      </c>
      <c r="AY936" s="218" t="s">
        <v>237</v>
      </c>
    </row>
    <row r="937" spans="2:65" s="12" customFormat="1">
      <c r="B937" s="219"/>
      <c r="C937" s="220"/>
      <c r="D937" s="221" t="s">
        <v>244</v>
      </c>
      <c r="E937" s="222" t="s">
        <v>22</v>
      </c>
      <c r="F937" s="223" t="s">
        <v>246</v>
      </c>
      <c r="G937" s="220"/>
      <c r="H937" s="224">
        <v>7</v>
      </c>
      <c r="I937" s="225"/>
      <c r="J937" s="220"/>
      <c r="K937" s="220"/>
      <c r="L937" s="226"/>
      <c r="M937" s="227"/>
      <c r="N937" s="228"/>
      <c r="O937" s="228"/>
      <c r="P937" s="228"/>
      <c r="Q937" s="228"/>
      <c r="R937" s="228"/>
      <c r="S937" s="228"/>
      <c r="T937" s="229"/>
      <c r="AT937" s="230" t="s">
        <v>244</v>
      </c>
      <c r="AU937" s="230" t="s">
        <v>84</v>
      </c>
      <c r="AV937" s="12" t="s">
        <v>164</v>
      </c>
      <c r="AW937" s="12" t="s">
        <v>39</v>
      </c>
      <c r="AX937" s="12" t="s">
        <v>24</v>
      </c>
      <c r="AY937" s="230" t="s">
        <v>237</v>
      </c>
    </row>
    <row r="938" spans="2:65" s="1" customFormat="1" ht="22.5" customHeight="1">
      <c r="B938" s="41"/>
      <c r="C938" s="195" t="s">
        <v>1605</v>
      </c>
      <c r="D938" s="195" t="s">
        <v>239</v>
      </c>
      <c r="E938" s="196" t="s">
        <v>1606</v>
      </c>
      <c r="F938" s="197" t="s">
        <v>1607</v>
      </c>
      <c r="G938" s="198" t="s">
        <v>396</v>
      </c>
      <c r="H938" s="199">
        <v>8</v>
      </c>
      <c r="I938" s="200"/>
      <c r="J938" s="201">
        <f>ROUND(I938*H938,2)</f>
        <v>0</v>
      </c>
      <c r="K938" s="197" t="s">
        <v>242</v>
      </c>
      <c r="L938" s="61"/>
      <c r="M938" s="202" t="s">
        <v>22</v>
      </c>
      <c r="N938" s="203" t="s">
        <v>46</v>
      </c>
      <c r="O938" s="42"/>
      <c r="P938" s="204">
        <f>O938*H938</f>
        <v>0</v>
      </c>
      <c r="Q938" s="204">
        <v>0</v>
      </c>
      <c r="R938" s="204">
        <f>Q938*H938</f>
        <v>0</v>
      </c>
      <c r="S938" s="204">
        <v>0</v>
      </c>
      <c r="T938" s="205">
        <f>S938*H938</f>
        <v>0</v>
      </c>
      <c r="AR938" s="24" t="s">
        <v>316</v>
      </c>
      <c r="AT938" s="24" t="s">
        <v>239</v>
      </c>
      <c r="AU938" s="24" t="s">
        <v>84</v>
      </c>
      <c r="AY938" s="24" t="s">
        <v>237</v>
      </c>
      <c r="BE938" s="206">
        <f>IF(N938="základní",J938,0)</f>
        <v>0</v>
      </c>
      <c r="BF938" s="206">
        <f>IF(N938="snížená",J938,0)</f>
        <v>0</v>
      </c>
      <c r="BG938" s="206">
        <f>IF(N938="zákl. přenesená",J938,0)</f>
        <v>0</v>
      </c>
      <c r="BH938" s="206">
        <f>IF(N938="sníž. přenesená",J938,0)</f>
        <v>0</v>
      </c>
      <c r="BI938" s="206">
        <f>IF(N938="nulová",J938,0)</f>
        <v>0</v>
      </c>
      <c r="BJ938" s="24" t="s">
        <v>24</v>
      </c>
      <c r="BK938" s="206">
        <f>ROUND(I938*H938,2)</f>
        <v>0</v>
      </c>
      <c r="BL938" s="24" t="s">
        <v>316</v>
      </c>
      <c r="BM938" s="24" t="s">
        <v>1608</v>
      </c>
    </row>
    <row r="939" spans="2:65" s="11" customFormat="1">
      <c r="B939" s="207"/>
      <c r="C939" s="208"/>
      <c r="D939" s="209" t="s">
        <v>244</v>
      </c>
      <c r="E939" s="210" t="s">
        <v>22</v>
      </c>
      <c r="F939" s="211" t="s">
        <v>1609</v>
      </c>
      <c r="G939" s="208"/>
      <c r="H939" s="212">
        <v>8</v>
      </c>
      <c r="I939" s="213"/>
      <c r="J939" s="208"/>
      <c r="K939" s="208"/>
      <c r="L939" s="214"/>
      <c r="M939" s="215"/>
      <c r="N939" s="216"/>
      <c r="O939" s="216"/>
      <c r="P939" s="216"/>
      <c r="Q939" s="216"/>
      <c r="R939" s="216"/>
      <c r="S939" s="216"/>
      <c r="T939" s="217"/>
      <c r="AT939" s="218" t="s">
        <v>244</v>
      </c>
      <c r="AU939" s="218" t="s">
        <v>84</v>
      </c>
      <c r="AV939" s="11" t="s">
        <v>84</v>
      </c>
      <c r="AW939" s="11" t="s">
        <v>39</v>
      </c>
      <c r="AX939" s="11" t="s">
        <v>75</v>
      </c>
      <c r="AY939" s="218" t="s">
        <v>237</v>
      </c>
    </row>
    <row r="940" spans="2:65" s="12" customFormat="1">
      <c r="B940" s="219"/>
      <c r="C940" s="220"/>
      <c r="D940" s="221" t="s">
        <v>244</v>
      </c>
      <c r="E940" s="222" t="s">
        <v>22</v>
      </c>
      <c r="F940" s="223" t="s">
        <v>246</v>
      </c>
      <c r="G940" s="220"/>
      <c r="H940" s="224">
        <v>8</v>
      </c>
      <c r="I940" s="225"/>
      <c r="J940" s="220"/>
      <c r="K940" s="220"/>
      <c r="L940" s="226"/>
      <c r="M940" s="227"/>
      <c r="N940" s="228"/>
      <c r="O940" s="228"/>
      <c r="P940" s="228"/>
      <c r="Q940" s="228"/>
      <c r="R940" s="228"/>
      <c r="S940" s="228"/>
      <c r="T940" s="229"/>
      <c r="AT940" s="230" t="s">
        <v>244</v>
      </c>
      <c r="AU940" s="230" t="s">
        <v>84</v>
      </c>
      <c r="AV940" s="12" t="s">
        <v>164</v>
      </c>
      <c r="AW940" s="12" t="s">
        <v>39</v>
      </c>
      <c r="AX940" s="12" t="s">
        <v>24</v>
      </c>
      <c r="AY940" s="230" t="s">
        <v>237</v>
      </c>
    </row>
    <row r="941" spans="2:65" s="1" customFormat="1" ht="31.5" customHeight="1">
      <c r="B941" s="41"/>
      <c r="C941" s="195" t="s">
        <v>1610</v>
      </c>
      <c r="D941" s="195" t="s">
        <v>239</v>
      </c>
      <c r="E941" s="196" t="s">
        <v>1611</v>
      </c>
      <c r="F941" s="197" t="s">
        <v>1612</v>
      </c>
      <c r="G941" s="198" t="s">
        <v>396</v>
      </c>
      <c r="H941" s="199">
        <v>11</v>
      </c>
      <c r="I941" s="200"/>
      <c r="J941" s="201">
        <f>ROUND(I941*H941,2)</f>
        <v>0</v>
      </c>
      <c r="K941" s="197" t="s">
        <v>242</v>
      </c>
      <c r="L941" s="61"/>
      <c r="M941" s="202" t="s">
        <v>22</v>
      </c>
      <c r="N941" s="203" t="s">
        <v>46</v>
      </c>
      <c r="O941" s="42"/>
      <c r="P941" s="204">
        <f>O941*H941</f>
        <v>0</v>
      </c>
      <c r="Q941" s="204">
        <v>0</v>
      </c>
      <c r="R941" s="204">
        <f>Q941*H941</f>
        <v>0</v>
      </c>
      <c r="S941" s="204">
        <v>0</v>
      </c>
      <c r="T941" s="205">
        <f>S941*H941</f>
        <v>0</v>
      </c>
      <c r="AR941" s="24" t="s">
        <v>316</v>
      </c>
      <c r="AT941" s="24" t="s">
        <v>239</v>
      </c>
      <c r="AU941" s="24" t="s">
        <v>84</v>
      </c>
      <c r="AY941" s="24" t="s">
        <v>237</v>
      </c>
      <c r="BE941" s="206">
        <f>IF(N941="základní",J941,0)</f>
        <v>0</v>
      </c>
      <c r="BF941" s="206">
        <f>IF(N941="snížená",J941,0)</f>
        <v>0</v>
      </c>
      <c r="BG941" s="206">
        <f>IF(N941="zákl. přenesená",J941,0)</f>
        <v>0</v>
      </c>
      <c r="BH941" s="206">
        <f>IF(N941="sníž. přenesená",J941,0)</f>
        <v>0</v>
      </c>
      <c r="BI941" s="206">
        <f>IF(N941="nulová",J941,0)</f>
        <v>0</v>
      </c>
      <c r="BJ941" s="24" t="s">
        <v>24</v>
      </c>
      <c r="BK941" s="206">
        <f>ROUND(I941*H941,2)</f>
        <v>0</v>
      </c>
      <c r="BL941" s="24" t="s">
        <v>316</v>
      </c>
      <c r="BM941" s="24" t="s">
        <v>1613</v>
      </c>
    </row>
    <row r="942" spans="2:65" s="1" customFormat="1" ht="40.5">
      <c r="B942" s="41"/>
      <c r="C942" s="63"/>
      <c r="D942" s="209" t="s">
        <v>330</v>
      </c>
      <c r="E942" s="63"/>
      <c r="F942" s="241" t="s">
        <v>1614</v>
      </c>
      <c r="G942" s="63"/>
      <c r="H942" s="63"/>
      <c r="I942" s="165"/>
      <c r="J942" s="63"/>
      <c r="K942" s="63"/>
      <c r="L942" s="61"/>
      <c r="M942" s="242"/>
      <c r="N942" s="42"/>
      <c r="O942" s="42"/>
      <c r="P942" s="42"/>
      <c r="Q942" s="42"/>
      <c r="R942" s="42"/>
      <c r="S942" s="42"/>
      <c r="T942" s="78"/>
      <c r="AT942" s="24" t="s">
        <v>330</v>
      </c>
      <c r="AU942" s="24" t="s">
        <v>84</v>
      </c>
    </row>
    <row r="943" spans="2:65" s="11" customFormat="1">
      <c r="B943" s="207"/>
      <c r="C943" s="208"/>
      <c r="D943" s="209" t="s">
        <v>244</v>
      </c>
      <c r="E943" s="210" t="s">
        <v>22</v>
      </c>
      <c r="F943" s="211" t="s">
        <v>1615</v>
      </c>
      <c r="G943" s="208"/>
      <c r="H943" s="212">
        <v>11</v>
      </c>
      <c r="I943" s="213"/>
      <c r="J943" s="208"/>
      <c r="K943" s="208"/>
      <c r="L943" s="214"/>
      <c r="M943" s="215"/>
      <c r="N943" s="216"/>
      <c r="O943" s="216"/>
      <c r="P943" s="216"/>
      <c r="Q943" s="216"/>
      <c r="R943" s="216"/>
      <c r="S943" s="216"/>
      <c r="T943" s="217"/>
      <c r="AT943" s="218" t="s">
        <v>244</v>
      </c>
      <c r="AU943" s="218" t="s">
        <v>84</v>
      </c>
      <c r="AV943" s="11" t="s">
        <v>84</v>
      </c>
      <c r="AW943" s="11" t="s">
        <v>39</v>
      </c>
      <c r="AX943" s="11" t="s">
        <v>75</v>
      </c>
      <c r="AY943" s="218" t="s">
        <v>237</v>
      </c>
    </row>
    <row r="944" spans="2:65" s="12" customFormat="1">
      <c r="B944" s="219"/>
      <c r="C944" s="220"/>
      <c r="D944" s="221" t="s">
        <v>244</v>
      </c>
      <c r="E944" s="222" t="s">
        <v>22</v>
      </c>
      <c r="F944" s="223" t="s">
        <v>246</v>
      </c>
      <c r="G944" s="220"/>
      <c r="H944" s="224">
        <v>11</v>
      </c>
      <c r="I944" s="225"/>
      <c r="J944" s="220"/>
      <c r="K944" s="220"/>
      <c r="L944" s="226"/>
      <c r="M944" s="227"/>
      <c r="N944" s="228"/>
      <c r="O944" s="228"/>
      <c r="P944" s="228"/>
      <c r="Q944" s="228"/>
      <c r="R944" s="228"/>
      <c r="S944" s="228"/>
      <c r="T944" s="229"/>
      <c r="AT944" s="230" t="s">
        <v>244</v>
      </c>
      <c r="AU944" s="230" t="s">
        <v>84</v>
      </c>
      <c r="AV944" s="12" t="s">
        <v>164</v>
      </c>
      <c r="AW944" s="12" t="s">
        <v>39</v>
      </c>
      <c r="AX944" s="12" t="s">
        <v>24</v>
      </c>
      <c r="AY944" s="230" t="s">
        <v>237</v>
      </c>
    </row>
    <row r="945" spans="2:65" s="1" customFormat="1" ht="31.5" customHeight="1">
      <c r="B945" s="41"/>
      <c r="C945" s="195" t="s">
        <v>1616</v>
      </c>
      <c r="D945" s="195" t="s">
        <v>239</v>
      </c>
      <c r="E945" s="196" t="s">
        <v>1617</v>
      </c>
      <c r="F945" s="197" t="s">
        <v>1618</v>
      </c>
      <c r="G945" s="198" t="s">
        <v>396</v>
      </c>
      <c r="H945" s="199">
        <v>27</v>
      </c>
      <c r="I945" s="200"/>
      <c r="J945" s="201">
        <f>ROUND(I945*H945,2)</f>
        <v>0</v>
      </c>
      <c r="K945" s="197" t="s">
        <v>242</v>
      </c>
      <c r="L945" s="61"/>
      <c r="M945" s="202" t="s">
        <v>22</v>
      </c>
      <c r="N945" s="203" t="s">
        <v>46</v>
      </c>
      <c r="O945" s="42"/>
      <c r="P945" s="204">
        <f>O945*H945</f>
        <v>0</v>
      </c>
      <c r="Q945" s="204">
        <v>0</v>
      </c>
      <c r="R945" s="204">
        <f>Q945*H945</f>
        <v>0</v>
      </c>
      <c r="S945" s="204">
        <v>0</v>
      </c>
      <c r="T945" s="205">
        <f>S945*H945</f>
        <v>0</v>
      </c>
      <c r="AR945" s="24" t="s">
        <v>316</v>
      </c>
      <c r="AT945" s="24" t="s">
        <v>239</v>
      </c>
      <c r="AU945" s="24" t="s">
        <v>84</v>
      </c>
      <c r="AY945" s="24" t="s">
        <v>237</v>
      </c>
      <c r="BE945" s="206">
        <f>IF(N945="základní",J945,0)</f>
        <v>0</v>
      </c>
      <c r="BF945" s="206">
        <f>IF(N945="snížená",J945,0)</f>
        <v>0</v>
      </c>
      <c r="BG945" s="206">
        <f>IF(N945="zákl. přenesená",J945,0)</f>
        <v>0</v>
      </c>
      <c r="BH945" s="206">
        <f>IF(N945="sníž. přenesená",J945,0)</f>
        <v>0</v>
      </c>
      <c r="BI945" s="206">
        <f>IF(N945="nulová",J945,0)</f>
        <v>0</v>
      </c>
      <c r="BJ945" s="24" t="s">
        <v>24</v>
      </c>
      <c r="BK945" s="206">
        <f>ROUND(I945*H945,2)</f>
        <v>0</v>
      </c>
      <c r="BL945" s="24" t="s">
        <v>316</v>
      </c>
      <c r="BM945" s="24" t="s">
        <v>1619</v>
      </c>
    </row>
    <row r="946" spans="2:65" s="1" customFormat="1" ht="40.5">
      <c r="B946" s="41"/>
      <c r="C946" s="63"/>
      <c r="D946" s="209" t="s">
        <v>330</v>
      </c>
      <c r="E946" s="63"/>
      <c r="F946" s="241" t="s">
        <v>1614</v>
      </c>
      <c r="G946" s="63"/>
      <c r="H946" s="63"/>
      <c r="I946" s="165"/>
      <c r="J946" s="63"/>
      <c r="K946" s="63"/>
      <c r="L946" s="61"/>
      <c r="M946" s="242"/>
      <c r="N946" s="42"/>
      <c r="O946" s="42"/>
      <c r="P946" s="42"/>
      <c r="Q946" s="42"/>
      <c r="R946" s="42"/>
      <c r="S946" s="42"/>
      <c r="T946" s="78"/>
      <c r="AT946" s="24" t="s">
        <v>330</v>
      </c>
      <c r="AU946" s="24" t="s">
        <v>84</v>
      </c>
    </row>
    <row r="947" spans="2:65" s="11" customFormat="1">
      <c r="B947" s="207"/>
      <c r="C947" s="208"/>
      <c r="D947" s="209" t="s">
        <v>244</v>
      </c>
      <c r="E947" s="210" t="s">
        <v>22</v>
      </c>
      <c r="F947" s="211" t="s">
        <v>1620</v>
      </c>
      <c r="G947" s="208"/>
      <c r="H947" s="212">
        <v>27</v>
      </c>
      <c r="I947" s="213"/>
      <c r="J947" s="208"/>
      <c r="K947" s="208"/>
      <c r="L947" s="214"/>
      <c r="M947" s="215"/>
      <c r="N947" s="216"/>
      <c r="O947" s="216"/>
      <c r="P947" s="216"/>
      <c r="Q947" s="216"/>
      <c r="R947" s="216"/>
      <c r="S947" s="216"/>
      <c r="T947" s="217"/>
      <c r="AT947" s="218" t="s">
        <v>244</v>
      </c>
      <c r="AU947" s="218" t="s">
        <v>84</v>
      </c>
      <c r="AV947" s="11" t="s">
        <v>84</v>
      </c>
      <c r="AW947" s="11" t="s">
        <v>39</v>
      </c>
      <c r="AX947" s="11" t="s">
        <v>75</v>
      </c>
      <c r="AY947" s="218" t="s">
        <v>237</v>
      </c>
    </row>
    <row r="948" spans="2:65" s="12" customFormat="1">
      <c r="B948" s="219"/>
      <c r="C948" s="220"/>
      <c r="D948" s="221" t="s">
        <v>244</v>
      </c>
      <c r="E948" s="222" t="s">
        <v>22</v>
      </c>
      <c r="F948" s="223" t="s">
        <v>246</v>
      </c>
      <c r="G948" s="220"/>
      <c r="H948" s="224">
        <v>27</v>
      </c>
      <c r="I948" s="225"/>
      <c r="J948" s="220"/>
      <c r="K948" s="220"/>
      <c r="L948" s="226"/>
      <c r="M948" s="227"/>
      <c r="N948" s="228"/>
      <c r="O948" s="228"/>
      <c r="P948" s="228"/>
      <c r="Q948" s="228"/>
      <c r="R948" s="228"/>
      <c r="S948" s="228"/>
      <c r="T948" s="229"/>
      <c r="AT948" s="230" t="s">
        <v>244</v>
      </c>
      <c r="AU948" s="230" t="s">
        <v>84</v>
      </c>
      <c r="AV948" s="12" t="s">
        <v>164</v>
      </c>
      <c r="AW948" s="12" t="s">
        <v>39</v>
      </c>
      <c r="AX948" s="12" t="s">
        <v>24</v>
      </c>
      <c r="AY948" s="230" t="s">
        <v>237</v>
      </c>
    </row>
    <row r="949" spans="2:65" s="1" customFormat="1" ht="31.5" customHeight="1">
      <c r="B949" s="41"/>
      <c r="C949" s="195" t="s">
        <v>1621</v>
      </c>
      <c r="D949" s="195" t="s">
        <v>239</v>
      </c>
      <c r="E949" s="196" t="s">
        <v>1622</v>
      </c>
      <c r="F949" s="197" t="s">
        <v>1623</v>
      </c>
      <c r="G949" s="198" t="s">
        <v>396</v>
      </c>
      <c r="H949" s="199">
        <v>1</v>
      </c>
      <c r="I949" s="200"/>
      <c r="J949" s="201">
        <f>ROUND(I949*H949,2)</f>
        <v>0</v>
      </c>
      <c r="K949" s="197" t="s">
        <v>242</v>
      </c>
      <c r="L949" s="61"/>
      <c r="M949" s="202" t="s">
        <v>22</v>
      </c>
      <c r="N949" s="203" t="s">
        <v>46</v>
      </c>
      <c r="O949" s="42"/>
      <c r="P949" s="204">
        <f>O949*H949</f>
        <v>0</v>
      </c>
      <c r="Q949" s="204">
        <v>0</v>
      </c>
      <c r="R949" s="204">
        <f>Q949*H949</f>
        <v>0</v>
      </c>
      <c r="S949" s="204">
        <v>0</v>
      </c>
      <c r="T949" s="205">
        <f>S949*H949</f>
        <v>0</v>
      </c>
      <c r="AR949" s="24" t="s">
        <v>316</v>
      </c>
      <c r="AT949" s="24" t="s">
        <v>239</v>
      </c>
      <c r="AU949" s="24" t="s">
        <v>84</v>
      </c>
      <c r="AY949" s="24" t="s">
        <v>237</v>
      </c>
      <c r="BE949" s="206">
        <f>IF(N949="základní",J949,0)</f>
        <v>0</v>
      </c>
      <c r="BF949" s="206">
        <f>IF(N949="snížená",J949,0)</f>
        <v>0</v>
      </c>
      <c r="BG949" s="206">
        <f>IF(N949="zákl. přenesená",J949,0)</f>
        <v>0</v>
      </c>
      <c r="BH949" s="206">
        <f>IF(N949="sníž. přenesená",J949,0)</f>
        <v>0</v>
      </c>
      <c r="BI949" s="206">
        <f>IF(N949="nulová",J949,0)</f>
        <v>0</v>
      </c>
      <c r="BJ949" s="24" t="s">
        <v>24</v>
      </c>
      <c r="BK949" s="206">
        <f>ROUND(I949*H949,2)</f>
        <v>0</v>
      </c>
      <c r="BL949" s="24" t="s">
        <v>316</v>
      </c>
      <c r="BM949" s="24" t="s">
        <v>1624</v>
      </c>
    </row>
    <row r="950" spans="2:65" s="1" customFormat="1" ht="40.5">
      <c r="B950" s="41"/>
      <c r="C950" s="63"/>
      <c r="D950" s="209" t="s">
        <v>330</v>
      </c>
      <c r="E950" s="63"/>
      <c r="F950" s="241" t="s">
        <v>1614</v>
      </c>
      <c r="G950" s="63"/>
      <c r="H950" s="63"/>
      <c r="I950" s="165"/>
      <c r="J950" s="63"/>
      <c r="K950" s="63"/>
      <c r="L950" s="61"/>
      <c r="M950" s="242"/>
      <c r="N950" s="42"/>
      <c r="O950" s="42"/>
      <c r="P950" s="42"/>
      <c r="Q950" s="42"/>
      <c r="R950" s="42"/>
      <c r="S950" s="42"/>
      <c r="T950" s="78"/>
      <c r="AT950" s="24" t="s">
        <v>330</v>
      </c>
      <c r="AU950" s="24" t="s">
        <v>84</v>
      </c>
    </row>
    <row r="951" spans="2:65" s="11" customFormat="1">
      <c r="B951" s="207"/>
      <c r="C951" s="208"/>
      <c r="D951" s="209" t="s">
        <v>244</v>
      </c>
      <c r="E951" s="210" t="s">
        <v>22</v>
      </c>
      <c r="F951" s="211" t="s">
        <v>1625</v>
      </c>
      <c r="G951" s="208"/>
      <c r="H951" s="212">
        <v>1</v>
      </c>
      <c r="I951" s="213"/>
      <c r="J951" s="208"/>
      <c r="K951" s="208"/>
      <c r="L951" s="214"/>
      <c r="M951" s="215"/>
      <c r="N951" s="216"/>
      <c r="O951" s="216"/>
      <c r="P951" s="216"/>
      <c r="Q951" s="216"/>
      <c r="R951" s="216"/>
      <c r="S951" s="216"/>
      <c r="T951" s="217"/>
      <c r="AT951" s="218" t="s">
        <v>244</v>
      </c>
      <c r="AU951" s="218" t="s">
        <v>84</v>
      </c>
      <c r="AV951" s="11" t="s">
        <v>84</v>
      </c>
      <c r="AW951" s="11" t="s">
        <v>39</v>
      </c>
      <c r="AX951" s="11" t="s">
        <v>75</v>
      </c>
      <c r="AY951" s="218" t="s">
        <v>237</v>
      </c>
    </row>
    <row r="952" spans="2:65" s="12" customFormat="1">
      <c r="B952" s="219"/>
      <c r="C952" s="220"/>
      <c r="D952" s="221" t="s">
        <v>244</v>
      </c>
      <c r="E952" s="222" t="s">
        <v>22</v>
      </c>
      <c r="F952" s="223" t="s">
        <v>246</v>
      </c>
      <c r="G952" s="220"/>
      <c r="H952" s="224">
        <v>1</v>
      </c>
      <c r="I952" s="225"/>
      <c r="J952" s="220"/>
      <c r="K952" s="220"/>
      <c r="L952" s="226"/>
      <c r="M952" s="227"/>
      <c r="N952" s="228"/>
      <c r="O952" s="228"/>
      <c r="P952" s="228"/>
      <c r="Q952" s="228"/>
      <c r="R952" s="228"/>
      <c r="S952" s="228"/>
      <c r="T952" s="229"/>
      <c r="AT952" s="230" t="s">
        <v>244</v>
      </c>
      <c r="AU952" s="230" t="s">
        <v>84</v>
      </c>
      <c r="AV952" s="12" t="s">
        <v>164</v>
      </c>
      <c r="AW952" s="12" t="s">
        <v>39</v>
      </c>
      <c r="AX952" s="12" t="s">
        <v>24</v>
      </c>
      <c r="AY952" s="230" t="s">
        <v>237</v>
      </c>
    </row>
    <row r="953" spans="2:65" s="1" customFormat="1" ht="22.5" customHeight="1">
      <c r="B953" s="41"/>
      <c r="C953" s="231" t="s">
        <v>1626</v>
      </c>
      <c r="D953" s="231" t="s">
        <v>274</v>
      </c>
      <c r="E953" s="232" t="s">
        <v>1627</v>
      </c>
      <c r="F953" s="233" t="s">
        <v>1628</v>
      </c>
      <c r="G953" s="234" t="s">
        <v>319</v>
      </c>
      <c r="H953" s="235">
        <v>89.38</v>
      </c>
      <c r="I953" s="236"/>
      <c r="J953" s="237">
        <f>ROUND(I953*H953,2)</f>
        <v>0</v>
      </c>
      <c r="K953" s="233" t="s">
        <v>242</v>
      </c>
      <c r="L953" s="238"/>
      <c r="M953" s="239" t="s">
        <v>22</v>
      </c>
      <c r="N953" s="240" t="s">
        <v>46</v>
      </c>
      <c r="O953" s="42"/>
      <c r="P953" s="204">
        <f>O953*H953</f>
        <v>0</v>
      </c>
      <c r="Q953" s="204">
        <v>1.5E-3</v>
      </c>
      <c r="R953" s="204">
        <f>Q953*H953</f>
        <v>0.13406999999999999</v>
      </c>
      <c r="S953" s="204">
        <v>0</v>
      </c>
      <c r="T953" s="205">
        <f>S953*H953</f>
        <v>0</v>
      </c>
      <c r="AR953" s="24" t="s">
        <v>399</v>
      </c>
      <c r="AT953" s="24" t="s">
        <v>274</v>
      </c>
      <c r="AU953" s="24" t="s">
        <v>84</v>
      </c>
      <c r="AY953" s="24" t="s">
        <v>237</v>
      </c>
      <c r="BE953" s="206">
        <f>IF(N953="základní",J953,0)</f>
        <v>0</v>
      </c>
      <c r="BF953" s="206">
        <f>IF(N953="snížená",J953,0)</f>
        <v>0</v>
      </c>
      <c r="BG953" s="206">
        <f>IF(N953="zákl. přenesená",J953,0)</f>
        <v>0</v>
      </c>
      <c r="BH953" s="206">
        <f>IF(N953="sníž. přenesená",J953,0)</f>
        <v>0</v>
      </c>
      <c r="BI953" s="206">
        <f>IF(N953="nulová",J953,0)</f>
        <v>0</v>
      </c>
      <c r="BJ953" s="24" t="s">
        <v>24</v>
      </c>
      <c r="BK953" s="206">
        <f>ROUND(I953*H953,2)</f>
        <v>0</v>
      </c>
      <c r="BL953" s="24" t="s">
        <v>316</v>
      </c>
      <c r="BM953" s="24" t="s">
        <v>1629</v>
      </c>
    </row>
    <row r="954" spans="2:65" s="11" customFormat="1">
      <c r="B954" s="207"/>
      <c r="C954" s="208"/>
      <c r="D954" s="209" t="s">
        <v>244</v>
      </c>
      <c r="E954" s="210" t="s">
        <v>22</v>
      </c>
      <c r="F954" s="211" t="s">
        <v>1630</v>
      </c>
      <c r="G954" s="208"/>
      <c r="H954" s="212">
        <v>89.38</v>
      </c>
      <c r="I954" s="213"/>
      <c r="J954" s="208"/>
      <c r="K954" s="208"/>
      <c r="L954" s="214"/>
      <c r="M954" s="215"/>
      <c r="N954" s="216"/>
      <c r="O954" s="216"/>
      <c r="P954" s="216"/>
      <c r="Q954" s="216"/>
      <c r="R954" s="216"/>
      <c r="S954" s="216"/>
      <c r="T954" s="217"/>
      <c r="AT954" s="218" t="s">
        <v>244</v>
      </c>
      <c r="AU954" s="218" t="s">
        <v>84</v>
      </c>
      <c r="AV954" s="11" t="s">
        <v>84</v>
      </c>
      <c r="AW954" s="11" t="s">
        <v>39</v>
      </c>
      <c r="AX954" s="11" t="s">
        <v>75</v>
      </c>
      <c r="AY954" s="218" t="s">
        <v>237</v>
      </c>
    </row>
    <row r="955" spans="2:65" s="12" customFormat="1">
      <c r="B955" s="219"/>
      <c r="C955" s="220"/>
      <c r="D955" s="221" t="s">
        <v>244</v>
      </c>
      <c r="E955" s="222" t="s">
        <v>22</v>
      </c>
      <c r="F955" s="223" t="s">
        <v>246</v>
      </c>
      <c r="G955" s="220"/>
      <c r="H955" s="224">
        <v>89.38</v>
      </c>
      <c r="I955" s="225"/>
      <c r="J955" s="220"/>
      <c r="K955" s="220"/>
      <c r="L955" s="226"/>
      <c r="M955" s="227"/>
      <c r="N955" s="228"/>
      <c r="O955" s="228"/>
      <c r="P955" s="228"/>
      <c r="Q955" s="228"/>
      <c r="R955" s="228"/>
      <c r="S955" s="228"/>
      <c r="T955" s="229"/>
      <c r="AT955" s="230" t="s">
        <v>244</v>
      </c>
      <c r="AU955" s="230" t="s">
        <v>84</v>
      </c>
      <c r="AV955" s="12" t="s">
        <v>164</v>
      </c>
      <c r="AW955" s="12" t="s">
        <v>39</v>
      </c>
      <c r="AX955" s="12" t="s">
        <v>24</v>
      </c>
      <c r="AY955" s="230" t="s">
        <v>237</v>
      </c>
    </row>
    <row r="956" spans="2:65" s="1" customFormat="1" ht="22.5" customHeight="1">
      <c r="B956" s="41"/>
      <c r="C956" s="231" t="s">
        <v>1631</v>
      </c>
      <c r="D956" s="231" t="s">
        <v>274</v>
      </c>
      <c r="E956" s="232" t="s">
        <v>1632</v>
      </c>
      <c r="F956" s="233" t="s">
        <v>1633</v>
      </c>
      <c r="G956" s="234" t="s">
        <v>319</v>
      </c>
      <c r="H956" s="235">
        <v>6</v>
      </c>
      <c r="I956" s="236"/>
      <c r="J956" s="237">
        <f>ROUND(I956*H956,2)</f>
        <v>0</v>
      </c>
      <c r="K956" s="233" t="s">
        <v>242</v>
      </c>
      <c r="L956" s="238"/>
      <c r="M956" s="239" t="s">
        <v>22</v>
      </c>
      <c r="N956" s="240" t="s">
        <v>46</v>
      </c>
      <c r="O956" s="42"/>
      <c r="P956" s="204">
        <f>O956*H956</f>
        <v>0</v>
      </c>
      <c r="Q956" s="204">
        <v>1.8E-3</v>
      </c>
      <c r="R956" s="204">
        <f>Q956*H956</f>
        <v>1.0800000000000001E-2</v>
      </c>
      <c r="S956" s="204">
        <v>0</v>
      </c>
      <c r="T956" s="205">
        <f>S956*H956</f>
        <v>0</v>
      </c>
      <c r="AR956" s="24" t="s">
        <v>399</v>
      </c>
      <c r="AT956" s="24" t="s">
        <v>274</v>
      </c>
      <c r="AU956" s="24" t="s">
        <v>84</v>
      </c>
      <c r="AY956" s="24" t="s">
        <v>237</v>
      </c>
      <c r="BE956" s="206">
        <f>IF(N956="základní",J956,0)</f>
        <v>0</v>
      </c>
      <c r="BF956" s="206">
        <f>IF(N956="snížená",J956,0)</f>
        <v>0</v>
      </c>
      <c r="BG956" s="206">
        <f>IF(N956="zákl. přenesená",J956,0)</f>
        <v>0</v>
      </c>
      <c r="BH956" s="206">
        <f>IF(N956="sníž. přenesená",J956,0)</f>
        <v>0</v>
      </c>
      <c r="BI956" s="206">
        <f>IF(N956="nulová",J956,0)</f>
        <v>0</v>
      </c>
      <c r="BJ956" s="24" t="s">
        <v>24</v>
      </c>
      <c r="BK956" s="206">
        <f>ROUND(I956*H956,2)</f>
        <v>0</v>
      </c>
      <c r="BL956" s="24" t="s">
        <v>316</v>
      </c>
      <c r="BM956" s="24" t="s">
        <v>1634</v>
      </c>
    </row>
    <row r="957" spans="2:65" s="11" customFormat="1">
      <c r="B957" s="207"/>
      <c r="C957" s="208"/>
      <c r="D957" s="209" t="s">
        <v>244</v>
      </c>
      <c r="E957" s="210" t="s">
        <v>22</v>
      </c>
      <c r="F957" s="211" t="s">
        <v>1635</v>
      </c>
      <c r="G957" s="208"/>
      <c r="H957" s="212">
        <v>6</v>
      </c>
      <c r="I957" s="213"/>
      <c r="J957" s="208"/>
      <c r="K957" s="208"/>
      <c r="L957" s="214"/>
      <c r="M957" s="215"/>
      <c r="N957" s="216"/>
      <c r="O957" s="216"/>
      <c r="P957" s="216"/>
      <c r="Q957" s="216"/>
      <c r="R957" s="216"/>
      <c r="S957" s="216"/>
      <c r="T957" s="217"/>
      <c r="AT957" s="218" t="s">
        <v>244</v>
      </c>
      <c r="AU957" s="218" t="s">
        <v>84</v>
      </c>
      <c r="AV957" s="11" t="s">
        <v>84</v>
      </c>
      <c r="AW957" s="11" t="s">
        <v>39</v>
      </c>
      <c r="AX957" s="11" t="s">
        <v>75</v>
      </c>
      <c r="AY957" s="218" t="s">
        <v>237</v>
      </c>
    </row>
    <row r="958" spans="2:65" s="12" customFormat="1">
      <c r="B958" s="219"/>
      <c r="C958" s="220"/>
      <c r="D958" s="221" t="s">
        <v>244</v>
      </c>
      <c r="E958" s="222" t="s">
        <v>22</v>
      </c>
      <c r="F958" s="223" t="s">
        <v>246</v>
      </c>
      <c r="G958" s="220"/>
      <c r="H958" s="224">
        <v>6</v>
      </c>
      <c r="I958" s="225"/>
      <c r="J958" s="220"/>
      <c r="K958" s="220"/>
      <c r="L958" s="226"/>
      <c r="M958" s="227"/>
      <c r="N958" s="228"/>
      <c r="O958" s="228"/>
      <c r="P958" s="228"/>
      <c r="Q958" s="228"/>
      <c r="R958" s="228"/>
      <c r="S958" s="228"/>
      <c r="T958" s="229"/>
      <c r="AT958" s="230" t="s">
        <v>244</v>
      </c>
      <c r="AU958" s="230" t="s">
        <v>84</v>
      </c>
      <c r="AV958" s="12" t="s">
        <v>164</v>
      </c>
      <c r="AW958" s="12" t="s">
        <v>39</v>
      </c>
      <c r="AX958" s="12" t="s">
        <v>24</v>
      </c>
      <c r="AY958" s="230" t="s">
        <v>237</v>
      </c>
    </row>
    <row r="959" spans="2:65" s="1" customFormat="1" ht="22.5" customHeight="1">
      <c r="B959" s="41"/>
      <c r="C959" s="231" t="s">
        <v>1636</v>
      </c>
      <c r="D959" s="231" t="s">
        <v>274</v>
      </c>
      <c r="E959" s="232" t="s">
        <v>1637</v>
      </c>
      <c r="F959" s="233" t="s">
        <v>1638</v>
      </c>
      <c r="G959" s="234" t="s">
        <v>319</v>
      </c>
      <c r="H959" s="235">
        <v>60.6</v>
      </c>
      <c r="I959" s="236"/>
      <c r="J959" s="237">
        <f>ROUND(I959*H959,2)</f>
        <v>0</v>
      </c>
      <c r="K959" s="233" t="s">
        <v>242</v>
      </c>
      <c r="L959" s="238"/>
      <c r="M959" s="239" t="s">
        <v>22</v>
      </c>
      <c r="N959" s="240" t="s">
        <v>46</v>
      </c>
      <c r="O959" s="42"/>
      <c r="P959" s="204">
        <f>O959*H959</f>
        <v>0</v>
      </c>
      <c r="Q959" s="204">
        <v>2.0999999999999999E-3</v>
      </c>
      <c r="R959" s="204">
        <f>Q959*H959</f>
        <v>0.12725999999999998</v>
      </c>
      <c r="S959" s="204">
        <v>0</v>
      </c>
      <c r="T959" s="205">
        <f>S959*H959</f>
        <v>0</v>
      </c>
      <c r="AR959" s="24" t="s">
        <v>399</v>
      </c>
      <c r="AT959" s="24" t="s">
        <v>274</v>
      </c>
      <c r="AU959" s="24" t="s">
        <v>84</v>
      </c>
      <c r="AY959" s="24" t="s">
        <v>237</v>
      </c>
      <c r="BE959" s="206">
        <f>IF(N959="základní",J959,0)</f>
        <v>0</v>
      </c>
      <c r="BF959" s="206">
        <f>IF(N959="snížená",J959,0)</f>
        <v>0</v>
      </c>
      <c r="BG959" s="206">
        <f>IF(N959="zákl. přenesená",J959,0)</f>
        <v>0</v>
      </c>
      <c r="BH959" s="206">
        <f>IF(N959="sníž. přenesená",J959,0)</f>
        <v>0</v>
      </c>
      <c r="BI959" s="206">
        <f>IF(N959="nulová",J959,0)</f>
        <v>0</v>
      </c>
      <c r="BJ959" s="24" t="s">
        <v>24</v>
      </c>
      <c r="BK959" s="206">
        <f>ROUND(I959*H959,2)</f>
        <v>0</v>
      </c>
      <c r="BL959" s="24" t="s">
        <v>316</v>
      </c>
      <c r="BM959" s="24" t="s">
        <v>1639</v>
      </c>
    </row>
    <row r="960" spans="2:65" s="11" customFormat="1">
      <c r="B960" s="207"/>
      <c r="C960" s="208"/>
      <c r="D960" s="209" t="s">
        <v>244</v>
      </c>
      <c r="E960" s="210" t="s">
        <v>22</v>
      </c>
      <c r="F960" s="211" t="s">
        <v>1640</v>
      </c>
      <c r="G960" s="208"/>
      <c r="H960" s="212">
        <v>60.6</v>
      </c>
      <c r="I960" s="213"/>
      <c r="J960" s="208"/>
      <c r="K960" s="208"/>
      <c r="L960" s="214"/>
      <c r="M960" s="215"/>
      <c r="N960" s="216"/>
      <c r="O960" s="216"/>
      <c r="P960" s="216"/>
      <c r="Q960" s="216"/>
      <c r="R960" s="216"/>
      <c r="S960" s="216"/>
      <c r="T960" s="217"/>
      <c r="AT960" s="218" t="s">
        <v>244</v>
      </c>
      <c r="AU960" s="218" t="s">
        <v>84</v>
      </c>
      <c r="AV960" s="11" t="s">
        <v>84</v>
      </c>
      <c r="AW960" s="11" t="s">
        <v>39</v>
      </c>
      <c r="AX960" s="11" t="s">
        <v>75</v>
      </c>
      <c r="AY960" s="218" t="s">
        <v>237</v>
      </c>
    </row>
    <row r="961" spans="2:65" s="12" customFormat="1">
      <c r="B961" s="219"/>
      <c r="C961" s="220"/>
      <c r="D961" s="221" t="s">
        <v>244</v>
      </c>
      <c r="E961" s="222" t="s">
        <v>22</v>
      </c>
      <c r="F961" s="223" t="s">
        <v>246</v>
      </c>
      <c r="G961" s="220"/>
      <c r="H961" s="224">
        <v>60.6</v>
      </c>
      <c r="I961" s="225"/>
      <c r="J961" s="220"/>
      <c r="K961" s="220"/>
      <c r="L961" s="226"/>
      <c r="M961" s="227"/>
      <c r="N961" s="228"/>
      <c r="O961" s="228"/>
      <c r="P961" s="228"/>
      <c r="Q961" s="228"/>
      <c r="R961" s="228"/>
      <c r="S961" s="228"/>
      <c r="T961" s="229"/>
      <c r="AT961" s="230" t="s">
        <v>244</v>
      </c>
      <c r="AU961" s="230" t="s">
        <v>84</v>
      </c>
      <c r="AV961" s="12" t="s">
        <v>164</v>
      </c>
      <c r="AW961" s="12" t="s">
        <v>39</v>
      </c>
      <c r="AX961" s="12" t="s">
        <v>24</v>
      </c>
      <c r="AY961" s="230" t="s">
        <v>237</v>
      </c>
    </row>
    <row r="962" spans="2:65" s="1" customFormat="1" ht="22.5" customHeight="1">
      <c r="B962" s="41"/>
      <c r="C962" s="231" t="s">
        <v>1641</v>
      </c>
      <c r="D962" s="231" t="s">
        <v>274</v>
      </c>
      <c r="E962" s="232" t="s">
        <v>1642</v>
      </c>
      <c r="F962" s="233" t="s">
        <v>1643</v>
      </c>
      <c r="G962" s="234" t="s">
        <v>319</v>
      </c>
      <c r="H962" s="235">
        <v>1.05</v>
      </c>
      <c r="I962" s="236"/>
      <c r="J962" s="237">
        <f>ROUND(I962*H962,2)</f>
        <v>0</v>
      </c>
      <c r="K962" s="233" t="s">
        <v>242</v>
      </c>
      <c r="L962" s="238"/>
      <c r="M962" s="239" t="s">
        <v>22</v>
      </c>
      <c r="N962" s="240" t="s">
        <v>46</v>
      </c>
      <c r="O962" s="42"/>
      <c r="P962" s="204">
        <f>O962*H962</f>
        <v>0</v>
      </c>
      <c r="Q962" s="204">
        <v>3.0000000000000001E-3</v>
      </c>
      <c r="R962" s="204">
        <f>Q962*H962</f>
        <v>3.15E-3</v>
      </c>
      <c r="S962" s="204">
        <v>0</v>
      </c>
      <c r="T962" s="205">
        <f>S962*H962</f>
        <v>0</v>
      </c>
      <c r="AR962" s="24" t="s">
        <v>399</v>
      </c>
      <c r="AT962" s="24" t="s">
        <v>274</v>
      </c>
      <c r="AU962" s="24" t="s">
        <v>84</v>
      </c>
      <c r="AY962" s="24" t="s">
        <v>237</v>
      </c>
      <c r="BE962" s="206">
        <f>IF(N962="základní",J962,0)</f>
        <v>0</v>
      </c>
      <c r="BF962" s="206">
        <f>IF(N962="snížená",J962,0)</f>
        <v>0</v>
      </c>
      <c r="BG962" s="206">
        <f>IF(N962="zákl. přenesená",J962,0)</f>
        <v>0</v>
      </c>
      <c r="BH962" s="206">
        <f>IF(N962="sníž. přenesená",J962,0)</f>
        <v>0</v>
      </c>
      <c r="BI962" s="206">
        <f>IF(N962="nulová",J962,0)</f>
        <v>0</v>
      </c>
      <c r="BJ962" s="24" t="s">
        <v>24</v>
      </c>
      <c r="BK962" s="206">
        <f>ROUND(I962*H962,2)</f>
        <v>0</v>
      </c>
      <c r="BL962" s="24" t="s">
        <v>316</v>
      </c>
      <c r="BM962" s="24" t="s">
        <v>1644</v>
      </c>
    </row>
    <row r="963" spans="2:65" s="11" customFormat="1">
      <c r="B963" s="207"/>
      <c r="C963" s="208"/>
      <c r="D963" s="209" t="s">
        <v>244</v>
      </c>
      <c r="E963" s="210" t="s">
        <v>22</v>
      </c>
      <c r="F963" s="211" t="s">
        <v>1645</v>
      </c>
      <c r="G963" s="208"/>
      <c r="H963" s="212">
        <v>1.05</v>
      </c>
      <c r="I963" s="213"/>
      <c r="J963" s="208"/>
      <c r="K963" s="208"/>
      <c r="L963" s="214"/>
      <c r="M963" s="215"/>
      <c r="N963" s="216"/>
      <c r="O963" s="216"/>
      <c r="P963" s="216"/>
      <c r="Q963" s="216"/>
      <c r="R963" s="216"/>
      <c r="S963" s="216"/>
      <c r="T963" s="217"/>
      <c r="AT963" s="218" t="s">
        <v>244</v>
      </c>
      <c r="AU963" s="218" t="s">
        <v>84</v>
      </c>
      <c r="AV963" s="11" t="s">
        <v>84</v>
      </c>
      <c r="AW963" s="11" t="s">
        <v>39</v>
      </c>
      <c r="AX963" s="11" t="s">
        <v>75</v>
      </c>
      <c r="AY963" s="218" t="s">
        <v>237</v>
      </c>
    </row>
    <row r="964" spans="2:65" s="12" customFormat="1">
      <c r="B964" s="219"/>
      <c r="C964" s="220"/>
      <c r="D964" s="221" t="s">
        <v>244</v>
      </c>
      <c r="E964" s="222" t="s">
        <v>22</v>
      </c>
      <c r="F964" s="223" t="s">
        <v>246</v>
      </c>
      <c r="G964" s="220"/>
      <c r="H964" s="224">
        <v>1.05</v>
      </c>
      <c r="I964" s="225"/>
      <c r="J964" s="220"/>
      <c r="K964" s="220"/>
      <c r="L964" s="226"/>
      <c r="M964" s="227"/>
      <c r="N964" s="228"/>
      <c r="O964" s="228"/>
      <c r="P964" s="228"/>
      <c r="Q964" s="228"/>
      <c r="R964" s="228"/>
      <c r="S964" s="228"/>
      <c r="T964" s="229"/>
      <c r="AT964" s="230" t="s">
        <v>244</v>
      </c>
      <c r="AU964" s="230" t="s">
        <v>84</v>
      </c>
      <c r="AV964" s="12" t="s">
        <v>164</v>
      </c>
      <c r="AW964" s="12" t="s">
        <v>39</v>
      </c>
      <c r="AX964" s="12" t="s">
        <v>24</v>
      </c>
      <c r="AY964" s="230" t="s">
        <v>237</v>
      </c>
    </row>
    <row r="965" spans="2:65" s="1" customFormat="1" ht="31.5" customHeight="1">
      <c r="B965" s="41"/>
      <c r="C965" s="195" t="s">
        <v>1646</v>
      </c>
      <c r="D965" s="195" t="s">
        <v>239</v>
      </c>
      <c r="E965" s="196" t="s">
        <v>1647</v>
      </c>
      <c r="F965" s="197" t="s">
        <v>1648</v>
      </c>
      <c r="G965" s="198" t="s">
        <v>277</v>
      </c>
      <c r="H965" s="199">
        <v>0.76800000000000002</v>
      </c>
      <c r="I965" s="200"/>
      <c r="J965" s="201">
        <f>ROUND(I965*H965,2)</f>
        <v>0</v>
      </c>
      <c r="K965" s="197" t="s">
        <v>242</v>
      </c>
      <c r="L965" s="61"/>
      <c r="M965" s="202" t="s">
        <v>22</v>
      </c>
      <c r="N965" s="203" t="s">
        <v>46</v>
      </c>
      <c r="O965" s="42"/>
      <c r="P965" s="204">
        <f>O965*H965</f>
        <v>0</v>
      </c>
      <c r="Q965" s="204">
        <v>0</v>
      </c>
      <c r="R965" s="204">
        <f>Q965*H965</f>
        <v>0</v>
      </c>
      <c r="S965" s="204">
        <v>0</v>
      </c>
      <c r="T965" s="205">
        <f>S965*H965</f>
        <v>0</v>
      </c>
      <c r="AR965" s="24" t="s">
        <v>316</v>
      </c>
      <c r="AT965" s="24" t="s">
        <v>239</v>
      </c>
      <c r="AU965" s="24" t="s">
        <v>84</v>
      </c>
      <c r="AY965" s="24" t="s">
        <v>237</v>
      </c>
      <c r="BE965" s="206">
        <f>IF(N965="základní",J965,0)</f>
        <v>0</v>
      </c>
      <c r="BF965" s="206">
        <f>IF(N965="snížená",J965,0)</f>
        <v>0</v>
      </c>
      <c r="BG965" s="206">
        <f>IF(N965="zákl. přenesená",J965,0)</f>
        <v>0</v>
      </c>
      <c r="BH965" s="206">
        <f>IF(N965="sníž. přenesená",J965,0)</f>
        <v>0</v>
      </c>
      <c r="BI965" s="206">
        <f>IF(N965="nulová",J965,0)</f>
        <v>0</v>
      </c>
      <c r="BJ965" s="24" t="s">
        <v>24</v>
      </c>
      <c r="BK965" s="206">
        <f>ROUND(I965*H965,2)</f>
        <v>0</v>
      </c>
      <c r="BL965" s="24" t="s">
        <v>316</v>
      </c>
      <c r="BM965" s="24" t="s">
        <v>1649</v>
      </c>
    </row>
    <row r="966" spans="2:65" s="1" customFormat="1" ht="121.5">
      <c r="B966" s="41"/>
      <c r="C966" s="63"/>
      <c r="D966" s="209" t="s">
        <v>330</v>
      </c>
      <c r="E966" s="63"/>
      <c r="F966" s="241" t="s">
        <v>1650</v>
      </c>
      <c r="G966" s="63"/>
      <c r="H966" s="63"/>
      <c r="I966" s="165"/>
      <c r="J966" s="63"/>
      <c r="K966" s="63"/>
      <c r="L966" s="61"/>
      <c r="M966" s="242"/>
      <c r="N966" s="42"/>
      <c r="O966" s="42"/>
      <c r="P966" s="42"/>
      <c r="Q966" s="42"/>
      <c r="R966" s="42"/>
      <c r="S966" s="42"/>
      <c r="T966" s="78"/>
      <c r="AT966" s="24" t="s">
        <v>330</v>
      </c>
      <c r="AU966" s="24" t="s">
        <v>84</v>
      </c>
    </row>
    <row r="967" spans="2:65" s="10" customFormat="1" ht="29.85" customHeight="1">
      <c r="B967" s="178"/>
      <c r="C967" s="179"/>
      <c r="D967" s="192" t="s">
        <v>74</v>
      </c>
      <c r="E967" s="193" t="s">
        <v>1651</v>
      </c>
      <c r="F967" s="193" t="s">
        <v>1652</v>
      </c>
      <c r="G967" s="179"/>
      <c r="H967" s="179"/>
      <c r="I967" s="182"/>
      <c r="J967" s="194">
        <f>BK967</f>
        <v>0</v>
      </c>
      <c r="K967" s="179"/>
      <c r="L967" s="184"/>
      <c r="M967" s="185"/>
      <c r="N967" s="186"/>
      <c r="O967" s="186"/>
      <c r="P967" s="187">
        <f>SUM(P968:P1054)</f>
        <v>0</v>
      </c>
      <c r="Q967" s="186"/>
      <c r="R967" s="187">
        <f>SUM(R968:R1054)</f>
        <v>0</v>
      </c>
      <c r="S967" s="186"/>
      <c r="T967" s="188">
        <f>SUM(T968:T1054)</f>
        <v>0</v>
      </c>
      <c r="AR967" s="189" t="s">
        <v>84</v>
      </c>
      <c r="AT967" s="190" t="s">
        <v>74</v>
      </c>
      <c r="AU967" s="190" t="s">
        <v>24</v>
      </c>
      <c r="AY967" s="189" t="s">
        <v>237</v>
      </c>
      <c r="BK967" s="191">
        <f>SUM(BK968:BK1054)</f>
        <v>0</v>
      </c>
    </row>
    <row r="968" spans="2:65" s="1" customFormat="1" ht="31.5" customHeight="1">
      <c r="B968" s="41"/>
      <c r="C968" s="195" t="s">
        <v>1653</v>
      </c>
      <c r="D968" s="195" t="s">
        <v>239</v>
      </c>
      <c r="E968" s="196" t="s">
        <v>1654</v>
      </c>
      <c r="F968" s="197" t="s">
        <v>1655</v>
      </c>
      <c r="G968" s="198" t="s">
        <v>885</v>
      </c>
      <c r="H968" s="199">
        <v>1</v>
      </c>
      <c r="I968" s="200"/>
      <c r="J968" s="201">
        <f>ROUND(I968*H968,2)</f>
        <v>0</v>
      </c>
      <c r="K968" s="197" t="s">
        <v>22</v>
      </c>
      <c r="L968" s="61"/>
      <c r="M968" s="202" t="s">
        <v>22</v>
      </c>
      <c r="N968" s="203" t="s">
        <v>46</v>
      </c>
      <c r="O968" s="42"/>
      <c r="P968" s="204">
        <f>O968*H968</f>
        <v>0</v>
      </c>
      <c r="Q968" s="204">
        <v>0</v>
      </c>
      <c r="R968" s="204">
        <f>Q968*H968</f>
        <v>0</v>
      </c>
      <c r="S968" s="204">
        <v>0</v>
      </c>
      <c r="T968" s="205">
        <f>S968*H968</f>
        <v>0</v>
      </c>
      <c r="AR968" s="24" t="s">
        <v>316</v>
      </c>
      <c r="AT968" s="24" t="s">
        <v>239</v>
      </c>
      <c r="AU968" s="24" t="s">
        <v>84</v>
      </c>
      <c r="AY968" s="24" t="s">
        <v>237</v>
      </c>
      <c r="BE968" s="206">
        <f>IF(N968="základní",J968,0)</f>
        <v>0</v>
      </c>
      <c r="BF968" s="206">
        <f>IF(N968="snížená",J968,0)</f>
        <v>0</v>
      </c>
      <c r="BG968" s="206">
        <f>IF(N968="zákl. přenesená",J968,0)</f>
        <v>0</v>
      </c>
      <c r="BH968" s="206">
        <f>IF(N968="sníž. přenesená",J968,0)</f>
        <v>0</v>
      </c>
      <c r="BI968" s="206">
        <f>IF(N968="nulová",J968,0)</f>
        <v>0</v>
      </c>
      <c r="BJ968" s="24" t="s">
        <v>24</v>
      </c>
      <c r="BK968" s="206">
        <f>ROUND(I968*H968,2)</f>
        <v>0</v>
      </c>
      <c r="BL968" s="24" t="s">
        <v>316</v>
      </c>
      <c r="BM968" s="24" t="s">
        <v>1656</v>
      </c>
    </row>
    <row r="969" spans="2:65" s="11" customFormat="1">
      <c r="B969" s="207"/>
      <c r="C969" s="208"/>
      <c r="D969" s="209" t="s">
        <v>244</v>
      </c>
      <c r="E969" s="210" t="s">
        <v>22</v>
      </c>
      <c r="F969" s="211" t="s">
        <v>1657</v>
      </c>
      <c r="G969" s="208"/>
      <c r="H969" s="212">
        <v>1</v>
      </c>
      <c r="I969" s="213"/>
      <c r="J969" s="208"/>
      <c r="K969" s="208"/>
      <c r="L969" s="214"/>
      <c r="M969" s="215"/>
      <c r="N969" s="216"/>
      <c r="O969" s="216"/>
      <c r="P969" s="216"/>
      <c r="Q969" s="216"/>
      <c r="R969" s="216"/>
      <c r="S969" s="216"/>
      <c r="T969" s="217"/>
      <c r="AT969" s="218" t="s">
        <v>244</v>
      </c>
      <c r="AU969" s="218" t="s">
        <v>84</v>
      </c>
      <c r="AV969" s="11" t="s">
        <v>84</v>
      </c>
      <c r="AW969" s="11" t="s">
        <v>39</v>
      </c>
      <c r="AX969" s="11" t="s">
        <v>75</v>
      </c>
      <c r="AY969" s="218" t="s">
        <v>237</v>
      </c>
    </row>
    <row r="970" spans="2:65" s="12" customFormat="1">
      <c r="B970" s="219"/>
      <c r="C970" s="220"/>
      <c r="D970" s="221" t="s">
        <v>244</v>
      </c>
      <c r="E970" s="222" t="s">
        <v>22</v>
      </c>
      <c r="F970" s="223" t="s">
        <v>246</v>
      </c>
      <c r="G970" s="220"/>
      <c r="H970" s="224">
        <v>1</v>
      </c>
      <c r="I970" s="225"/>
      <c r="J970" s="220"/>
      <c r="K970" s="220"/>
      <c r="L970" s="226"/>
      <c r="M970" s="227"/>
      <c r="N970" s="228"/>
      <c r="O970" s="228"/>
      <c r="P970" s="228"/>
      <c r="Q970" s="228"/>
      <c r="R970" s="228"/>
      <c r="S970" s="228"/>
      <c r="T970" s="229"/>
      <c r="AT970" s="230" t="s">
        <v>244</v>
      </c>
      <c r="AU970" s="230" t="s">
        <v>84</v>
      </c>
      <c r="AV970" s="12" t="s">
        <v>164</v>
      </c>
      <c r="AW970" s="12" t="s">
        <v>39</v>
      </c>
      <c r="AX970" s="12" t="s">
        <v>24</v>
      </c>
      <c r="AY970" s="230" t="s">
        <v>237</v>
      </c>
    </row>
    <row r="971" spans="2:65" s="1" customFormat="1" ht="22.5" customHeight="1">
      <c r="B971" s="41"/>
      <c r="C971" s="195" t="s">
        <v>1658</v>
      </c>
      <c r="D971" s="195" t="s">
        <v>239</v>
      </c>
      <c r="E971" s="196" t="s">
        <v>1659</v>
      </c>
      <c r="F971" s="197" t="s">
        <v>1660</v>
      </c>
      <c r="G971" s="198" t="s">
        <v>885</v>
      </c>
      <c r="H971" s="199">
        <v>2</v>
      </c>
      <c r="I971" s="200"/>
      <c r="J971" s="201">
        <f>ROUND(I971*H971,2)</f>
        <v>0</v>
      </c>
      <c r="K971" s="197" t="s">
        <v>22</v>
      </c>
      <c r="L971" s="61"/>
      <c r="M971" s="202" t="s">
        <v>22</v>
      </c>
      <c r="N971" s="203" t="s">
        <v>46</v>
      </c>
      <c r="O971" s="42"/>
      <c r="P971" s="204">
        <f>O971*H971</f>
        <v>0</v>
      </c>
      <c r="Q971" s="204">
        <v>0</v>
      </c>
      <c r="R971" s="204">
        <f>Q971*H971</f>
        <v>0</v>
      </c>
      <c r="S971" s="204">
        <v>0</v>
      </c>
      <c r="T971" s="205">
        <f>S971*H971</f>
        <v>0</v>
      </c>
      <c r="AR971" s="24" t="s">
        <v>316</v>
      </c>
      <c r="AT971" s="24" t="s">
        <v>239</v>
      </c>
      <c r="AU971" s="24" t="s">
        <v>84</v>
      </c>
      <c r="AY971" s="24" t="s">
        <v>237</v>
      </c>
      <c r="BE971" s="206">
        <f>IF(N971="základní",J971,0)</f>
        <v>0</v>
      </c>
      <c r="BF971" s="206">
        <f>IF(N971="snížená",J971,0)</f>
        <v>0</v>
      </c>
      <c r="BG971" s="206">
        <f>IF(N971="zákl. přenesená",J971,0)</f>
        <v>0</v>
      </c>
      <c r="BH971" s="206">
        <f>IF(N971="sníž. přenesená",J971,0)</f>
        <v>0</v>
      </c>
      <c r="BI971" s="206">
        <f>IF(N971="nulová",J971,0)</f>
        <v>0</v>
      </c>
      <c r="BJ971" s="24" t="s">
        <v>24</v>
      </c>
      <c r="BK971" s="206">
        <f>ROUND(I971*H971,2)</f>
        <v>0</v>
      </c>
      <c r="BL971" s="24" t="s">
        <v>316</v>
      </c>
      <c r="BM971" s="24" t="s">
        <v>1661</v>
      </c>
    </row>
    <row r="972" spans="2:65" s="11" customFormat="1">
      <c r="B972" s="207"/>
      <c r="C972" s="208"/>
      <c r="D972" s="209" t="s">
        <v>244</v>
      </c>
      <c r="E972" s="210" t="s">
        <v>22</v>
      </c>
      <c r="F972" s="211" t="s">
        <v>1662</v>
      </c>
      <c r="G972" s="208"/>
      <c r="H972" s="212">
        <v>2</v>
      </c>
      <c r="I972" s="213"/>
      <c r="J972" s="208"/>
      <c r="K972" s="208"/>
      <c r="L972" s="214"/>
      <c r="M972" s="215"/>
      <c r="N972" s="216"/>
      <c r="O972" s="216"/>
      <c r="P972" s="216"/>
      <c r="Q972" s="216"/>
      <c r="R972" s="216"/>
      <c r="S972" s="216"/>
      <c r="T972" s="217"/>
      <c r="AT972" s="218" t="s">
        <v>244</v>
      </c>
      <c r="AU972" s="218" t="s">
        <v>84</v>
      </c>
      <c r="AV972" s="11" t="s">
        <v>84</v>
      </c>
      <c r="AW972" s="11" t="s">
        <v>39</v>
      </c>
      <c r="AX972" s="11" t="s">
        <v>75</v>
      </c>
      <c r="AY972" s="218" t="s">
        <v>237</v>
      </c>
    </row>
    <row r="973" spans="2:65" s="12" customFormat="1">
      <c r="B973" s="219"/>
      <c r="C973" s="220"/>
      <c r="D973" s="221" t="s">
        <v>244</v>
      </c>
      <c r="E973" s="222" t="s">
        <v>22</v>
      </c>
      <c r="F973" s="223" t="s">
        <v>246</v>
      </c>
      <c r="G973" s="220"/>
      <c r="H973" s="224">
        <v>2</v>
      </c>
      <c r="I973" s="225"/>
      <c r="J973" s="220"/>
      <c r="K973" s="220"/>
      <c r="L973" s="226"/>
      <c r="M973" s="227"/>
      <c r="N973" s="228"/>
      <c r="O973" s="228"/>
      <c r="P973" s="228"/>
      <c r="Q973" s="228"/>
      <c r="R973" s="228"/>
      <c r="S973" s="228"/>
      <c r="T973" s="229"/>
      <c r="AT973" s="230" t="s">
        <v>244</v>
      </c>
      <c r="AU973" s="230" t="s">
        <v>84</v>
      </c>
      <c r="AV973" s="12" t="s">
        <v>164</v>
      </c>
      <c r="AW973" s="12" t="s">
        <v>39</v>
      </c>
      <c r="AX973" s="12" t="s">
        <v>24</v>
      </c>
      <c r="AY973" s="230" t="s">
        <v>237</v>
      </c>
    </row>
    <row r="974" spans="2:65" s="1" customFormat="1" ht="31.5" customHeight="1">
      <c r="B974" s="41"/>
      <c r="C974" s="195" t="s">
        <v>1663</v>
      </c>
      <c r="D974" s="195" t="s">
        <v>239</v>
      </c>
      <c r="E974" s="196" t="s">
        <v>1664</v>
      </c>
      <c r="F974" s="197" t="s">
        <v>1665</v>
      </c>
      <c r="G974" s="198" t="s">
        <v>885</v>
      </c>
      <c r="H974" s="199">
        <v>1</v>
      </c>
      <c r="I974" s="200"/>
      <c r="J974" s="201">
        <f>ROUND(I974*H974,2)</f>
        <v>0</v>
      </c>
      <c r="K974" s="197" t="s">
        <v>22</v>
      </c>
      <c r="L974" s="61"/>
      <c r="M974" s="202" t="s">
        <v>22</v>
      </c>
      <c r="N974" s="203" t="s">
        <v>46</v>
      </c>
      <c r="O974" s="42"/>
      <c r="P974" s="204">
        <f>O974*H974</f>
        <v>0</v>
      </c>
      <c r="Q974" s="204">
        <v>0</v>
      </c>
      <c r="R974" s="204">
        <f>Q974*H974</f>
        <v>0</v>
      </c>
      <c r="S974" s="204">
        <v>0</v>
      </c>
      <c r="T974" s="205">
        <f>S974*H974</f>
        <v>0</v>
      </c>
      <c r="AR974" s="24" t="s">
        <v>316</v>
      </c>
      <c r="AT974" s="24" t="s">
        <v>239</v>
      </c>
      <c r="AU974" s="24" t="s">
        <v>84</v>
      </c>
      <c r="AY974" s="24" t="s">
        <v>237</v>
      </c>
      <c r="BE974" s="206">
        <f>IF(N974="základní",J974,0)</f>
        <v>0</v>
      </c>
      <c r="BF974" s="206">
        <f>IF(N974="snížená",J974,0)</f>
        <v>0</v>
      </c>
      <c r="BG974" s="206">
        <f>IF(N974="zákl. přenesená",J974,0)</f>
        <v>0</v>
      </c>
      <c r="BH974" s="206">
        <f>IF(N974="sníž. přenesená",J974,0)</f>
        <v>0</v>
      </c>
      <c r="BI974" s="206">
        <f>IF(N974="nulová",J974,0)</f>
        <v>0</v>
      </c>
      <c r="BJ974" s="24" t="s">
        <v>24</v>
      </c>
      <c r="BK974" s="206">
        <f>ROUND(I974*H974,2)</f>
        <v>0</v>
      </c>
      <c r="BL974" s="24" t="s">
        <v>316</v>
      </c>
      <c r="BM974" s="24" t="s">
        <v>1666</v>
      </c>
    </row>
    <row r="975" spans="2:65" s="11" customFormat="1">
      <c r="B975" s="207"/>
      <c r="C975" s="208"/>
      <c r="D975" s="209" t="s">
        <v>244</v>
      </c>
      <c r="E975" s="210" t="s">
        <v>22</v>
      </c>
      <c r="F975" s="211" t="s">
        <v>1667</v>
      </c>
      <c r="G975" s="208"/>
      <c r="H975" s="212">
        <v>1</v>
      </c>
      <c r="I975" s="213"/>
      <c r="J975" s="208"/>
      <c r="K975" s="208"/>
      <c r="L975" s="214"/>
      <c r="M975" s="215"/>
      <c r="N975" s="216"/>
      <c r="O975" s="216"/>
      <c r="P975" s="216"/>
      <c r="Q975" s="216"/>
      <c r="R975" s="216"/>
      <c r="S975" s="216"/>
      <c r="T975" s="217"/>
      <c r="AT975" s="218" t="s">
        <v>244</v>
      </c>
      <c r="AU975" s="218" t="s">
        <v>84</v>
      </c>
      <c r="AV975" s="11" t="s">
        <v>84</v>
      </c>
      <c r="AW975" s="11" t="s">
        <v>39</v>
      </c>
      <c r="AX975" s="11" t="s">
        <v>75</v>
      </c>
      <c r="AY975" s="218" t="s">
        <v>237</v>
      </c>
    </row>
    <row r="976" spans="2:65" s="12" customFormat="1">
      <c r="B976" s="219"/>
      <c r="C976" s="220"/>
      <c r="D976" s="221" t="s">
        <v>244</v>
      </c>
      <c r="E976" s="222" t="s">
        <v>22</v>
      </c>
      <c r="F976" s="223" t="s">
        <v>246</v>
      </c>
      <c r="G976" s="220"/>
      <c r="H976" s="224">
        <v>1</v>
      </c>
      <c r="I976" s="225"/>
      <c r="J976" s="220"/>
      <c r="K976" s="220"/>
      <c r="L976" s="226"/>
      <c r="M976" s="227"/>
      <c r="N976" s="228"/>
      <c r="O976" s="228"/>
      <c r="P976" s="228"/>
      <c r="Q976" s="228"/>
      <c r="R976" s="228"/>
      <c r="S976" s="228"/>
      <c r="T976" s="229"/>
      <c r="AT976" s="230" t="s">
        <v>244</v>
      </c>
      <c r="AU976" s="230" t="s">
        <v>84</v>
      </c>
      <c r="AV976" s="12" t="s">
        <v>164</v>
      </c>
      <c r="AW976" s="12" t="s">
        <v>39</v>
      </c>
      <c r="AX976" s="12" t="s">
        <v>24</v>
      </c>
      <c r="AY976" s="230" t="s">
        <v>237</v>
      </c>
    </row>
    <row r="977" spans="2:65" s="1" customFormat="1" ht="31.5" customHeight="1">
      <c r="B977" s="41"/>
      <c r="C977" s="195" t="s">
        <v>1668</v>
      </c>
      <c r="D977" s="195" t="s">
        <v>239</v>
      </c>
      <c r="E977" s="196" t="s">
        <v>1669</v>
      </c>
      <c r="F977" s="197" t="s">
        <v>1670</v>
      </c>
      <c r="G977" s="198" t="s">
        <v>885</v>
      </c>
      <c r="H977" s="199">
        <v>1</v>
      </c>
      <c r="I977" s="200"/>
      <c r="J977" s="201">
        <f>ROUND(I977*H977,2)</f>
        <v>0</v>
      </c>
      <c r="K977" s="197" t="s">
        <v>22</v>
      </c>
      <c r="L977" s="61"/>
      <c r="M977" s="202" t="s">
        <v>22</v>
      </c>
      <c r="N977" s="203" t="s">
        <v>46</v>
      </c>
      <c r="O977" s="42"/>
      <c r="P977" s="204">
        <f>O977*H977</f>
        <v>0</v>
      </c>
      <c r="Q977" s="204">
        <v>0</v>
      </c>
      <c r="R977" s="204">
        <f>Q977*H977</f>
        <v>0</v>
      </c>
      <c r="S977" s="204">
        <v>0</v>
      </c>
      <c r="T977" s="205">
        <f>S977*H977</f>
        <v>0</v>
      </c>
      <c r="AR977" s="24" t="s">
        <v>316</v>
      </c>
      <c r="AT977" s="24" t="s">
        <v>239</v>
      </c>
      <c r="AU977" s="24" t="s">
        <v>84</v>
      </c>
      <c r="AY977" s="24" t="s">
        <v>237</v>
      </c>
      <c r="BE977" s="206">
        <f>IF(N977="základní",J977,0)</f>
        <v>0</v>
      </c>
      <c r="BF977" s="206">
        <f>IF(N977="snížená",J977,0)</f>
        <v>0</v>
      </c>
      <c r="BG977" s="206">
        <f>IF(N977="zákl. přenesená",J977,0)</f>
        <v>0</v>
      </c>
      <c r="BH977" s="206">
        <f>IF(N977="sníž. přenesená",J977,0)</f>
        <v>0</v>
      </c>
      <c r="BI977" s="206">
        <f>IF(N977="nulová",J977,0)</f>
        <v>0</v>
      </c>
      <c r="BJ977" s="24" t="s">
        <v>24</v>
      </c>
      <c r="BK977" s="206">
        <f>ROUND(I977*H977,2)</f>
        <v>0</v>
      </c>
      <c r="BL977" s="24" t="s">
        <v>316</v>
      </c>
      <c r="BM977" s="24" t="s">
        <v>1671</v>
      </c>
    </row>
    <row r="978" spans="2:65" s="11" customFormat="1">
      <c r="B978" s="207"/>
      <c r="C978" s="208"/>
      <c r="D978" s="209" t="s">
        <v>244</v>
      </c>
      <c r="E978" s="210" t="s">
        <v>22</v>
      </c>
      <c r="F978" s="211" t="s">
        <v>1672</v>
      </c>
      <c r="G978" s="208"/>
      <c r="H978" s="212">
        <v>1</v>
      </c>
      <c r="I978" s="213"/>
      <c r="J978" s="208"/>
      <c r="K978" s="208"/>
      <c r="L978" s="214"/>
      <c r="M978" s="215"/>
      <c r="N978" s="216"/>
      <c r="O978" s="216"/>
      <c r="P978" s="216"/>
      <c r="Q978" s="216"/>
      <c r="R978" s="216"/>
      <c r="S978" s="216"/>
      <c r="T978" s="217"/>
      <c r="AT978" s="218" t="s">
        <v>244</v>
      </c>
      <c r="AU978" s="218" t="s">
        <v>84</v>
      </c>
      <c r="AV978" s="11" t="s">
        <v>84</v>
      </c>
      <c r="AW978" s="11" t="s">
        <v>39</v>
      </c>
      <c r="AX978" s="11" t="s">
        <v>75</v>
      </c>
      <c r="AY978" s="218" t="s">
        <v>237</v>
      </c>
    </row>
    <row r="979" spans="2:65" s="12" customFormat="1">
      <c r="B979" s="219"/>
      <c r="C979" s="220"/>
      <c r="D979" s="221" t="s">
        <v>244</v>
      </c>
      <c r="E979" s="222" t="s">
        <v>22</v>
      </c>
      <c r="F979" s="223" t="s">
        <v>246</v>
      </c>
      <c r="G979" s="220"/>
      <c r="H979" s="224">
        <v>1</v>
      </c>
      <c r="I979" s="225"/>
      <c r="J979" s="220"/>
      <c r="K979" s="220"/>
      <c r="L979" s="226"/>
      <c r="M979" s="227"/>
      <c r="N979" s="228"/>
      <c r="O979" s="228"/>
      <c r="P979" s="228"/>
      <c r="Q979" s="228"/>
      <c r="R979" s="228"/>
      <c r="S979" s="228"/>
      <c r="T979" s="229"/>
      <c r="AT979" s="230" t="s">
        <v>244</v>
      </c>
      <c r="AU979" s="230" t="s">
        <v>84</v>
      </c>
      <c r="AV979" s="12" t="s">
        <v>164</v>
      </c>
      <c r="AW979" s="12" t="s">
        <v>39</v>
      </c>
      <c r="AX979" s="12" t="s">
        <v>24</v>
      </c>
      <c r="AY979" s="230" t="s">
        <v>237</v>
      </c>
    </row>
    <row r="980" spans="2:65" s="1" customFormat="1" ht="22.5" customHeight="1">
      <c r="B980" s="41"/>
      <c r="C980" s="195" t="s">
        <v>1673</v>
      </c>
      <c r="D980" s="195" t="s">
        <v>239</v>
      </c>
      <c r="E980" s="196" t="s">
        <v>1674</v>
      </c>
      <c r="F980" s="197" t="s">
        <v>1675</v>
      </c>
      <c r="G980" s="198" t="s">
        <v>885</v>
      </c>
      <c r="H980" s="199">
        <v>1</v>
      </c>
      <c r="I980" s="200"/>
      <c r="J980" s="201">
        <f>ROUND(I980*H980,2)</f>
        <v>0</v>
      </c>
      <c r="K980" s="197" t="s">
        <v>22</v>
      </c>
      <c r="L980" s="61"/>
      <c r="M980" s="202" t="s">
        <v>22</v>
      </c>
      <c r="N980" s="203" t="s">
        <v>46</v>
      </c>
      <c r="O980" s="42"/>
      <c r="P980" s="204">
        <f>O980*H980</f>
        <v>0</v>
      </c>
      <c r="Q980" s="204">
        <v>0</v>
      </c>
      <c r="R980" s="204">
        <f>Q980*H980</f>
        <v>0</v>
      </c>
      <c r="S980" s="204">
        <v>0</v>
      </c>
      <c r="T980" s="205">
        <f>S980*H980</f>
        <v>0</v>
      </c>
      <c r="AR980" s="24" t="s">
        <v>316</v>
      </c>
      <c r="AT980" s="24" t="s">
        <v>239</v>
      </c>
      <c r="AU980" s="24" t="s">
        <v>84</v>
      </c>
      <c r="AY980" s="24" t="s">
        <v>237</v>
      </c>
      <c r="BE980" s="206">
        <f>IF(N980="základní",J980,0)</f>
        <v>0</v>
      </c>
      <c r="BF980" s="206">
        <f>IF(N980="snížená",J980,0)</f>
        <v>0</v>
      </c>
      <c r="BG980" s="206">
        <f>IF(N980="zákl. přenesená",J980,0)</f>
        <v>0</v>
      </c>
      <c r="BH980" s="206">
        <f>IF(N980="sníž. přenesená",J980,0)</f>
        <v>0</v>
      </c>
      <c r="BI980" s="206">
        <f>IF(N980="nulová",J980,0)</f>
        <v>0</v>
      </c>
      <c r="BJ980" s="24" t="s">
        <v>24</v>
      </c>
      <c r="BK980" s="206">
        <f>ROUND(I980*H980,2)</f>
        <v>0</v>
      </c>
      <c r="BL980" s="24" t="s">
        <v>316</v>
      </c>
      <c r="BM980" s="24" t="s">
        <v>1676</v>
      </c>
    </row>
    <row r="981" spans="2:65" s="11" customFormat="1">
      <c r="B981" s="207"/>
      <c r="C981" s="208"/>
      <c r="D981" s="209" t="s">
        <v>244</v>
      </c>
      <c r="E981" s="210" t="s">
        <v>22</v>
      </c>
      <c r="F981" s="211" t="s">
        <v>1677</v>
      </c>
      <c r="G981" s="208"/>
      <c r="H981" s="212">
        <v>1</v>
      </c>
      <c r="I981" s="213"/>
      <c r="J981" s="208"/>
      <c r="K981" s="208"/>
      <c r="L981" s="214"/>
      <c r="M981" s="215"/>
      <c r="N981" s="216"/>
      <c r="O981" s="216"/>
      <c r="P981" s="216"/>
      <c r="Q981" s="216"/>
      <c r="R981" s="216"/>
      <c r="S981" s="216"/>
      <c r="T981" s="217"/>
      <c r="AT981" s="218" t="s">
        <v>244</v>
      </c>
      <c r="AU981" s="218" t="s">
        <v>84</v>
      </c>
      <c r="AV981" s="11" t="s">
        <v>84</v>
      </c>
      <c r="AW981" s="11" t="s">
        <v>39</v>
      </c>
      <c r="AX981" s="11" t="s">
        <v>75</v>
      </c>
      <c r="AY981" s="218" t="s">
        <v>237</v>
      </c>
    </row>
    <row r="982" spans="2:65" s="12" customFormat="1">
      <c r="B982" s="219"/>
      <c r="C982" s="220"/>
      <c r="D982" s="221" t="s">
        <v>244</v>
      </c>
      <c r="E982" s="222" t="s">
        <v>22</v>
      </c>
      <c r="F982" s="223" t="s">
        <v>246</v>
      </c>
      <c r="G982" s="220"/>
      <c r="H982" s="224">
        <v>1</v>
      </c>
      <c r="I982" s="225"/>
      <c r="J982" s="220"/>
      <c r="K982" s="220"/>
      <c r="L982" s="226"/>
      <c r="M982" s="227"/>
      <c r="N982" s="228"/>
      <c r="O982" s="228"/>
      <c r="P982" s="228"/>
      <c r="Q982" s="228"/>
      <c r="R982" s="228"/>
      <c r="S982" s="228"/>
      <c r="T982" s="229"/>
      <c r="AT982" s="230" t="s">
        <v>244</v>
      </c>
      <c r="AU982" s="230" t="s">
        <v>84</v>
      </c>
      <c r="AV982" s="12" t="s">
        <v>164</v>
      </c>
      <c r="AW982" s="12" t="s">
        <v>39</v>
      </c>
      <c r="AX982" s="12" t="s">
        <v>24</v>
      </c>
      <c r="AY982" s="230" t="s">
        <v>237</v>
      </c>
    </row>
    <row r="983" spans="2:65" s="1" customFormat="1" ht="22.5" customHeight="1">
      <c r="B983" s="41"/>
      <c r="C983" s="195" t="s">
        <v>1678</v>
      </c>
      <c r="D983" s="195" t="s">
        <v>239</v>
      </c>
      <c r="E983" s="196" t="s">
        <v>1679</v>
      </c>
      <c r="F983" s="197" t="s">
        <v>1680</v>
      </c>
      <c r="G983" s="198" t="s">
        <v>885</v>
      </c>
      <c r="H983" s="199">
        <v>1</v>
      </c>
      <c r="I983" s="200"/>
      <c r="J983" s="201">
        <f>ROUND(I983*H983,2)</f>
        <v>0</v>
      </c>
      <c r="K983" s="197" t="s">
        <v>22</v>
      </c>
      <c r="L983" s="61"/>
      <c r="M983" s="202" t="s">
        <v>22</v>
      </c>
      <c r="N983" s="203" t="s">
        <v>46</v>
      </c>
      <c r="O983" s="42"/>
      <c r="P983" s="204">
        <f>O983*H983</f>
        <v>0</v>
      </c>
      <c r="Q983" s="204">
        <v>0</v>
      </c>
      <c r="R983" s="204">
        <f>Q983*H983</f>
        <v>0</v>
      </c>
      <c r="S983" s="204">
        <v>0</v>
      </c>
      <c r="T983" s="205">
        <f>S983*H983</f>
        <v>0</v>
      </c>
      <c r="AR983" s="24" t="s">
        <v>316</v>
      </c>
      <c r="AT983" s="24" t="s">
        <v>239</v>
      </c>
      <c r="AU983" s="24" t="s">
        <v>84</v>
      </c>
      <c r="AY983" s="24" t="s">
        <v>237</v>
      </c>
      <c r="BE983" s="206">
        <f>IF(N983="základní",J983,0)</f>
        <v>0</v>
      </c>
      <c r="BF983" s="206">
        <f>IF(N983="snížená",J983,0)</f>
        <v>0</v>
      </c>
      <c r="BG983" s="206">
        <f>IF(N983="zákl. přenesená",J983,0)</f>
        <v>0</v>
      </c>
      <c r="BH983" s="206">
        <f>IF(N983="sníž. přenesená",J983,0)</f>
        <v>0</v>
      </c>
      <c r="BI983" s="206">
        <f>IF(N983="nulová",J983,0)</f>
        <v>0</v>
      </c>
      <c r="BJ983" s="24" t="s">
        <v>24</v>
      </c>
      <c r="BK983" s="206">
        <f>ROUND(I983*H983,2)</f>
        <v>0</v>
      </c>
      <c r="BL983" s="24" t="s">
        <v>316</v>
      </c>
      <c r="BM983" s="24" t="s">
        <v>1681</v>
      </c>
    </row>
    <row r="984" spans="2:65" s="11" customFormat="1">
      <c r="B984" s="207"/>
      <c r="C984" s="208"/>
      <c r="D984" s="209" t="s">
        <v>244</v>
      </c>
      <c r="E984" s="210" t="s">
        <v>22</v>
      </c>
      <c r="F984" s="211" t="s">
        <v>1682</v>
      </c>
      <c r="G984" s="208"/>
      <c r="H984" s="212">
        <v>1</v>
      </c>
      <c r="I984" s="213"/>
      <c r="J984" s="208"/>
      <c r="K984" s="208"/>
      <c r="L984" s="214"/>
      <c r="M984" s="215"/>
      <c r="N984" s="216"/>
      <c r="O984" s="216"/>
      <c r="P984" s="216"/>
      <c r="Q984" s="216"/>
      <c r="R984" s="216"/>
      <c r="S984" s="216"/>
      <c r="T984" s="217"/>
      <c r="AT984" s="218" t="s">
        <v>244</v>
      </c>
      <c r="AU984" s="218" t="s">
        <v>84</v>
      </c>
      <c r="AV984" s="11" t="s">
        <v>84</v>
      </c>
      <c r="AW984" s="11" t="s">
        <v>39</v>
      </c>
      <c r="AX984" s="11" t="s">
        <v>75</v>
      </c>
      <c r="AY984" s="218" t="s">
        <v>237</v>
      </c>
    </row>
    <row r="985" spans="2:65" s="12" customFormat="1">
      <c r="B985" s="219"/>
      <c r="C985" s="220"/>
      <c r="D985" s="221" t="s">
        <v>244</v>
      </c>
      <c r="E985" s="222" t="s">
        <v>22</v>
      </c>
      <c r="F985" s="223" t="s">
        <v>246</v>
      </c>
      <c r="G985" s="220"/>
      <c r="H985" s="224">
        <v>1</v>
      </c>
      <c r="I985" s="225"/>
      <c r="J985" s="220"/>
      <c r="K985" s="220"/>
      <c r="L985" s="226"/>
      <c r="M985" s="227"/>
      <c r="N985" s="228"/>
      <c r="O985" s="228"/>
      <c r="P985" s="228"/>
      <c r="Q985" s="228"/>
      <c r="R985" s="228"/>
      <c r="S985" s="228"/>
      <c r="T985" s="229"/>
      <c r="AT985" s="230" t="s">
        <v>244</v>
      </c>
      <c r="AU985" s="230" t="s">
        <v>84</v>
      </c>
      <c r="AV985" s="12" t="s">
        <v>164</v>
      </c>
      <c r="AW985" s="12" t="s">
        <v>39</v>
      </c>
      <c r="AX985" s="12" t="s">
        <v>24</v>
      </c>
      <c r="AY985" s="230" t="s">
        <v>237</v>
      </c>
    </row>
    <row r="986" spans="2:65" s="1" customFormat="1" ht="22.5" customHeight="1">
      <c r="B986" s="41"/>
      <c r="C986" s="195" t="s">
        <v>1683</v>
      </c>
      <c r="D986" s="195" t="s">
        <v>239</v>
      </c>
      <c r="E986" s="196" t="s">
        <v>1684</v>
      </c>
      <c r="F986" s="197" t="s">
        <v>1685</v>
      </c>
      <c r="G986" s="198" t="s">
        <v>885</v>
      </c>
      <c r="H986" s="199">
        <v>2</v>
      </c>
      <c r="I986" s="200"/>
      <c r="J986" s="201">
        <f>ROUND(I986*H986,2)</f>
        <v>0</v>
      </c>
      <c r="K986" s="197" t="s">
        <v>22</v>
      </c>
      <c r="L986" s="61"/>
      <c r="M986" s="202" t="s">
        <v>22</v>
      </c>
      <c r="N986" s="203" t="s">
        <v>46</v>
      </c>
      <c r="O986" s="42"/>
      <c r="P986" s="204">
        <f>O986*H986</f>
        <v>0</v>
      </c>
      <c r="Q986" s="204">
        <v>0</v>
      </c>
      <c r="R986" s="204">
        <f>Q986*H986</f>
        <v>0</v>
      </c>
      <c r="S986" s="204">
        <v>0</v>
      </c>
      <c r="T986" s="205">
        <f>S986*H986</f>
        <v>0</v>
      </c>
      <c r="AR986" s="24" t="s">
        <v>316</v>
      </c>
      <c r="AT986" s="24" t="s">
        <v>239</v>
      </c>
      <c r="AU986" s="24" t="s">
        <v>84</v>
      </c>
      <c r="AY986" s="24" t="s">
        <v>237</v>
      </c>
      <c r="BE986" s="206">
        <f>IF(N986="základní",J986,0)</f>
        <v>0</v>
      </c>
      <c r="BF986" s="206">
        <f>IF(N986="snížená",J986,0)</f>
        <v>0</v>
      </c>
      <c r="BG986" s="206">
        <f>IF(N986="zákl. přenesená",J986,0)</f>
        <v>0</v>
      </c>
      <c r="BH986" s="206">
        <f>IF(N986="sníž. přenesená",J986,0)</f>
        <v>0</v>
      </c>
      <c r="BI986" s="206">
        <f>IF(N986="nulová",J986,0)</f>
        <v>0</v>
      </c>
      <c r="BJ986" s="24" t="s">
        <v>24</v>
      </c>
      <c r="BK986" s="206">
        <f>ROUND(I986*H986,2)</f>
        <v>0</v>
      </c>
      <c r="BL986" s="24" t="s">
        <v>316</v>
      </c>
      <c r="BM986" s="24" t="s">
        <v>1686</v>
      </c>
    </row>
    <row r="987" spans="2:65" s="11" customFormat="1">
      <c r="B987" s="207"/>
      <c r="C987" s="208"/>
      <c r="D987" s="209" t="s">
        <v>244</v>
      </c>
      <c r="E987" s="210" t="s">
        <v>22</v>
      </c>
      <c r="F987" s="211" t="s">
        <v>1687</v>
      </c>
      <c r="G987" s="208"/>
      <c r="H987" s="212">
        <v>2</v>
      </c>
      <c r="I987" s="213"/>
      <c r="J987" s="208"/>
      <c r="K987" s="208"/>
      <c r="L987" s="214"/>
      <c r="M987" s="215"/>
      <c r="N987" s="216"/>
      <c r="O987" s="216"/>
      <c r="P987" s="216"/>
      <c r="Q987" s="216"/>
      <c r="R987" s="216"/>
      <c r="S987" s="216"/>
      <c r="T987" s="217"/>
      <c r="AT987" s="218" t="s">
        <v>244</v>
      </c>
      <c r="AU987" s="218" t="s">
        <v>84</v>
      </c>
      <c r="AV987" s="11" t="s">
        <v>84</v>
      </c>
      <c r="AW987" s="11" t="s">
        <v>39</v>
      </c>
      <c r="AX987" s="11" t="s">
        <v>75</v>
      </c>
      <c r="AY987" s="218" t="s">
        <v>237</v>
      </c>
    </row>
    <row r="988" spans="2:65" s="12" customFormat="1">
      <c r="B988" s="219"/>
      <c r="C988" s="220"/>
      <c r="D988" s="221" t="s">
        <v>244</v>
      </c>
      <c r="E988" s="222" t="s">
        <v>22</v>
      </c>
      <c r="F988" s="223" t="s">
        <v>246</v>
      </c>
      <c r="G988" s="220"/>
      <c r="H988" s="224">
        <v>2</v>
      </c>
      <c r="I988" s="225"/>
      <c r="J988" s="220"/>
      <c r="K988" s="220"/>
      <c r="L988" s="226"/>
      <c r="M988" s="227"/>
      <c r="N988" s="228"/>
      <c r="O988" s="228"/>
      <c r="P988" s="228"/>
      <c r="Q988" s="228"/>
      <c r="R988" s="228"/>
      <c r="S988" s="228"/>
      <c r="T988" s="229"/>
      <c r="AT988" s="230" t="s">
        <v>244</v>
      </c>
      <c r="AU988" s="230" t="s">
        <v>84</v>
      </c>
      <c r="AV988" s="12" t="s">
        <v>164</v>
      </c>
      <c r="AW988" s="12" t="s">
        <v>39</v>
      </c>
      <c r="AX988" s="12" t="s">
        <v>24</v>
      </c>
      <c r="AY988" s="230" t="s">
        <v>237</v>
      </c>
    </row>
    <row r="989" spans="2:65" s="1" customFormat="1" ht="31.5" customHeight="1">
      <c r="B989" s="41"/>
      <c r="C989" s="195" t="s">
        <v>1688</v>
      </c>
      <c r="D989" s="195" t="s">
        <v>239</v>
      </c>
      <c r="E989" s="196" t="s">
        <v>1689</v>
      </c>
      <c r="F989" s="197" t="s">
        <v>1690</v>
      </c>
      <c r="G989" s="198" t="s">
        <v>885</v>
      </c>
      <c r="H989" s="199">
        <v>1</v>
      </c>
      <c r="I989" s="200"/>
      <c r="J989" s="201">
        <f>ROUND(I989*H989,2)</f>
        <v>0</v>
      </c>
      <c r="K989" s="197" t="s">
        <v>22</v>
      </c>
      <c r="L989" s="61"/>
      <c r="M989" s="202" t="s">
        <v>22</v>
      </c>
      <c r="N989" s="203" t="s">
        <v>46</v>
      </c>
      <c r="O989" s="42"/>
      <c r="P989" s="204">
        <f>O989*H989</f>
        <v>0</v>
      </c>
      <c r="Q989" s="204">
        <v>0</v>
      </c>
      <c r="R989" s="204">
        <f>Q989*H989</f>
        <v>0</v>
      </c>
      <c r="S989" s="204">
        <v>0</v>
      </c>
      <c r="T989" s="205">
        <f>S989*H989</f>
        <v>0</v>
      </c>
      <c r="AR989" s="24" t="s">
        <v>316</v>
      </c>
      <c r="AT989" s="24" t="s">
        <v>239</v>
      </c>
      <c r="AU989" s="24" t="s">
        <v>84</v>
      </c>
      <c r="AY989" s="24" t="s">
        <v>237</v>
      </c>
      <c r="BE989" s="206">
        <f>IF(N989="základní",J989,0)</f>
        <v>0</v>
      </c>
      <c r="BF989" s="206">
        <f>IF(N989="snížená",J989,0)</f>
        <v>0</v>
      </c>
      <c r="BG989" s="206">
        <f>IF(N989="zákl. přenesená",J989,0)</f>
        <v>0</v>
      </c>
      <c r="BH989" s="206">
        <f>IF(N989="sníž. přenesená",J989,0)</f>
        <v>0</v>
      </c>
      <c r="BI989" s="206">
        <f>IF(N989="nulová",J989,0)</f>
        <v>0</v>
      </c>
      <c r="BJ989" s="24" t="s">
        <v>24</v>
      </c>
      <c r="BK989" s="206">
        <f>ROUND(I989*H989,2)</f>
        <v>0</v>
      </c>
      <c r="BL989" s="24" t="s">
        <v>316</v>
      </c>
      <c r="BM989" s="24" t="s">
        <v>1691</v>
      </c>
    </row>
    <row r="990" spans="2:65" s="11" customFormat="1">
      <c r="B990" s="207"/>
      <c r="C990" s="208"/>
      <c r="D990" s="209" t="s">
        <v>244</v>
      </c>
      <c r="E990" s="210" t="s">
        <v>22</v>
      </c>
      <c r="F990" s="211" t="s">
        <v>1692</v>
      </c>
      <c r="G990" s="208"/>
      <c r="H990" s="212">
        <v>1</v>
      </c>
      <c r="I990" s="213"/>
      <c r="J990" s="208"/>
      <c r="K990" s="208"/>
      <c r="L990" s="214"/>
      <c r="M990" s="215"/>
      <c r="N990" s="216"/>
      <c r="O990" s="216"/>
      <c r="P990" s="216"/>
      <c r="Q990" s="216"/>
      <c r="R990" s="216"/>
      <c r="S990" s="216"/>
      <c r="T990" s="217"/>
      <c r="AT990" s="218" t="s">
        <v>244</v>
      </c>
      <c r="AU990" s="218" t="s">
        <v>84</v>
      </c>
      <c r="AV990" s="11" t="s">
        <v>84</v>
      </c>
      <c r="AW990" s="11" t="s">
        <v>39</v>
      </c>
      <c r="AX990" s="11" t="s">
        <v>75</v>
      </c>
      <c r="AY990" s="218" t="s">
        <v>237</v>
      </c>
    </row>
    <row r="991" spans="2:65" s="12" customFormat="1">
      <c r="B991" s="219"/>
      <c r="C991" s="220"/>
      <c r="D991" s="221" t="s">
        <v>244</v>
      </c>
      <c r="E991" s="222" t="s">
        <v>22</v>
      </c>
      <c r="F991" s="223" t="s">
        <v>246</v>
      </c>
      <c r="G991" s="220"/>
      <c r="H991" s="224">
        <v>1</v>
      </c>
      <c r="I991" s="225"/>
      <c r="J991" s="220"/>
      <c r="K991" s="220"/>
      <c r="L991" s="226"/>
      <c r="M991" s="227"/>
      <c r="N991" s="228"/>
      <c r="O991" s="228"/>
      <c r="P991" s="228"/>
      <c r="Q991" s="228"/>
      <c r="R991" s="228"/>
      <c r="S991" s="228"/>
      <c r="T991" s="229"/>
      <c r="AT991" s="230" t="s">
        <v>244</v>
      </c>
      <c r="AU991" s="230" t="s">
        <v>84</v>
      </c>
      <c r="AV991" s="12" t="s">
        <v>164</v>
      </c>
      <c r="AW991" s="12" t="s">
        <v>39</v>
      </c>
      <c r="AX991" s="12" t="s">
        <v>24</v>
      </c>
      <c r="AY991" s="230" t="s">
        <v>237</v>
      </c>
    </row>
    <row r="992" spans="2:65" s="1" customFormat="1" ht="31.5" customHeight="1">
      <c r="B992" s="41"/>
      <c r="C992" s="195" t="s">
        <v>1693</v>
      </c>
      <c r="D992" s="195" t="s">
        <v>239</v>
      </c>
      <c r="E992" s="196" t="s">
        <v>1694</v>
      </c>
      <c r="F992" s="197" t="s">
        <v>1695</v>
      </c>
      <c r="G992" s="198" t="s">
        <v>885</v>
      </c>
      <c r="H992" s="199">
        <v>1</v>
      </c>
      <c r="I992" s="200"/>
      <c r="J992" s="201">
        <f>ROUND(I992*H992,2)</f>
        <v>0</v>
      </c>
      <c r="K992" s="197" t="s">
        <v>22</v>
      </c>
      <c r="L992" s="61"/>
      <c r="M992" s="202" t="s">
        <v>22</v>
      </c>
      <c r="N992" s="203" t="s">
        <v>46</v>
      </c>
      <c r="O992" s="42"/>
      <c r="P992" s="204">
        <f>O992*H992</f>
        <v>0</v>
      </c>
      <c r="Q992" s="204">
        <v>0</v>
      </c>
      <c r="R992" s="204">
        <f>Q992*H992</f>
        <v>0</v>
      </c>
      <c r="S992" s="204">
        <v>0</v>
      </c>
      <c r="T992" s="205">
        <f>S992*H992</f>
        <v>0</v>
      </c>
      <c r="AR992" s="24" t="s">
        <v>316</v>
      </c>
      <c r="AT992" s="24" t="s">
        <v>239</v>
      </c>
      <c r="AU992" s="24" t="s">
        <v>84</v>
      </c>
      <c r="AY992" s="24" t="s">
        <v>237</v>
      </c>
      <c r="BE992" s="206">
        <f>IF(N992="základní",J992,0)</f>
        <v>0</v>
      </c>
      <c r="BF992" s="206">
        <f>IF(N992="snížená",J992,0)</f>
        <v>0</v>
      </c>
      <c r="BG992" s="206">
        <f>IF(N992="zákl. přenesená",J992,0)</f>
        <v>0</v>
      </c>
      <c r="BH992" s="206">
        <f>IF(N992="sníž. přenesená",J992,0)</f>
        <v>0</v>
      </c>
      <c r="BI992" s="206">
        <f>IF(N992="nulová",J992,0)</f>
        <v>0</v>
      </c>
      <c r="BJ992" s="24" t="s">
        <v>24</v>
      </c>
      <c r="BK992" s="206">
        <f>ROUND(I992*H992,2)</f>
        <v>0</v>
      </c>
      <c r="BL992" s="24" t="s">
        <v>316</v>
      </c>
      <c r="BM992" s="24" t="s">
        <v>1696</v>
      </c>
    </row>
    <row r="993" spans="2:65" s="11" customFormat="1">
      <c r="B993" s="207"/>
      <c r="C993" s="208"/>
      <c r="D993" s="209" t="s">
        <v>244</v>
      </c>
      <c r="E993" s="210" t="s">
        <v>22</v>
      </c>
      <c r="F993" s="211" t="s">
        <v>1697</v>
      </c>
      <c r="G993" s="208"/>
      <c r="H993" s="212">
        <v>1</v>
      </c>
      <c r="I993" s="213"/>
      <c r="J993" s="208"/>
      <c r="K993" s="208"/>
      <c r="L993" s="214"/>
      <c r="M993" s="215"/>
      <c r="N993" s="216"/>
      <c r="O993" s="216"/>
      <c r="P993" s="216"/>
      <c r="Q993" s="216"/>
      <c r="R993" s="216"/>
      <c r="S993" s="216"/>
      <c r="T993" s="217"/>
      <c r="AT993" s="218" t="s">
        <v>244</v>
      </c>
      <c r="AU993" s="218" t="s">
        <v>84</v>
      </c>
      <c r="AV993" s="11" t="s">
        <v>84</v>
      </c>
      <c r="AW993" s="11" t="s">
        <v>39</v>
      </c>
      <c r="AX993" s="11" t="s">
        <v>75</v>
      </c>
      <c r="AY993" s="218" t="s">
        <v>237</v>
      </c>
    </row>
    <row r="994" spans="2:65" s="12" customFormat="1">
      <c r="B994" s="219"/>
      <c r="C994" s="220"/>
      <c r="D994" s="221" t="s">
        <v>244</v>
      </c>
      <c r="E994" s="222" t="s">
        <v>22</v>
      </c>
      <c r="F994" s="223" t="s">
        <v>246</v>
      </c>
      <c r="G994" s="220"/>
      <c r="H994" s="224">
        <v>1</v>
      </c>
      <c r="I994" s="225"/>
      <c r="J994" s="220"/>
      <c r="K994" s="220"/>
      <c r="L994" s="226"/>
      <c r="M994" s="227"/>
      <c r="N994" s="228"/>
      <c r="O994" s="228"/>
      <c r="P994" s="228"/>
      <c r="Q994" s="228"/>
      <c r="R994" s="228"/>
      <c r="S994" s="228"/>
      <c r="T994" s="229"/>
      <c r="AT994" s="230" t="s">
        <v>244</v>
      </c>
      <c r="AU994" s="230" t="s">
        <v>84</v>
      </c>
      <c r="AV994" s="12" t="s">
        <v>164</v>
      </c>
      <c r="AW994" s="12" t="s">
        <v>39</v>
      </c>
      <c r="AX994" s="12" t="s">
        <v>24</v>
      </c>
      <c r="AY994" s="230" t="s">
        <v>237</v>
      </c>
    </row>
    <row r="995" spans="2:65" s="1" customFormat="1" ht="31.5" customHeight="1">
      <c r="B995" s="41"/>
      <c r="C995" s="195" t="s">
        <v>1698</v>
      </c>
      <c r="D995" s="195" t="s">
        <v>239</v>
      </c>
      <c r="E995" s="196" t="s">
        <v>1699</v>
      </c>
      <c r="F995" s="197" t="s">
        <v>1700</v>
      </c>
      <c r="G995" s="198" t="s">
        <v>885</v>
      </c>
      <c r="H995" s="199">
        <v>2</v>
      </c>
      <c r="I995" s="200"/>
      <c r="J995" s="201">
        <f>ROUND(I995*H995,2)</f>
        <v>0</v>
      </c>
      <c r="K995" s="197" t="s">
        <v>22</v>
      </c>
      <c r="L995" s="61"/>
      <c r="M995" s="202" t="s">
        <v>22</v>
      </c>
      <c r="N995" s="203" t="s">
        <v>46</v>
      </c>
      <c r="O995" s="42"/>
      <c r="P995" s="204">
        <f>O995*H995</f>
        <v>0</v>
      </c>
      <c r="Q995" s="204">
        <v>0</v>
      </c>
      <c r="R995" s="204">
        <f>Q995*H995</f>
        <v>0</v>
      </c>
      <c r="S995" s="204">
        <v>0</v>
      </c>
      <c r="T995" s="205">
        <f>S995*H995</f>
        <v>0</v>
      </c>
      <c r="AR995" s="24" t="s">
        <v>316</v>
      </c>
      <c r="AT995" s="24" t="s">
        <v>239</v>
      </c>
      <c r="AU995" s="24" t="s">
        <v>84</v>
      </c>
      <c r="AY995" s="24" t="s">
        <v>237</v>
      </c>
      <c r="BE995" s="206">
        <f>IF(N995="základní",J995,0)</f>
        <v>0</v>
      </c>
      <c r="BF995" s="206">
        <f>IF(N995="snížená",J995,0)</f>
        <v>0</v>
      </c>
      <c r="BG995" s="206">
        <f>IF(N995="zákl. přenesená",J995,0)</f>
        <v>0</v>
      </c>
      <c r="BH995" s="206">
        <f>IF(N995="sníž. přenesená",J995,0)</f>
        <v>0</v>
      </c>
      <c r="BI995" s="206">
        <f>IF(N995="nulová",J995,0)</f>
        <v>0</v>
      </c>
      <c r="BJ995" s="24" t="s">
        <v>24</v>
      </c>
      <c r="BK995" s="206">
        <f>ROUND(I995*H995,2)</f>
        <v>0</v>
      </c>
      <c r="BL995" s="24" t="s">
        <v>316</v>
      </c>
      <c r="BM995" s="24" t="s">
        <v>1701</v>
      </c>
    </row>
    <row r="996" spans="2:65" s="11" customFormat="1">
      <c r="B996" s="207"/>
      <c r="C996" s="208"/>
      <c r="D996" s="209" t="s">
        <v>244</v>
      </c>
      <c r="E996" s="210" t="s">
        <v>22</v>
      </c>
      <c r="F996" s="211" t="s">
        <v>1702</v>
      </c>
      <c r="G996" s="208"/>
      <c r="H996" s="212">
        <v>2</v>
      </c>
      <c r="I996" s="213"/>
      <c r="J996" s="208"/>
      <c r="K996" s="208"/>
      <c r="L996" s="214"/>
      <c r="M996" s="215"/>
      <c r="N996" s="216"/>
      <c r="O996" s="216"/>
      <c r="P996" s="216"/>
      <c r="Q996" s="216"/>
      <c r="R996" s="216"/>
      <c r="S996" s="216"/>
      <c r="T996" s="217"/>
      <c r="AT996" s="218" t="s">
        <v>244</v>
      </c>
      <c r="AU996" s="218" t="s">
        <v>84</v>
      </c>
      <c r="AV996" s="11" t="s">
        <v>84</v>
      </c>
      <c r="AW996" s="11" t="s">
        <v>39</v>
      </c>
      <c r="AX996" s="11" t="s">
        <v>75</v>
      </c>
      <c r="AY996" s="218" t="s">
        <v>237</v>
      </c>
    </row>
    <row r="997" spans="2:65" s="12" customFormat="1">
      <c r="B997" s="219"/>
      <c r="C997" s="220"/>
      <c r="D997" s="221" t="s">
        <v>244</v>
      </c>
      <c r="E997" s="222" t="s">
        <v>22</v>
      </c>
      <c r="F997" s="223" t="s">
        <v>246</v>
      </c>
      <c r="G997" s="220"/>
      <c r="H997" s="224">
        <v>2</v>
      </c>
      <c r="I997" s="225"/>
      <c r="J997" s="220"/>
      <c r="K997" s="220"/>
      <c r="L997" s="226"/>
      <c r="M997" s="227"/>
      <c r="N997" s="228"/>
      <c r="O997" s="228"/>
      <c r="P997" s="228"/>
      <c r="Q997" s="228"/>
      <c r="R997" s="228"/>
      <c r="S997" s="228"/>
      <c r="T997" s="229"/>
      <c r="AT997" s="230" t="s">
        <v>244</v>
      </c>
      <c r="AU997" s="230" t="s">
        <v>84</v>
      </c>
      <c r="AV997" s="12" t="s">
        <v>164</v>
      </c>
      <c r="AW997" s="12" t="s">
        <v>39</v>
      </c>
      <c r="AX997" s="12" t="s">
        <v>24</v>
      </c>
      <c r="AY997" s="230" t="s">
        <v>237</v>
      </c>
    </row>
    <row r="998" spans="2:65" s="1" customFormat="1" ht="31.5" customHeight="1">
      <c r="B998" s="41"/>
      <c r="C998" s="195" t="s">
        <v>1703</v>
      </c>
      <c r="D998" s="195" t="s">
        <v>239</v>
      </c>
      <c r="E998" s="196" t="s">
        <v>1704</v>
      </c>
      <c r="F998" s="197" t="s">
        <v>1705</v>
      </c>
      <c r="G998" s="198" t="s">
        <v>885</v>
      </c>
      <c r="H998" s="199">
        <v>2</v>
      </c>
      <c r="I998" s="200"/>
      <c r="J998" s="201">
        <f>ROUND(I998*H998,2)</f>
        <v>0</v>
      </c>
      <c r="K998" s="197" t="s">
        <v>22</v>
      </c>
      <c r="L998" s="61"/>
      <c r="M998" s="202" t="s">
        <v>22</v>
      </c>
      <c r="N998" s="203" t="s">
        <v>46</v>
      </c>
      <c r="O998" s="42"/>
      <c r="P998" s="204">
        <f>O998*H998</f>
        <v>0</v>
      </c>
      <c r="Q998" s="204">
        <v>0</v>
      </c>
      <c r="R998" s="204">
        <f>Q998*H998</f>
        <v>0</v>
      </c>
      <c r="S998" s="204">
        <v>0</v>
      </c>
      <c r="T998" s="205">
        <f>S998*H998</f>
        <v>0</v>
      </c>
      <c r="AR998" s="24" t="s">
        <v>316</v>
      </c>
      <c r="AT998" s="24" t="s">
        <v>239</v>
      </c>
      <c r="AU998" s="24" t="s">
        <v>84</v>
      </c>
      <c r="AY998" s="24" t="s">
        <v>237</v>
      </c>
      <c r="BE998" s="206">
        <f>IF(N998="základní",J998,0)</f>
        <v>0</v>
      </c>
      <c r="BF998" s="206">
        <f>IF(N998="snížená",J998,0)</f>
        <v>0</v>
      </c>
      <c r="BG998" s="206">
        <f>IF(N998="zákl. přenesená",J998,0)</f>
        <v>0</v>
      </c>
      <c r="BH998" s="206">
        <f>IF(N998="sníž. přenesená",J998,0)</f>
        <v>0</v>
      </c>
      <c r="BI998" s="206">
        <f>IF(N998="nulová",J998,0)</f>
        <v>0</v>
      </c>
      <c r="BJ998" s="24" t="s">
        <v>24</v>
      </c>
      <c r="BK998" s="206">
        <f>ROUND(I998*H998,2)</f>
        <v>0</v>
      </c>
      <c r="BL998" s="24" t="s">
        <v>316</v>
      </c>
      <c r="BM998" s="24" t="s">
        <v>1706</v>
      </c>
    </row>
    <row r="999" spans="2:65" s="11" customFormat="1">
      <c r="B999" s="207"/>
      <c r="C999" s="208"/>
      <c r="D999" s="209" t="s">
        <v>244</v>
      </c>
      <c r="E999" s="210" t="s">
        <v>22</v>
      </c>
      <c r="F999" s="211" t="s">
        <v>1707</v>
      </c>
      <c r="G999" s="208"/>
      <c r="H999" s="212">
        <v>2</v>
      </c>
      <c r="I999" s="213"/>
      <c r="J999" s="208"/>
      <c r="K999" s="208"/>
      <c r="L999" s="214"/>
      <c r="M999" s="215"/>
      <c r="N999" s="216"/>
      <c r="O999" s="216"/>
      <c r="P999" s="216"/>
      <c r="Q999" s="216"/>
      <c r="R999" s="216"/>
      <c r="S999" s="216"/>
      <c r="T999" s="217"/>
      <c r="AT999" s="218" t="s">
        <v>244</v>
      </c>
      <c r="AU999" s="218" t="s">
        <v>84</v>
      </c>
      <c r="AV999" s="11" t="s">
        <v>84</v>
      </c>
      <c r="AW999" s="11" t="s">
        <v>39</v>
      </c>
      <c r="AX999" s="11" t="s">
        <v>75</v>
      </c>
      <c r="AY999" s="218" t="s">
        <v>237</v>
      </c>
    </row>
    <row r="1000" spans="2:65" s="12" customFormat="1">
      <c r="B1000" s="219"/>
      <c r="C1000" s="220"/>
      <c r="D1000" s="221" t="s">
        <v>244</v>
      </c>
      <c r="E1000" s="222" t="s">
        <v>22</v>
      </c>
      <c r="F1000" s="223" t="s">
        <v>246</v>
      </c>
      <c r="G1000" s="220"/>
      <c r="H1000" s="224">
        <v>2</v>
      </c>
      <c r="I1000" s="225"/>
      <c r="J1000" s="220"/>
      <c r="K1000" s="220"/>
      <c r="L1000" s="226"/>
      <c r="M1000" s="227"/>
      <c r="N1000" s="228"/>
      <c r="O1000" s="228"/>
      <c r="P1000" s="228"/>
      <c r="Q1000" s="228"/>
      <c r="R1000" s="228"/>
      <c r="S1000" s="228"/>
      <c r="T1000" s="229"/>
      <c r="AT1000" s="230" t="s">
        <v>244</v>
      </c>
      <c r="AU1000" s="230" t="s">
        <v>84</v>
      </c>
      <c r="AV1000" s="12" t="s">
        <v>164</v>
      </c>
      <c r="AW1000" s="12" t="s">
        <v>39</v>
      </c>
      <c r="AX1000" s="12" t="s">
        <v>24</v>
      </c>
      <c r="AY1000" s="230" t="s">
        <v>237</v>
      </c>
    </row>
    <row r="1001" spans="2:65" s="1" customFormat="1" ht="31.5" customHeight="1">
      <c r="B1001" s="41"/>
      <c r="C1001" s="195" t="s">
        <v>1708</v>
      </c>
      <c r="D1001" s="195" t="s">
        <v>239</v>
      </c>
      <c r="E1001" s="196" t="s">
        <v>1709</v>
      </c>
      <c r="F1001" s="197" t="s">
        <v>1710</v>
      </c>
      <c r="G1001" s="198" t="s">
        <v>885</v>
      </c>
      <c r="H1001" s="199">
        <v>1</v>
      </c>
      <c r="I1001" s="200"/>
      <c r="J1001" s="201">
        <f>ROUND(I1001*H1001,2)</f>
        <v>0</v>
      </c>
      <c r="K1001" s="197" t="s">
        <v>22</v>
      </c>
      <c r="L1001" s="61"/>
      <c r="M1001" s="202" t="s">
        <v>22</v>
      </c>
      <c r="N1001" s="203" t="s">
        <v>46</v>
      </c>
      <c r="O1001" s="42"/>
      <c r="P1001" s="204">
        <f>O1001*H1001</f>
        <v>0</v>
      </c>
      <c r="Q1001" s="204">
        <v>0</v>
      </c>
      <c r="R1001" s="204">
        <f>Q1001*H1001</f>
        <v>0</v>
      </c>
      <c r="S1001" s="204">
        <v>0</v>
      </c>
      <c r="T1001" s="205">
        <f>S1001*H1001</f>
        <v>0</v>
      </c>
      <c r="AR1001" s="24" t="s">
        <v>316</v>
      </c>
      <c r="AT1001" s="24" t="s">
        <v>239</v>
      </c>
      <c r="AU1001" s="24" t="s">
        <v>84</v>
      </c>
      <c r="AY1001" s="24" t="s">
        <v>237</v>
      </c>
      <c r="BE1001" s="206">
        <f>IF(N1001="základní",J1001,0)</f>
        <v>0</v>
      </c>
      <c r="BF1001" s="206">
        <f>IF(N1001="snížená",J1001,0)</f>
        <v>0</v>
      </c>
      <c r="BG1001" s="206">
        <f>IF(N1001="zákl. přenesená",J1001,0)</f>
        <v>0</v>
      </c>
      <c r="BH1001" s="206">
        <f>IF(N1001="sníž. přenesená",J1001,0)</f>
        <v>0</v>
      </c>
      <c r="BI1001" s="206">
        <f>IF(N1001="nulová",J1001,0)</f>
        <v>0</v>
      </c>
      <c r="BJ1001" s="24" t="s">
        <v>24</v>
      </c>
      <c r="BK1001" s="206">
        <f>ROUND(I1001*H1001,2)</f>
        <v>0</v>
      </c>
      <c r="BL1001" s="24" t="s">
        <v>316</v>
      </c>
      <c r="BM1001" s="24" t="s">
        <v>1711</v>
      </c>
    </row>
    <row r="1002" spans="2:65" s="11" customFormat="1">
      <c r="B1002" s="207"/>
      <c r="C1002" s="208"/>
      <c r="D1002" s="209" t="s">
        <v>244</v>
      </c>
      <c r="E1002" s="210" t="s">
        <v>22</v>
      </c>
      <c r="F1002" s="211" t="s">
        <v>1712</v>
      </c>
      <c r="G1002" s="208"/>
      <c r="H1002" s="212">
        <v>1</v>
      </c>
      <c r="I1002" s="213"/>
      <c r="J1002" s="208"/>
      <c r="K1002" s="208"/>
      <c r="L1002" s="214"/>
      <c r="M1002" s="215"/>
      <c r="N1002" s="216"/>
      <c r="O1002" s="216"/>
      <c r="P1002" s="216"/>
      <c r="Q1002" s="216"/>
      <c r="R1002" s="216"/>
      <c r="S1002" s="216"/>
      <c r="T1002" s="217"/>
      <c r="AT1002" s="218" t="s">
        <v>244</v>
      </c>
      <c r="AU1002" s="218" t="s">
        <v>84</v>
      </c>
      <c r="AV1002" s="11" t="s">
        <v>84</v>
      </c>
      <c r="AW1002" s="11" t="s">
        <v>39</v>
      </c>
      <c r="AX1002" s="11" t="s">
        <v>75</v>
      </c>
      <c r="AY1002" s="218" t="s">
        <v>237</v>
      </c>
    </row>
    <row r="1003" spans="2:65" s="12" customFormat="1">
      <c r="B1003" s="219"/>
      <c r="C1003" s="220"/>
      <c r="D1003" s="221" t="s">
        <v>244</v>
      </c>
      <c r="E1003" s="222" t="s">
        <v>22</v>
      </c>
      <c r="F1003" s="223" t="s">
        <v>246</v>
      </c>
      <c r="G1003" s="220"/>
      <c r="H1003" s="224">
        <v>1</v>
      </c>
      <c r="I1003" s="225"/>
      <c r="J1003" s="220"/>
      <c r="K1003" s="220"/>
      <c r="L1003" s="226"/>
      <c r="M1003" s="227"/>
      <c r="N1003" s="228"/>
      <c r="O1003" s="228"/>
      <c r="P1003" s="228"/>
      <c r="Q1003" s="228"/>
      <c r="R1003" s="228"/>
      <c r="S1003" s="228"/>
      <c r="T1003" s="229"/>
      <c r="AT1003" s="230" t="s">
        <v>244</v>
      </c>
      <c r="AU1003" s="230" t="s">
        <v>84</v>
      </c>
      <c r="AV1003" s="12" t="s">
        <v>164</v>
      </c>
      <c r="AW1003" s="12" t="s">
        <v>39</v>
      </c>
      <c r="AX1003" s="12" t="s">
        <v>24</v>
      </c>
      <c r="AY1003" s="230" t="s">
        <v>237</v>
      </c>
    </row>
    <row r="1004" spans="2:65" s="1" customFormat="1" ht="31.5" customHeight="1">
      <c r="B1004" s="41"/>
      <c r="C1004" s="195" t="s">
        <v>1713</v>
      </c>
      <c r="D1004" s="195" t="s">
        <v>239</v>
      </c>
      <c r="E1004" s="196" t="s">
        <v>1714</v>
      </c>
      <c r="F1004" s="197" t="s">
        <v>1715</v>
      </c>
      <c r="G1004" s="198" t="s">
        <v>885</v>
      </c>
      <c r="H1004" s="199">
        <v>2</v>
      </c>
      <c r="I1004" s="200"/>
      <c r="J1004" s="201">
        <f>ROUND(I1004*H1004,2)</f>
        <v>0</v>
      </c>
      <c r="K1004" s="197" t="s">
        <v>22</v>
      </c>
      <c r="L1004" s="61"/>
      <c r="M1004" s="202" t="s">
        <v>22</v>
      </c>
      <c r="N1004" s="203" t="s">
        <v>46</v>
      </c>
      <c r="O1004" s="42"/>
      <c r="P1004" s="204">
        <f>O1004*H1004</f>
        <v>0</v>
      </c>
      <c r="Q1004" s="204">
        <v>0</v>
      </c>
      <c r="R1004" s="204">
        <f>Q1004*H1004</f>
        <v>0</v>
      </c>
      <c r="S1004" s="204">
        <v>0</v>
      </c>
      <c r="T1004" s="205">
        <f>S1004*H1004</f>
        <v>0</v>
      </c>
      <c r="AR1004" s="24" t="s">
        <v>316</v>
      </c>
      <c r="AT1004" s="24" t="s">
        <v>239</v>
      </c>
      <c r="AU1004" s="24" t="s">
        <v>84</v>
      </c>
      <c r="AY1004" s="24" t="s">
        <v>237</v>
      </c>
      <c r="BE1004" s="206">
        <f>IF(N1004="základní",J1004,0)</f>
        <v>0</v>
      </c>
      <c r="BF1004" s="206">
        <f>IF(N1004="snížená",J1004,0)</f>
        <v>0</v>
      </c>
      <c r="BG1004" s="206">
        <f>IF(N1004="zákl. přenesená",J1004,0)</f>
        <v>0</v>
      </c>
      <c r="BH1004" s="206">
        <f>IF(N1004="sníž. přenesená",J1004,0)</f>
        <v>0</v>
      </c>
      <c r="BI1004" s="206">
        <f>IF(N1004="nulová",J1004,0)</f>
        <v>0</v>
      </c>
      <c r="BJ1004" s="24" t="s">
        <v>24</v>
      </c>
      <c r="BK1004" s="206">
        <f>ROUND(I1004*H1004,2)</f>
        <v>0</v>
      </c>
      <c r="BL1004" s="24" t="s">
        <v>316</v>
      </c>
      <c r="BM1004" s="24" t="s">
        <v>1716</v>
      </c>
    </row>
    <row r="1005" spans="2:65" s="11" customFormat="1">
      <c r="B1005" s="207"/>
      <c r="C1005" s="208"/>
      <c r="D1005" s="209" t="s">
        <v>244</v>
      </c>
      <c r="E1005" s="210" t="s">
        <v>22</v>
      </c>
      <c r="F1005" s="211" t="s">
        <v>1717</v>
      </c>
      <c r="G1005" s="208"/>
      <c r="H1005" s="212">
        <v>2</v>
      </c>
      <c r="I1005" s="213"/>
      <c r="J1005" s="208"/>
      <c r="K1005" s="208"/>
      <c r="L1005" s="214"/>
      <c r="M1005" s="215"/>
      <c r="N1005" s="216"/>
      <c r="O1005" s="216"/>
      <c r="P1005" s="216"/>
      <c r="Q1005" s="216"/>
      <c r="R1005" s="216"/>
      <c r="S1005" s="216"/>
      <c r="T1005" s="217"/>
      <c r="AT1005" s="218" t="s">
        <v>244</v>
      </c>
      <c r="AU1005" s="218" t="s">
        <v>84</v>
      </c>
      <c r="AV1005" s="11" t="s">
        <v>84</v>
      </c>
      <c r="AW1005" s="11" t="s">
        <v>39</v>
      </c>
      <c r="AX1005" s="11" t="s">
        <v>75</v>
      </c>
      <c r="AY1005" s="218" t="s">
        <v>237</v>
      </c>
    </row>
    <row r="1006" spans="2:65" s="12" customFormat="1">
      <c r="B1006" s="219"/>
      <c r="C1006" s="220"/>
      <c r="D1006" s="221" t="s">
        <v>244</v>
      </c>
      <c r="E1006" s="222" t="s">
        <v>22</v>
      </c>
      <c r="F1006" s="223" t="s">
        <v>246</v>
      </c>
      <c r="G1006" s="220"/>
      <c r="H1006" s="224">
        <v>2</v>
      </c>
      <c r="I1006" s="225"/>
      <c r="J1006" s="220"/>
      <c r="K1006" s="220"/>
      <c r="L1006" s="226"/>
      <c r="M1006" s="227"/>
      <c r="N1006" s="228"/>
      <c r="O1006" s="228"/>
      <c r="P1006" s="228"/>
      <c r="Q1006" s="228"/>
      <c r="R1006" s="228"/>
      <c r="S1006" s="228"/>
      <c r="T1006" s="229"/>
      <c r="AT1006" s="230" t="s">
        <v>244</v>
      </c>
      <c r="AU1006" s="230" t="s">
        <v>84</v>
      </c>
      <c r="AV1006" s="12" t="s">
        <v>164</v>
      </c>
      <c r="AW1006" s="12" t="s">
        <v>39</v>
      </c>
      <c r="AX1006" s="12" t="s">
        <v>24</v>
      </c>
      <c r="AY1006" s="230" t="s">
        <v>237</v>
      </c>
    </row>
    <row r="1007" spans="2:65" s="1" customFormat="1" ht="31.5" customHeight="1">
      <c r="B1007" s="41"/>
      <c r="C1007" s="195" t="s">
        <v>1718</v>
      </c>
      <c r="D1007" s="195" t="s">
        <v>239</v>
      </c>
      <c r="E1007" s="196" t="s">
        <v>1719</v>
      </c>
      <c r="F1007" s="197" t="s">
        <v>1720</v>
      </c>
      <c r="G1007" s="198" t="s">
        <v>885</v>
      </c>
      <c r="H1007" s="199">
        <v>2</v>
      </c>
      <c r="I1007" s="200"/>
      <c r="J1007" s="201">
        <f>ROUND(I1007*H1007,2)</f>
        <v>0</v>
      </c>
      <c r="K1007" s="197" t="s">
        <v>22</v>
      </c>
      <c r="L1007" s="61"/>
      <c r="M1007" s="202" t="s">
        <v>22</v>
      </c>
      <c r="N1007" s="203" t="s">
        <v>46</v>
      </c>
      <c r="O1007" s="42"/>
      <c r="P1007" s="204">
        <f>O1007*H1007</f>
        <v>0</v>
      </c>
      <c r="Q1007" s="204">
        <v>0</v>
      </c>
      <c r="R1007" s="204">
        <f>Q1007*H1007</f>
        <v>0</v>
      </c>
      <c r="S1007" s="204">
        <v>0</v>
      </c>
      <c r="T1007" s="205">
        <f>S1007*H1007</f>
        <v>0</v>
      </c>
      <c r="AR1007" s="24" t="s">
        <v>316</v>
      </c>
      <c r="AT1007" s="24" t="s">
        <v>239</v>
      </c>
      <c r="AU1007" s="24" t="s">
        <v>84</v>
      </c>
      <c r="AY1007" s="24" t="s">
        <v>237</v>
      </c>
      <c r="BE1007" s="206">
        <f>IF(N1007="základní",J1007,0)</f>
        <v>0</v>
      </c>
      <c r="BF1007" s="206">
        <f>IF(N1007="snížená",J1007,0)</f>
        <v>0</v>
      </c>
      <c r="BG1007" s="206">
        <f>IF(N1007="zákl. přenesená",J1007,0)</f>
        <v>0</v>
      </c>
      <c r="BH1007" s="206">
        <f>IF(N1007="sníž. přenesená",J1007,0)</f>
        <v>0</v>
      </c>
      <c r="BI1007" s="206">
        <f>IF(N1007="nulová",J1007,0)</f>
        <v>0</v>
      </c>
      <c r="BJ1007" s="24" t="s">
        <v>24</v>
      </c>
      <c r="BK1007" s="206">
        <f>ROUND(I1007*H1007,2)</f>
        <v>0</v>
      </c>
      <c r="BL1007" s="24" t="s">
        <v>316</v>
      </c>
      <c r="BM1007" s="24" t="s">
        <v>1721</v>
      </c>
    </row>
    <row r="1008" spans="2:65" s="11" customFormat="1">
      <c r="B1008" s="207"/>
      <c r="C1008" s="208"/>
      <c r="D1008" s="209" t="s">
        <v>244</v>
      </c>
      <c r="E1008" s="210" t="s">
        <v>22</v>
      </c>
      <c r="F1008" s="211" t="s">
        <v>1722</v>
      </c>
      <c r="G1008" s="208"/>
      <c r="H1008" s="212">
        <v>2</v>
      </c>
      <c r="I1008" s="213"/>
      <c r="J1008" s="208"/>
      <c r="K1008" s="208"/>
      <c r="L1008" s="214"/>
      <c r="M1008" s="215"/>
      <c r="N1008" s="216"/>
      <c r="O1008" s="216"/>
      <c r="P1008" s="216"/>
      <c r="Q1008" s="216"/>
      <c r="R1008" s="216"/>
      <c r="S1008" s="216"/>
      <c r="T1008" s="217"/>
      <c r="AT1008" s="218" t="s">
        <v>244</v>
      </c>
      <c r="AU1008" s="218" t="s">
        <v>84</v>
      </c>
      <c r="AV1008" s="11" t="s">
        <v>84</v>
      </c>
      <c r="AW1008" s="11" t="s">
        <v>39</v>
      </c>
      <c r="AX1008" s="11" t="s">
        <v>75</v>
      </c>
      <c r="AY1008" s="218" t="s">
        <v>237</v>
      </c>
    </row>
    <row r="1009" spans="2:65" s="12" customFormat="1">
      <c r="B1009" s="219"/>
      <c r="C1009" s="220"/>
      <c r="D1009" s="221" t="s">
        <v>244</v>
      </c>
      <c r="E1009" s="222" t="s">
        <v>22</v>
      </c>
      <c r="F1009" s="223" t="s">
        <v>246</v>
      </c>
      <c r="G1009" s="220"/>
      <c r="H1009" s="224">
        <v>2</v>
      </c>
      <c r="I1009" s="225"/>
      <c r="J1009" s="220"/>
      <c r="K1009" s="220"/>
      <c r="L1009" s="226"/>
      <c r="M1009" s="227"/>
      <c r="N1009" s="228"/>
      <c r="O1009" s="228"/>
      <c r="P1009" s="228"/>
      <c r="Q1009" s="228"/>
      <c r="R1009" s="228"/>
      <c r="S1009" s="228"/>
      <c r="T1009" s="229"/>
      <c r="AT1009" s="230" t="s">
        <v>244</v>
      </c>
      <c r="AU1009" s="230" t="s">
        <v>84</v>
      </c>
      <c r="AV1009" s="12" t="s">
        <v>164</v>
      </c>
      <c r="AW1009" s="12" t="s">
        <v>39</v>
      </c>
      <c r="AX1009" s="12" t="s">
        <v>24</v>
      </c>
      <c r="AY1009" s="230" t="s">
        <v>237</v>
      </c>
    </row>
    <row r="1010" spans="2:65" s="1" customFormat="1" ht="31.5" customHeight="1">
      <c r="B1010" s="41"/>
      <c r="C1010" s="195" t="s">
        <v>1723</v>
      </c>
      <c r="D1010" s="195" t="s">
        <v>239</v>
      </c>
      <c r="E1010" s="196" t="s">
        <v>1724</v>
      </c>
      <c r="F1010" s="197" t="s">
        <v>1725</v>
      </c>
      <c r="G1010" s="198" t="s">
        <v>885</v>
      </c>
      <c r="H1010" s="199">
        <v>2</v>
      </c>
      <c r="I1010" s="200"/>
      <c r="J1010" s="201">
        <f>ROUND(I1010*H1010,2)</f>
        <v>0</v>
      </c>
      <c r="K1010" s="197" t="s">
        <v>22</v>
      </c>
      <c r="L1010" s="61"/>
      <c r="M1010" s="202" t="s">
        <v>22</v>
      </c>
      <c r="N1010" s="203" t="s">
        <v>46</v>
      </c>
      <c r="O1010" s="42"/>
      <c r="P1010" s="204">
        <f>O1010*H1010</f>
        <v>0</v>
      </c>
      <c r="Q1010" s="204">
        <v>0</v>
      </c>
      <c r="R1010" s="204">
        <f>Q1010*H1010</f>
        <v>0</v>
      </c>
      <c r="S1010" s="204">
        <v>0</v>
      </c>
      <c r="T1010" s="205">
        <f>S1010*H1010</f>
        <v>0</v>
      </c>
      <c r="AR1010" s="24" t="s">
        <v>316</v>
      </c>
      <c r="AT1010" s="24" t="s">
        <v>239</v>
      </c>
      <c r="AU1010" s="24" t="s">
        <v>84</v>
      </c>
      <c r="AY1010" s="24" t="s">
        <v>237</v>
      </c>
      <c r="BE1010" s="206">
        <f>IF(N1010="základní",J1010,0)</f>
        <v>0</v>
      </c>
      <c r="BF1010" s="206">
        <f>IF(N1010="snížená",J1010,0)</f>
        <v>0</v>
      </c>
      <c r="BG1010" s="206">
        <f>IF(N1010="zákl. přenesená",J1010,0)</f>
        <v>0</v>
      </c>
      <c r="BH1010" s="206">
        <f>IF(N1010="sníž. přenesená",J1010,0)</f>
        <v>0</v>
      </c>
      <c r="BI1010" s="206">
        <f>IF(N1010="nulová",J1010,0)</f>
        <v>0</v>
      </c>
      <c r="BJ1010" s="24" t="s">
        <v>24</v>
      </c>
      <c r="BK1010" s="206">
        <f>ROUND(I1010*H1010,2)</f>
        <v>0</v>
      </c>
      <c r="BL1010" s="24" t="s">
        <v>316</v>
      </c>
      <c r="BM1010" s="24" t="s">
        <v>1726</v>
      </c>
    </row>
    <row r="1011" spans="2:65" s="11" customFormat="1">
      <c r="B1011" s="207"/>
      <c r="C1011" s="208"/>
      <c r="D1011" s="209" t="s">
        <v>244</v>
      </c>
      <c r="E1011" s="210" t="s">
        <v>22</v>
      </c>
      <c r="F1011" s="211" t="s">
        <v>1727</v>
      </c>
      <c r="G1011" s="208"/>
      <c r="H1011" s="212">
        <v>2</v>
      </c>
      <c r="I1011" s="213"/>
      <c r="J1011" s="208"/>
      <c r="K1011" s="208"/>
      <c r="L1011" s="214"/>
      <c r="M1011" s="215"/>
      <c r="N1011" s="216"/>
      <c r="O1011" s="216"/>
      <c r="P1011" s="216"/>
      <c r="Q1011" s="216"/>
      <c r="R1011" s="216"/>
      <c r="S1011" s="216"/>
      <c r="T1011" s="217"/>
      <c r="AT1011" s="218" t="s">
        <v>244</v>
      </c>
      <c r="AU1011" s="218" t="s">
        <v>84</v>
      </c>
      <c r="AV1011" s="11" t="s">
        <v>84</v>
      </c>
      <c r="AW1011" s="11" t="s">
        <v>39</v>
      </c>
      <c r="AX1011" s="11" t="s">
        <v>75</v>
      </c>
      <c r="AY1011" s="218" t="s">
        <v>237</v>
      </c>
    </row>
    <row r="1012" spans="2:65" s="12" customFormat="1">
      <c r="B1012" s="219"/>
      <c r="C1012" s="220"/>
      <c r="D1012" s="221" t="s">
        <v>244</v>
      </c>
      <c r="E1012" s="222" t="s">
        <v>22</v>
      </c>
      <c r="F1012" s="223" t="s">
        <v>246</v>
      </c>
      <c r="G1012" s="220"/>
      <c r="H1012" s="224">
        <v>2</v>
      </c>
      <c r="I1012" s="225"/>
      <c r="J1012" s="220"/>
      <c r="K1012" s="220"/>
      <c r="L1012" s="226"/>
      <c r="M1012" s="227"/>
      <c r="N1012" s="228"/>
      <c r="O1012" s="228"/>
      <c r="P1012" s="228"/>
      <c r="Q1012" s="228"/>
      <c r="R1012" s="228"/>
      <c r="S1012" s="228"/>
      <c r="T1012" s="229"/>
      <c r="AT1012" s="230" t="s">
        <v>244</v>
      </c>
      <c r="AU1012" s="230" t="s">
        <v>84</v>
      </c>
      <c r="AV1012" s="12" t="s">
        <v>164</v>
      </c>
      <c r="AW1012" s="12" t="s">
        <v>39</v>
      </c>
      <c r="AX1012" s="12" t="s">
        <v>24</v>
      </c>
      <c r="AY1012" s="230" t="s">
        <v>237</v>
      </c>
    </row>
    <row r="1013" spans="2:65" s="1" customFormat="1" ht="31.5" customHeight="1">
      <c r="B1013" s="41"/>
      <c r="C1013" s="195" t="s">
        <v>1728</v>
      </c>
      <c r="D1013" s="195" t="s">
        <v>239</v>
      </c>
      <c r="E1013" s="196" t="s">
        <v>1729</v>
      </c>
      <c r="F1013" s="197" t="s">
        <v>1730</v>
      </c>
      <c r="G1013" s="198" t="s">
        <v>885</v>
      </c>
      <c r="H1013" s="199">
        <v>2</v>
      </c>
      <c r="I1013" s="200"/>
      <c r="J1013" s="201">
        <f>ROUND(I1013*H1013,2)</f>
        <v>0</v>
      </c>
      <c r="K1013" s="197" t="s">
        <v>22</v>
      </c>
      <c r="L1013" s="61"/>
      <c r="M1013" s="202" t="s">
        <v>22</v>
      </c>
      <c r="N1013" s="203" t="s">
        <v>46</v>
      </c>
      <c r="O1013" s="42"/>
      <c r="P1013" s="204">
        <f>O1013*H1013</f>
        <v>0</v>
      </c>
      <c r="Q1013" s="204">
        <v>0</v>
      </c>
      <c r="R1013" s="204">
        <f>Q1013*H1013</f>
        <v>0</v>
      </c>
      <c r="S1013" s="204">
        <v>0</v>
      </c>
      <c r="T1013" s="205">
        <f>S1013*H1013</f>
        <v>0</v>
      </c>
      <c r="AR1013" s="24" t="s">
        <v>316</v>
      </c>
      <c r="AT1013" s="24" t="s">
        <v>239</v>
      </c>
      <c r="AU1013" s="24" t="s">
        <v>84</v>
      </c>
      <c r="AY1013" s="24" t="s">
        <v>237</v>
      </c>
      <c r="BE1013" s="206">
        <f>IF(N1013="základní",J1013,0)</f>
        <v>0</v>
      </c>
      <c r="BF1013" s="206">
        <f>IF(N1013="snížená",J1013,0)</f>
        <v>0</v>
      </c>
      <c r="BG1013" s="206">
        <f>IF(N1013="zákl. přenesená",J1013,0)</f>
        <v>0</v>
      </c>
      <c r="BH1013" s="206">
        <f>IF(N1013="sníž. přenesená",J1013,0)</f>
        <v>0</v>
      </c>
      <c r="BI1013" s="206">
        <f>IF(N1013="nulová",J1013,0)</f>
        <v>0</v>
      </c>
      <c r="BJ1013" s="24" t="s">
        <v>24</v>
      </c>
      <c r="BK1013" s="206">
        <f>ROUND(I1013*H1013,2)</f>
        <v>0</v>
      </c>
      <c r="BL1013" s="24" t="s">
        <v>316</v>
      </c>
      <c r="BM1013" s="24" t="s">
        <v>1731</v>
      </c>
    </row>
    <row r="1014" spans="2:65" s="11" customFormat="1">
      <c r="B1014" s="207"/>
      <c r="C1014" s="208"/>
      <c r="D1014" s="209" t="s">
        <v>244</v>
      </c>
      <c r="E1014" s="210" t="s">
        <v>22</v>
      </c>
      <c r="F1014" s="211" t="s">
        <v>1732</v>
      </c>
      <c r="G1014" s="208"/>
      <c r="H1014" s="212">
        <v>2</v>
      </c>
      <c r="I1014" s="213"/>
      <c r="J1014" s="208"/>
      <c r="K1014" s="208"/>
      <c r="L1014" s="214"/>
      <c r="M1014" s="215"/>
      <c r="N1014" s="216"/>
      <c r="O1014" s="216"/>
      <c r="P1014" s="216"/>
      <c r="Q1014" s="216"/>
      <c r="R1014" s="216"/>
      <c r="S1014" s="216"/>
      <c r="T1014" s="217"/>
      <c r="AT1014" s="218" t="s">
        <v>244</v>
      </c>
      <c r="AU1014" s="218" t="s">
        <v>84</v>
      </c>
      <c r="AV1014" s="11" t="s">
        <v>84</v>
      </c>
      <c r="AW1014" s="11" t="s">
        <v>39</v>
      </c>
      <c r="AX1014" s="11" t="s">
        <v>75</v>
      </c>
      <c r="AY1014" s="218" t="s">
        <v>237</v>
      </c>
    </row>
    <row r="1015" spans="2:65" s="12" customFormat="1">
      <c r="B1015" s="219"/>
      <c r="C1015" s="220"/>
      <c r="D1015" s="221" t="s">
        <v>244</v>
      </c>
      <c r="E1015" s="222" t="s">
        <v>22</v>
      </c>
      <c r="F1015" s="223" t="s">
        <v>246</v>
      </c>
      <c r="G1015" s="220"/>
      <c r="H1015" s="224">
        <v>2</v>
      </c>
      <c r="I1015" s="225"/>
      <c r="J1015" s="220"/>
      <c r="K1015" s="220"/>
      <c r="L1015" s="226"/>
      <c r="M1015" s="227"/>
      <c r="N1015" s="228"/>
      <c r="O1015" s="228"/>
      <c r="P1015" s="228"/>
      <c r="Q1015" s="228"/>
      <c r="R1015" s="228"/>
      <c r="S1015" s="228"/>
      <c r="T1015" s="229"/>
      <c r="AT1015" s="230" t="s">
        <v>244</v>
      </c>
      <c r="AU1015" s="230" t="s">
        <v>84</v>
      </c>
      <c r="AV1015" s="12" t="s">
        <v>164</v>
      </c>
      <c r="AW1015" s="12" t="s">
        <v>39</v>
      </c>
      <c r="AX1015" s="12" t="s">
        <v>24</v>
      </c>
      <c r="AY1015" s="230" t="s">
        <v>237</v>
      </c>
    </row>
    <row r="1016" spans="2:65" s="1" customFormat="1" ht="22.5" customHeight="1">
      <c r="B1016" s="41"/>
      <c r="C1016" s="195" t="s">
        <v>1733</v>
      </c>
      <c r="D1016" s="195" t="s">
        <v>239</v>
      </c>
      <c r="E1016" s="196" t="s">
        <v>1734</v>
      </c>
      <c r="F1016" s="197" t="s">
        <v>1735</v>
      </c>
      <c r="G1016" s="198" t="s">
        <v>896</v>
      </c>
      <c r="H1016" s="199">
        <v>1</v>
      </c>
      <c r="I1016" s="200"/>
      <c r="J1016" s="201">
        <f>ROUND(I1016*H1016,2)</f>
        <v>0</v>
      </c>
      <c r="K1016" s="197" t="s">
        <v>22</v>
      </c>
      <c r="L1016" s="61"/>
      <c r="M1016" s="202" t="s">
        <v>22</v>
      </c>
      <c r="N1016" s="203" t="s">
        <v>46</v>
      </c>
      <c r="O1016" s="42"/>
      <c r="P1016" s="204">
        <f>O1016*H1016</f>
        <v>0</v>
      </c>
      <c r="Q1016" s="204">
        <v>0</v>
      </c>
      <c r="R1016" s="204">
        <f>Q1016*H1016</f>
        <v>0</v>
      </c>
      <c r="S1016" s="204">
        <v>0</v>
      </c>
      <c r="T1016" s="205">
        <f>S1016*H1016</f>
        <v>0</v>
      </c>
      <c r="AR1016" s="24" t="s">
        <v>316</v>
      </c>
      <c r="AT1016" s="24" t="s">
        <v>239</v>
      </c>
      <c r="AU1016" s="24" t="s">
        <v>84</v>
      </c>
      <c r="AY1016" s="24" t="s">
        <v>237</v>
      </c>
      <c r="BE1016" s="206">
        <f>IF(N1016="základní",J1016,0)</f>
        <v>0</v>
      </c>
      <c r="BF1016" s="206">
        <f>IF(N1016="snížená",J1016,0)</f>
        <v>0</v>
      </c>
      <c r="BG1016" s="206">
        <f>IF(N1016="zákl. přenesená",J1016,0)</f>
        <v>0</v>
      </c>
      <c r="BH1016" s="206">
        <f>IF(N1016="sníž. přenesená",J1016,0)</f>
        <v>0</v>
      </c>
      <c r="BI1016" s="206">
        <f>IF(N1016="nulová",J1016,0)</f>
        <v>0</v>
      </c>
      <c r="BJ1016" s="24" t="s">
        <v>24</v>
      </c>
      <c r="BK1016" s="206">
        <f>ROUND(I1016*H1016,2)</f>
        <v>0</v>
      </c>
      <c r="BL1016" s="24" t="s">
        <v>316</v>
      </c>
      <c r="BM1016" s="24" t="s">
        <v>1736</v>
      </c>
    </row>
    <row r="1017" spans="2:65" s="1" customFormat="1" ht="31.5" customHeight="1">
      <c r="B1017" s="41"/>
      <c r="C1017" s="195" t="s">
        <v>1737</v>
      </c>
      <c r="D1017" s="195" t="s">
        <v>239</v>
      </c>
      <c r="E1017" s="196" t="s">
        <v>1738</v>
      </c>
      <c r="F1017" s="197" t="s">
        <v>1739</v>
      </c>
      <c r="G1017" s="198" t="s">
        <v>896</v>
      </c>
      <c r="H1017" s="199">
        <v>1</v>
      </c>
      <c r="I1017" s="200"/>
      <c r="J1017" s="201">
        <f>ROUND(I1017*H1017,2)</f>
        <v>0</v>
      </c>
      <c r="K1017" s="197" t="s">
        <v>22</v>
      </c>
      <c r="L1017" s="61"/>
      <c r="M1017" s="202" t="s">
        <v>22</v>
      </c>
      <c r="N1017" s="203" t="s">
        <v>46</v>
      </c>
      <c r="O1017" s="42"/>
      <c r="P1017" s="204">
        <f>O1017*H1017</f>
        <v>0</v>
      </c>
      <c r="Q1017" s="204">
        <v>0</v>
      </c>
      <c r="R1017" s="204">
        <f>Q1017*H1017</f>
        <v>0</v>
      </c>
      <c r="S1017" s="204">
        <v>0</v>
      </c>
      <c r="T1017" s="205">
        <f>S1017*H1017</f>
        <v>0</v>
      </c>
      <c r="AR1017" s="24" t="s">
        <v>316</v>
      </c>
      <c r="AT1017" s="24" t="s">
        <v>239</v>
      </c>
      <c r="AU1017" s="24" t="s">
        <v>84</v>
      </c>
      <c r="AY1017" s="24" t="s">
        <v>237</v>
      </c>
      <c r="BE1017" s="206">
        <f>IF(N1017="základní",J1017,0)</f>
        <v>0</v>
      </c>
      <c r="BF1017" s="206">
        <f>IF(N1017="snížená",J1017,0)</f>
        <v>0</v>
      </c>
      <c r="BG1017" s="206">
        <f>IF(N1017="zákl. přenesená",J1017,0)</f>
        <v>0</v>
      </c>
      <c r="BH1017" s="206">
        <f>IF(N1017="sníž. přenesená",J1017,0)</f>
        <v>0</v>
      </c>
      <c r="BI1017" s="206">
        <f>IF(N1017="nulová",J1017,0)</f>
        <v>0</v>
      </c>
      <c r="BJ1017" s="24" t="s">
        <v>24</v>
      </c>
      <c r="BK1017" s="206">
        <f>ROUND(I1017*H1017,2)</f>
        <v>0</v>
      </c>
      <c r="BL1017" s="24" t="s">
        <v>316</v>
      </c>
      <c r="BM1017" s="24" t="s">
        <v>1740</v>
      </c>
    </row>
    <row r="1018" spans="2:65" s="1" customFormat="1" ht="22.5" customHeight="1">
      <c r="B1018" s="41"/>
      <c r="C1018" s="195" t="s">
        <v>1741</v>
      </c>
      <c r="D1018" s="195" t="s">
        <v>239</v>
      </c>
      <c r="E1018" s="196" t="s">
        <v>1742</v>
      </c>
      <c r="F1018" s="197" t="s">
        <v>1743</v>
      </c>
      <c r="G1018" s="198" t="s">
        <v>896</v>
      </c>
      <c r="H1018" s="199">
        <v>1</v>
      </c>
      <c r="I1018" s="200"/>
      <c r="J1018" s="201">
        <f>ROUND(I1018*H1018,2)</f>
        <v>0</v>
      </c>
      <c r="K1018" s="197" t="s">
        <v>22</v>
      </c>
      <c r="L1018" s="61"/>
      <c r="M1018" s="202" t="s">
        <v>22</v>
      </c>
      <c r="N1018" s="203" t="s">
        <v>46</v>
      </c>
      <c r="O1018" s="42"/>
      <c r="P1018" s="204">
        <f>O1018*H1018</f>
        <v>0</v>
      </c>
      <c r="Q1018" s="204">
        <v>0</v>
      </c>
      <c r="R1018" s="204">
        <f>Q1018*H1018</f>
        <v>0</v>
      </c>
      <c r="S1018" s="204">
        <v>0</v>
      </c>
      <c r="T1018" s="205">
        <f>S1018*H1018</f>
        <v>0</v>
      </c>
      <c r="AR1018" s="24" t="s">
        <v>316</v>
      </c>
      <c r="AT1018" s="24" t="s">
        <v>239</v>
      </c>
      <c r="AU1018" s="24" t="s">
        <v>84</v>
      </c>
      <c r="AY1018" s="24" t="s">
        <v>237</v>
      </c>
      <c r="BE1018" s="206">
        <f>IF(N1018="základní",J1018,0)</f>
        <v>0</v>
      </c>
      <c r="BF1018" s="206">
        <f>IF(N1018="snížená",J1018,0)</f>
        <v>0</v>
      </c>
      <c r="BG1018" s="206">
        <f>IF(N1018="zákl. přenesená",J1018,0)</f>
        <v>0</v>
      </c>
      <c r="BH1018" s="206">
        <f>IF(N1018="sníž. přenesená",J1018,0)</f>
        <v>0</v>
      </c>
      <c r="BI1018" s="206">
        <f>IF(N1018="nulová",J1018,0)</f>
        <v>0</v>
      </c>
      <c r="BJ1018" s="24" t="s">
        <v>24</v>
      </c>
      <c r="BK1018" s="206">
        <f>ROUND(I1018*H1018,2)</f>
        <v>0</v>
      </c>
      <c r="BL1018" s="24" t="s">
        <v>316</v>
      </c>
      <c r="BM1018" s="24" t="s">
        <v>1744</v>
      </c>
    </row>
    <row r="1019" spans="2:65" s="11" customFormat="1">
      <c r="B1019" s="207"/>
      <c r="C1019" s="208"/>
      <c r="D1019" s="209" t="s">
        <v>244</v>
      </c>
      <c r="E1019" s="210" t="s">
        <v>22</v>
      </c>
      <c r="F1019" s="211" t="s">
        <v>1745</v>
      </c>
      <c r="G1019" s="208"/>
      <c r="H1019" s="212">
        <v>1</v>
      </c>
      <c r="I1019" s="213"/>
      <c r="J1019" s="208"/>
      <c r="K1019" s="208"/>
      <c r="L1019" s="214"/>
      <c r="M1019" s="215"/>
      <c r="N1019" s="216"/>
      <c r="O1019" s="216"/>
      <c r="P1019" s="216"/>
      <c r="Q1019" s="216"/>
      <c r="R1019" s="216"/>
      <c r="S1019" s="216"/>
      <c r="T1019" s="217"/>
      <c r="AT1019" s="218" t="s">
        <v>244</v>
      </c>
      <c r="AU1019" s="218" t="s">
        <v>84</v>
      </c>
      <c r="AV1019" s="11" t="s">
        <v>84</v>
      </c>
      <c r="AW1019" s="11" t="s">
        <v>39</v>
      </c>
      <c r="AX1019" s="11" t="s">
        <v>75</v>
      </c>
      <c r="AY1019" s="218" t="s">
        <v>237</v>
      </c>
    </row>
    <row r="1020" spans="2:65" s="12" customFormat="1">
      <c r="B1020" s="219"/>
      <c r="C1020" s="220"/>
      <c r="D1020" s="221" t="s">
        <v>244</v>
      </c>
      <c r="E1020" s="222" t="s">
        <v>22</v>
      </c>
      <c r="F1020" s="223" t="s">
        <v>246</v>
      </c>
      <c r="G1020" s="220"/>
      <c r="H1020" s="224">
        <v>1</v>
      </c>
      <c r="I1020" s="225"/>
      <c r="J1020" s="220"/>
      <c r="K1020" s="220"/>
      <c r="L1020" s="226"/>
      <c r="M1020" s="227"/>
      <c r="N1020" s="228"/>
      <c r="O1020" s="228"/>
      <c r="P1020" s="228"/>
      <c r="Q1020" s="228"/>
      <c r="R1020" s="228"/>
      <c r="S1020" s="228"/>
      <c r="T1020" s="229"/>
      <c r="AT1020" s="230" t="s">
        <v>244</v>
      </c>
      <c r="AU1020" s="230" t="s">
        <v>84</v>
      </c>
      <c r="AV1020" s="12" t="s">
        <v>164</v>
      </c>
      <c r="AW1020" s="12" t="s">
        <v>39</v>
      </c>
      <c r="AX1020" s="12" t="s">
        <v>24</v>
      </c>
      <c r="AY1020" s="230" t="s">
        <v>237</v>
      </c>
    </row>
    <row r="1021" spans="2:65" s="1" customFormat="1" ht="31.5" customHeight="1">
      <c r="B1021" s="41"/>
      <c r="C1021" s="195" t="s">
        <v>1746</v>
      </c>
      <c r="D1021" s="195" t="s">
        <v>239</v>
      </c>
      <c r="E1021" s="196" t="s">
        <v>1747</v>
      </c>
      <c r="F1021" s="197" t="s">
        <v>1748</v>
      </c>
      <c r="G1021" s="198" t="s">
        <v>896</v>
      </c>
      <c r="H1021" s="199">
        <v>1</v>
      </c>
      <c r="I1021" s="200"/>
      <c r="J1021" s="201">
        <f>ROUND(I1021*H1021,2)</f>
        <v>0</v>
      </c>
      <c r="K1021" s="197" t="s">
        <v>22</v>
      </c>
      <c r="L1021" s="61"/>
      <c r="M1021" s="202" t="s">
        <v>22</v>
      </c>
      <c r="N1021" s="203" t="s">
        <v>46</v>
      </c>
      <c r="O1021" s="42"/>
      <c r="P1021" s="204">
        <f>O1021*H1021</f>
        <v>0</v>
      </c>
      <c r="Q1021" s="204">
        <v>0</v>
      </c>
      <c r="R1021" s="204">
        <f>Q1021*H1021</f>
        <v>0</v>
      </c>
      <c r="S1021" s="204">
        <v>0</v>
      </c>
      <c r="T1021" s="205">
        <f>S1021*H1021</f>
        <v>0</v>
      </c>
      <c r="AR1021" s="24" t="s">
        <v>316</v>
      </c>
      <c r="AT1021" s="24" t="s">
        <v>239</v>
      </c>
      <c r="AU1021" s="24" t="s">
        <v>84</v>
      </c>
      <c r="AY1021" s="24" t="s">
        <v>237</v>
      </c>
      <c r="BE1021" s="206">
        <f>IF(N1021="základní",J1021,0)</f>
        <v>0</v>
      </c>
      <c r="BF1021" s="206">
        <f>IF(N1021="snížená",J1021,0)</f>
        <v>0</v>
      </c>
      <c r="BG1021" s="206">
        <f>IF(N1021="zákl. přenesená",J1021,0)</f>
        <v>0</v>
      </c>
      <c r="BH1021" s="206">
        <f>IF(N1021="sníž. přenesená",J1021,0)</f>
        <v>0</v>
      </c>
      <c r="BI1021" s="206">
        <f>IF(N1021="nulová",J1021,0)</f>
        <v>0</v>
      </c>
      <c r="BJ1021" s="24" t="s">
        <v>24</v>
      </c>
      <c r="BK1021" s="206">
        <f>ROUND(I1021*H1021,2)</f>
        <v>0</v>
      </c>
      <c r="BL1021" s="24" t="s">
        <v>316</v>
      </c>
      <c r="BM1021" s="24" t="s">
        <v>1749</v>
      </c>
    </row>
    <row r="1022" spans="2:65" s="11" customFormat="1">
      <c r="B1022" s="207"/>
      <c r="C1022" s="208"/>
      <c r="D1022" s="209" t="s">
        <v>244</v>
      </c>
      <c r="E1022" s="210" t="s">
        <v>22</v>
      </c>
      <c r="F1022" s="211" t="s">
        <v>1750</v>
      </c>
      <c r="G1022" s="208"/>
      <c r="H1022" s="212">
        <v>1</v>
      </c>
      <c r="I1022" s="213"/>
      <c r="J1022" s="208"/>
      <c r="K1022" s="208"/>
      <c r="L1022" s="214"/>
      <c r="M1022" s="215"/>
      <c r="N1022" s="216"/>
      <c r="O1022" s="216"/>
      <c r="P1022" s="216"/>
      <c r="Q1022" s="216"/>
      <c r="R1022" s="216"/>
      <c r="S1022" s="216"/>
      <c r="T1022" s="217"/>
      <c r="AT1022" s="218" t="s">
        <v>244</v>
      </c>
      <c r="AU1022" s="218" t="s">
        <v>84</v>
      </c>
      <c r="AV1022" s="11" t="s">
        <v>84</v>
      </c>
      <c r="AW1022" s="11" t="s">
        <v>39</v>
      </c>
      <c r="AX1022" s="11" t="s">
        <v>75</v>
      </c>
      <c r="AY1022" s="218" t="s">
        <v>237</v>
      </c>
    </row>
    <row r="1023" spans="2:65" s="12" customFormat="1">
      <c r="B1023" s="219"/>
      <c r="C1023" s="220"/>
      <c r="D1023" s="221" t="s">
        <v>244</v>
      </c>
      <c r="E1023" s="222" t="s">
        <v>22</v>
      </c>
      <c r="F1023" s="223" t="s">
        <v>246</v>
      </c>
      <c r="G1023" s="220"/>
      <c r="H1023" s="224">
        <v>1</v>
      </c>
      <c r="I1023" s="225"/>
      <c r="J1023" s="220"/>
      <c r="K1023" s="220"/>
      <c r="L1023" s="226"/>
      <c r="M1023" s="227"/>
      <c r="N1023" s="228"/>
      <c r="O1023" s="228"/>
      <c r="P1023" s="228"/>
      <c r="Q1023" s="228"/>
      <c r="R1023" s="228"/>
      <c r="S1023" s="228"/>
      <c r="T1023" s="229"/>
      <c r="AT1023" s="230" t="s">
        <v>244</v>
      </c>
      <c r="AU1023" s="230" t="s">
        <v>84</v>
      </c>
      <c r="AV1023" s="12" t="s">
        <v>164</v>
      </c>
      <c r="AW1023" s="12" t="s">
        <v>39</v>
      </c>
      <c r="AX1023" s="12" t="s">
        <v>24</v>
      </c>
      <c r="AY1023" s="230" t="s">
        <v>237</v>
      </c>
    </row>
    <row r="1024" spans="2:65" s="1" customFormat="1" ht="31.5" customHeight="1">
      <c r="B1024" s="41"/>
      <c r="C1024" s="195" t="s">
        <v>1751</v>
      </c>
      <c r="D1024" s="195" t="s">
        <v>239</v>
      </c>
      <c r="E1024" s="196" t="s">
        <v>1752</v>
      </c>
      <c r="F1024" s="197" t="s">
        <v>1753</v>
      </c>
      <c r="G1024" s="198" t="s">
        <v>896</v>
      </c>
      <c r="H1024" s="199">
        <v>4</v>
      </c>
      <c r="I1024" s="200"/>
      <c r="J1024" s="201">
        <f>ROUND(I1024*H1024,2)</f>
        <v>0</v>
      </c>
      <c r="K1024" s="197" t="s">
        <v>22</v>
      </c>
      <c r="L1024" s="61"/>
      <c r="M1024" s="202" t="s">
        <v>22</v>
      </c>
      <c r="N1024" s="203" t="s">
        <v>46</v>
      </c>
      <c r="O1024" s="42"/>
      <c r="P1024" s="204">
        <f>O1024*H1024</f>
        <v>0</v>
      </c>
      <c r="Q1024" s="204">
        <v>0</v>
      </c>
      <c r="R1024" s="204">
        <f>Q1024*H1024</f>
        <v>0</v>
      </c>
      <c r="S1024" s="204">
        <v>0</v>
      </c>
      <c r="T1024" s="205">
        <f>S1024*H1024</f>
        <v>0</v>
      </c>
      <c r="AR1024" s="24" t="s">
        <v>316</v>
      </c>
      <c r="AT1024" s="24" t="s">
        <v>239</v>
      </c>
      <c r="AU1024" s="24" t="s">
        <v>84</v>
      </c>
      <c r="AY1024" s="24" t="s">
        <v>237</v>
      </c>
      <c r="BE1024" s="206">
        <f>IF(N1024="základní",J1024,0)</f>
        <v>0</v>
      </c>
      <c r="BF1024" s="206">
        <f>IF(N1024="snížená",J1024,0)</f>
        <v>0</v>
      </c>
      <c r="BG1024" s="206">
        <f>IF(N1024="zákl. přenesená",J1024,0)</f>
        <v>0</v>
      </c>
      <c r="BH1024" s="206">
        <f>IF(N1024="sníž. přenesená",J1024,0)</f>
        <v>0</v>
      </c>
      <c r="BI1024" s="206">
        <f>IF(N1024="nulová",J1024,0)</f>
        <v>0</v>
      </c>
      <c r="BJ1024" s="24" t="s">
        <v>24</v>
      </c>
      <c r="BK1024" s="206">
        <f>ROUND(I1024*H1024,2)</f>
        <v>0</v>
      </c>
      <c r="BL1024" s="24" t="s">
        <v>316</v>
      </c>
      <c r="BM1024" s="24" t="s">
        <v>1754</v>
      </c>
    </row>
    <row r="1025" spans="2:65" s="11" customFormat="1">
      <c r="B1025" s="207"/>
      <c r="C1025" s="208"/>
      <c r="D1025" s="209" t="s">
        <v>244</v>
      </c>
      <c r="E1025" s="210" t="s">
        <v>22</v>
      </c>
      <c r="F1025" s="211" t="s">
        <v>1755</v>
      </c>
      <c r="G1025" s="208"/>
      <c r="H1025" s="212">
        <v>4</v>
      </c>
      <c r="I1025" s="213"/>
      <c r="J1025" s="208"/>
      <c r="K1025" s="208"/>
      <c r="L1025" s="214"/>
      <c r="M1025" s="215"/>
      <c r="N1025" s="216"/>
      <c r="O1025" s="216"/>
      <c r="P1025" s="216"/>
      <c r="Q1025" s="216"/>
      <c r="R1025" s="216"/>
      <c r="S1025" s="216"/>
      <c r="T1025" s="217"/>
      <c r="AT1025" s="218" t="s">
        <v>244</v>
      </c>
      <c r="AU1025" s="218" t="s">
        <v>84</v>
      </c>
      <c r="AV1025" s="11" t="s">
        <v>84</v>
      </c>
      <c r="AW1025" s="11" t="s">
        <v>39</v>
      </c>
      <c r="AX1025" s="11" t="s">
        <v>75</v>
      </c>
      <c r="AY1025" s="218" t="s">
        <v>237</v>
      </c>
    </row>
    <row r="1026" spans="2:65" s="12" customFormat="1">
      <c r="B1026" s="219"/>
      <c r="C1026" s="220"/>
      <c r="D1026" s="221" t="s">
        <v>244</v>
      </c>
      <c r="E1026" s="222" t="s">
        <v>22</v>
      </c>
      <c r="F1026" s="223" t="s">
        <v>246</v>
      </c>
      <c r="G1026" s="220"/>
      <c r="H1026" s="224">
        <v>4</v>
      </c>
      <c r="I1026" s="225"/>
      <c r="J1026" s="220"/>
      <c r="K1026" s="220"/>
      <c r="L1026" s="226"/>
      <c r="M1026" s="227"/>
      <c r="N1026" s="228"/>
      <c r="O1026" s="228"/>
      <c r="P1026" s="228"/>
      <c r="Q1026" s="228"/>
      <c r="R1026" s="228"/>
      <c r="S1026" s="228"/>
      <c r="T1026" s="229"/>
      <c r="AT1026" s="230" t="s">
        <v>244</v>
      </c>
      <c r="AU1026" s="230" t="s">
        <v>84</v>
      </c>
      <c r="AV1026" s="12" t="s">
        <v>164</v>
      </c>
      <c r="AW1026" s="12" t="s">
        <v>39</v>
      </c>
      <c r="AX1026" s="12" t="s">
        <v>24</v>
      </c>
      <c r="AY1026" s="230" t="s">
        <v>237</v>
      </c>
    </row>
    <row r="1027" spans="2:65" s="1" customFormat="1" ht="31.5" customHeight="1">
      <c r="B1027" s="41"/>
      <c r="C1027" s="195" t="s">
        <v>1756</v>
      </c>
      <c r="D1027" s="195" t="s">
        <v>239</v>
      </c>
      <c r="E1027" s="196" t="s">
        <v>1757</v>
      </c>
      <c r="F1027" s="197" t="s">
        <v>1758</v>
      </c>
      <c r="G1027" s="198" t="s">
        <v>896</v>
      </c>
      <c r="H1027" s="199">
        <v>1</v>
      </c>
      <c r="I1027" s="200"/>
      <c r="J1027" s="201">
        <f>ROUND(I1027*H1027,2)</f>
        <v>0</v>
      </c>
      <c r="K1027" s="197" t="s">
        <v>22</v>
      </c>
      <c r="L1027" s="61"/>
      <c r="M1027" s="202" t="s">
        <v>22</v>
      </c>
      <c r="N1027" s="203" t="s">
        <v>46</v>
      </c>
      <c r="O1027" s="42"/>
      <c r="P1027" s="204">
        <f>O1027*H1027</f>
        <v>0</v>
      </c>
      <c r="Q1027" s="204">
        <v>0</v>
      </c>
      <c r="R1027" s="204">
        <f>Q1027*H1027</f>
        <v>0</v>
      </c>
      <c r="S1027" s="204">
        <v>0</v>
      </c>
      <c r="T1027" s="205">
        <f>S1027*H1027</f>
        <v>0</v>
      </c>
      <c r="AR1027" s="24" t="s">
        <v>316</v>
      </c>
      <c r="AT1027" s="24" t="s">
        <v>239</v>
      </c>
      <c r="AU1027" s="24" t="s">
        <v>84</v>
      </c>
      <c r="AY1027" s="24" t="s">
        <v>237</v>
      </c>
      <c r="BE1027" s="206">
        <f>IF(N1027="základní",J1027,0)</f>
        <v>0</v>
      </c>
      <c r="BF1027" s="206">
        <f>IF(N1027="snížená",J1027,0)</f>
        <v>0</v>
      </c>
      <c r="BG1027" s="206">
        <f>IF(N1027="zákl. přenesená",J1027,0)</f>
        <v>0</v>
      </c>
      <c r="BH1027" s="206">
        <f>IF(N1027="sníž. přenesená",J1027,0)</f>
        <v>0</v>
      </c>
      <c r="BI1027" s="206">
        <f>IF(N1027="nulová",J1027,0)</f>
        <v>0</v>
      </c>
      <c r="BJ1027" s="24" t="s">
        <v>24</v>
      </c>
      <c r="BK1027" s="206">
        <f>ROUND(I1027*H1027,2)</f>
        <v>0</v>
      </c>
      <c r="BL1027" s="24" t="s">
        <v>316</v>
      </c>
      <c r="BM1027" s="24" t="s">
        <v>1759</v>
      </c>
    </row>
    <row r="1028" spans="2:65" s="11" customFormat="1">
      <c r="B1028" s="207"/>
      <c r="C1028" s="208"/>
      <c r="D1028" s="209" t="s">
        <v>244</v>
      </c>
      <c r="E1028" s="210" t="s">
        <v>22</v>
      </c>
      <c r="F1028" s="211" t="s">
        <v>1760</v>
      </c>
      <c r="G1028" s="208"/>
      <c r="H1028" s="212">
        <v>1</v>
      </c>
      <c r="I1028" s="213"/>
      <c r="J1028" s="208"/>
      <c r="K1028" s="208"/>
      <c r="L1028" s="214"/>
      <c r="M1028" s="215"/>
      <c r="N1028" s="216"/>
      <c r="O1028" s="216"/>
      <c r="P1028" s="216"/>
      <c r="Q1028" s="216"/>
      <c r="R1028" s="216"/>
      <c r="S1028" s="216"/>
      <c r="T1028" s="217"/>
      <c r="AT1028" s="218" t="s">
        <v>244</v>
      </c>
      <c r="AU1028" s="218" t="s">
        <v>84</v>
      </c>
      <c r="AV1028" s="11" t="s">
        <v>84</v>
      </c>
      <c r="AW1028" s="11" t="s">
        <v>39</v>
      </c>
      <c r="AX1028" s="11" t="s">
        <v>75</v>
      </c>
      <c r="AY1028" s="218" t="s">
        <v>237</v>
      </c>
    </row>
    <row r="1029" spans="2:65" s="12" customFormat="1">
      <c r="B1029" s="219"/>
      <c r="C1029" s="220"/>
      <c r="D1029" s="221" t="s">
        <v>244</v>
      </c>
      <c r="E1029" s="222" t="s">
        <v>22</v>
      </c>
      <c r="F1029" s="223" t="s">
        <v>246</v>
      </c>
      <c r="G1029" s="220"/>
      <c r="H1029" s="224">
        <v>1</v>
      </c>
      <c r="I1029" s="225"/>
      <c r="J1029" s="220"/>
      <c r="K1029" s="220"/>
      <c r="L1029" s="226"/>
      <c r="M1029" s="227"/>
      <c r="N1029" s="228"/>
      <c r="O1029" s="228"/>
      <c r="P1029" s="228"/>
      <c r="Q1029" s="228"/>
      <c r="R1029" s="228"/>
      <c r="S1029" s="228"/>
      <c r="T1029" s="229"/>
      <c r="AT1029" s="230" t="s">
        <v>244</v>
      </c>
      <c r="AU1029" s="230" t="s">
        <v>84</v>
      </c>
      <c r="AV1029" s="12" t="s">
        <v>164</v>
      </c>
      <c r="AW1029" s="12" t="s">
        <v>39</v>
      </c>
      <c r="AX1029" s="12" t="s">
        <v>24</v>
      </c>
      <c r="AY1029" s="230" t="s">
        <v>237</v>
      </c>
    </row>
    <row r="1030" spans="2:65" s="1" customFormat="1" ht="31.5" customHeight="1">
      <c r="B1030" s="41"/>
      <c r="C1030" s="195" t="s">
        <v>1761</v>
      </c>
      <c r="D1030" s="195" t="s">
        <v>239</v>
      </c>
      <c r="E1030" s="196" t="s">
        <v>1762</v>
      </c>
      <c r="F1030" s="197" t="s">
        <v>1763</v>
      </c>
      <c r="G1030" s="198" t="s">
        <v>817</v>
      </c>
      <c r="H1030" s="199">
        <v>1</v>
      </c>
      <c r="I1030" s="200"/>
      <c r="J1030" s="201">
        <f>ROUND(I1030*H1030,2)</f>
        <v>0</v>
      </c>
      <c r="K1030" s="197" t="s">
        <v>22</v>
      </c>
      <c r="L1030" s="61"/>
      <c r="M1030" s="202" t="s">
        <v>22</v>
      </c>
      <c r="N1030" s="203" t="s">
        <v>46</v>
      </c>
      <c r="O1030" s="42"/>
      <c r="P1030" s="204">
        <f>O1030*H1030</f>
        <v>0</v>
      </c>
      <c r="Q1030" s="204">
        <v>0</v>
      </c>
      <c r="R1030" s="204">
        <f>Q1030*H1030</f>
        <v>0</v>
      </c>
      <c r="S1030" s="204">
        <v>0</v>
      </c>
      <c r="T1030" s="205">
        <f>S1030*H1030</f>
        <v>0</v>
      </c>
      <c r="AR1030" s="24" t="s">
        <v>316</v>
      </c>
      <c r="AT1030" s="24" t="s">
        <v>239</v>
      </c>
      <c r="AU1030" s="24" t="s">
        <v>84</v>
      </c>
      <c r="AY1030" s="24" t="s">
        <v>237</v>
      </c>
      <c r="BE1030" s="206">
        <f>IF(N1030="základní",J1030,0)</f>
        <v>0</v>
      </c>
      <c r="BF1030" s="206">
        <f>IF(N1030="snížená",J1030,0)</f>
        <v>0</v>
      </c>
      <c r="BG1030" s="206">
        <f>IF(N1030="zákl. přenesená",J1030,0)</f>
        <v>0</v>
      </c>
      <c r="BH1030" s="206">
        <f>IF(N1030="sníž. přenesená",J1030,0)</f>
        <v>0</v>
      </c>
      <c r="BI1030" s="206">
        <f>IF(N1030="nulová",J1030,0)</f>
        <v>0</v>
      </c>
      <c r="BJ1030" s="24" t="s">
        <v>24</v>
      </c>
      <c r="BK1030" s="206">
        <f>ROUND(I1030*H1030,2)</f>
        <v>0</v>
      </c>
      <c r="BL1030" s="24" t="s">
        <v>316</v>
      </c>
      <c r="BM1030" s="24" t="s">
        <v>1764</v>
      </c>
    </row>
    <row r="1031" spans="2:65" s="11" customFormat="1">
      <c r="B1031" s="207"/>
      <c r="C1031" s="208"/>
      <c r="D1031" s="209" t="s">
        <v>244</v>
      </c>
      <c r="E1031" s="210" t="s">
        <v>22</v>
      </c>
      <c r="F1031" s="211" t="s">
        <v>1765</v>
      </c>
      <c r="G1031" s="208"/>
      <c r="H1031" s="212">
        <v>1</v>
      </c>
      <c r="I1031" s="213"/>
      <c r="J1031" s="208"/>
      <c r="K1031" s="208"/>
      <c r="L1031" s="214"/>
      <c r="M1031" s="215"/>
      <c r="N1031" s="216"/>
      <c r="O1031" s="216"/>
      <c r="P1031" s="216"/>
      <c r="Q1031" s="216"/>
      <c r="R1031" s="216"/>
      <c r="S1031" s="216"/>
      <c r="T1031" s="217"/>
      <c r="AT1031" s="218" t="s">
        <v>244</v>
      </c>
      <c r="AU1031" s="218" t="s">
        <v>84</v>
      </c>
      <c r="AV1031" s="11" t="s">
        <v>84</v>
      </c>
      <c r="AW1031" s="11" t="s">
        <v>39</v>
      </c>
      <c r="AX1031" s="11" t="s">
        <v>75</v>
      </c>
      <c r="AY1031" s="218" t="s">
        <v>237</v>
      </c>
    </row>
    <row r="1032" spans="2:65" s="12" customFormat="1">
      <c r="B1032" s="219"/>
      <c r="C1032" s="220"/>
      <c r="D1032" s="221" t="s">
        <v>244</v>
      </c>
      <c r="E1032" s="222" t="s">
        <v>22</v>
      </c>
      <c r="F1032" s="223" t="s">
        <v>246</v>
      </c>
      <c r="G1032" s="220"/>
      <c r="H1032" s="224">
        <v>1</v>
      </c>
      <c r="I1032" s="225"/>
      <c r="J1032" s="220"/>
      <c r="K1032" s="220"/>
      <c r="L1032" s="226"/>
      <c r="M1032" s="227"/>
      <c r="N1032" s="228"/>
      <c r="O1032" s="228"/>
      <c r="P1032" s="228"/>
      <c r="Q1032" s="228"/>
      <c r="R1032" s="228"/>
      <c r="S1032" s="228"/>
      <c r="T1032" s="229"/>
      <c r="AT1032" s="230" t="s">
        <v>244</v>
      </c>
      <c r="AU1032" s="230" t="s">
        <v>84</v>
      </c>
      <c r="AV1032" s="12" t="s">
        <v>164</v>
      </c>
      <c r="AW1032" s="12" t="s">
        <v>39</v>
      </c>
      <c r="AX1032" s="12" t="s">
        <v>24</v>
      </c>
      <c r="AY1032" s="230" t="s">
        <v>237</v>
      </c>
    </row>
    <row r="1033" spans="2:65" s="1" customFormat="1" ht="22.5" customHeight="1">
      <c r="B1033" s="41"/>
      <c r="C1033" s="195" t="s">
        <v>1766</v>
      </c>
      <c r="D1033" s="195" t="s">
        <v>239</v>
      </c>
      <c r="E1033" s="196" t="s">
        <v>1767</v>
      </c>
      <c r="F1033" s="197" t="s">
        <v>1768</v>
      </c>
      <c r="G1033" s="198" t="s">
        <v>896</v>
      </c>
      <c r="H1033" s="199">
        <v>1</v>
      </c>
      <c r="I1033" s="200"/>
      <c r="J1033" s="201">
        <f>ROUND(I1033*H1033,2)</f>
        <v>0</v>
      </c>
      <c r="K1033" s="197" t="s">
        <v>22</v>
      </c>
      <c r="L1033" s="61"/>
      <c r="M1033" s="202" t="s">
        <v>22</v>
      </c>
      <c r="N1033" s="203" t="s">
        <v>46</v>
      </c>
      <c r="O1033" s="42"/>
      <c r="P1033" s="204">
        <f>O1033*H1033</f>
        <v>0</v>
      </c>
      <c r="Q1033" s="204">
        <v>0</v>
      </c>
      <c r="R1033" s="204">
        <f>Q1033*H1033</f>
        <v>0</v>
      </c>
      <c r="S1033" s="204">
        <v>0</v>
      </c>
      <c r="T1033" s="205">
        <f>S1033*H1033</f>
        <v>0</v>
      </c>
      <c r="AR1033" s="24" t="s">
        <v>316</v>
      </c>
      <c r="AT1033" s="24" t="s">
        <v>239</v>
      </c>
      <c r="AU1033" s="24" t="s">
        <v>84</v>
      </c>
      <c r="AY1033" s="24" t="s">
        <v>237</v>
      </c>
      <c r="BE1033" s="206">
        <f>IF(N1033="základní",J1033,0)</f>
        <v>0</v>
      </c>
      <c r="BF1033" s="206">
        <f>IF(N1033="snížená",J1033,0)</f>
        <v>0</v>
      </c>
      <c r="BG1033" s="206">
        <f>IF(N1033="zákl. přenesená",J1033,0)</f>
        <v>0</v>
      </c>
      <c r="BH1033" s="206">
        <f>IF(N1033="sníž. přenesená",J1033,0)</f>
        <v>0</v>
      </c>
      <c r="BI1033" s="206">
        <f>IF(N1033="nulová",J1033,0)</f>
        <v>0</v>
      </c>
      <c r="BJ1033" s="24" t="s">
        <v>24</v>
      </c>
      <c r="BK1033" s="206">
        <f>ROUND(I1033*H1033,2)</f>
        <v>0</v>
      </c>
      <c r="BL1033" s="24" t="s">
        <v>316</v>
      </c>
      <c r="BM1033" s="24" t="s">
        <v>1769</v>
      </c>
    </row>
    <row r="1034" spans="2:65" s="11" customFormat="1">
      <c r="B1034" s="207"/>
      <c r="C1034" s="208"/>
      <c r="D1034" s="209" t="s">
        <v>244</v>
      </c>
      <c r="E1034" s="210" t="s">
        <v>22</v>
      </c>
      <c r="F1034" s="211" t="s">
        <v>1770</v>
      </c>
      <c r="G1034" s="208"/>
      <c r="H1034" s="212">
        <v>1</v>
      </c>
      <c r="I1034" s="213"/>
      <c r="J1034" s="208"/>
      <c r="K1034" s="208"/>
      <c r="L1034" s="214"/>
      <c r="M1034" s="215"/>
      <c r="N1034" s="216"/>
      <c r="O1034" s="216"/>
      <c r="P1034" s="216"/>
      <c r="Q1034" s="216"/>
      <c r="R1034" s="216"/>
      <c r="S1034" s="216"/>
      <c r="T1034" s="217"/>
      <c r="AT1034" s="218" t="s">
        <v>244</v>
      </c>
      <c r="AU1034" s="218" t="s">
        <v>84</v>
      </c>
      <c r="AV1034" s="11" t="s">
        <v>84</v>
      </c>
      <c r="AW1034" s="11" t="s">
        <v>39</v>
      </c>
      <c r="AX1034" s="11" t="s">
        <v>75</v>
      </c>
      <c r="AY1034" s="218" t="s">
        <v>237</v>
      </c>
    </row>
    <row r="1035" spans="2:65" s="12" customFormat="1">
      <c r="B1035" s="219"/>
      <c r="C1035" s="220"/>
      <c r="D1035" s="221" t="s">
        <v>244</v>
      </c>
      <c r="E1035" s="222" t="s">
        <v>22</v>
      </c>
      <c r="F1035" s="223" t="s">
        <v>246</v>
      </c>
      <c r="G1035" s="220"/>
      <c r="H1035" s="224">
        <v>1</v>
      </c>
      <c r="I1035" s="225"/>
      <c r="J1035" s="220"/>
      <c r="K1035" s="220"/>
      <c r="L1035" s="226"/>
      <c r="M1035" s="227"/>
      <c r="N1035" s="228"/>
      <c r="O1035" s="228"/>
      <c r="P1035" s="228"/>
      <c r="Q1035" s="228"/>
      <c r="R1035" s="228"/>
      <c r="S1035" s="228"/>
      <c r="T1035" s="229"/>
      <c r="AT1035" s="230" t="s">
        <v>244</v>
      </c>
      <c r="AU1035" s="230" t="s">
        <v>84</v>
      </c>
      <c r="AV1035" s="12" t="s">
        <v>164</v>
      </c>
      <c r="AW1035" s="12" t="s">
        <v>39</v>
      </c>
      <c r="AX1035" s="12" t="s">
        <v>24</v>
      </c>
      <c r="AY1035" s="230" t="s">
        <v>237</v>
      </c>
    </row>
    <row r="1036" spans="2:65" s="1" customFormat="1" ht="22.5" customHeight="1">
      <c r="B1036" s="41"/>
      <c r="C1036" s="195" t="s">
        <v>1771</v>
      </c>
      <c r="D1036" s="195" t="s">
        <v>239</v>
      </c>
      <c r="E1036" s="196" t="s">
        <v>1772</v>
      </c>
      <c r="F1036" s="197" t="s">
        <v>1773</v>
      </c>
      <c r="G1036" s="198" t="s">
        <v>896</v>
      </c>
      <c r="H1036" s="199">
        <v>1</v>
      </c>
      <c r="I1036" s="200"/>
      <c r="J1036" s="201">
        <f>ROUND(I1036*H1036,2)</f>
        <v>0</v>
      </c>
      <c r="K1036" s="197" t="s">
        <v>22</v>
      </c>
      <c r="L1036" s="61"/>
      <c r="M1036" s="202" t="s">
        <v>22</v>
      </c>
      <c r="N1036" s="203" t="s">
        <v>46</v>
      </c>
      <c r="O1036" s="42"/>
      <c r="P1036" s="204">
        <f>O1036*H1036</f>
        <v>0</v>
      </c>
      <c r="Q1036" s="204">
        <v>0</v>
      </c>
      <c r="R1036" s="204">
        <f>Q1036*H1036</f>
        <v>0</v>
      </c>
      <c r="S1036" s="204">
        <v>0</v>
      </c>
      <c r="T1036" s="205">
        <f>S1036*H1036</f>
        <v>0</v>
      </c>
      <c r="AR1036" s="24" t="s">
        <v>316</v>
      </c>
      <c r="AT1036" s="24" t="s">
        <v>239</v>
      </c>
      <c r="AU1036" s="24" t="s">
        <v>84</v>
      </c>
      <c r="AY1036" s="24" t="s">
        <v>237</v>
      </c>
      <c r="BE1036" s="206">
        <f>IF(N1036="základní",J1036,0)</f>
        <v>0</v>
      </c>
      <c r="BF1036" s="206">
        <f>IF(N1036="snížená",J1036,0)</f>
        <v>0</v>
      </c>
      <c r="BG1036" s="206">
        <f>IF(N1036="zákl. přenesená",J1036,0)</f>
        <v>0</v>
      </c>
      <c r="BH1036" s="206">
        <f>IF(N1036="sníž. přenesená",J1036,0)</f>
        <v>0</v>
      </c>
      <c r="BI1036" s="206">
        <f>IF(N1036="nulová",J1036,0)</f>
        <v>0</v>
      </c>
      <c r="BJ1036" s="24" t="s">
        <v>24</v>
      </c>
      <c r="BK1036" s="206">
        <f>ROUND(I1036*H1036,2)</f>
        <v>0</v>
      </c>
      <c r="BL1036" s="24" t="s">
        <v>316</v>
      </c>
      <c r="BM1036" s="24" t="s">
        <v>1774</v>
      </c>
    </row>
    <row r="1037" spans="2:65" s="11" customFormat="1">
      <c r="B1037" s="207"/>
      <c r="C1037" s="208"/>
      <c r="D1037" s="209" t="s">
        <v>244</v>
      </c>
      <c r="E1037" s="210" t="s">
        <v>22</v>
      </c>
      <c r="F1037" s="211" t="s">
        <v>1775</v>
      </c>
      <c r="G1037" s="208"/>
      <c r="H1037" s="212">
        <v>1</v>
      </c>
      <c r="I1037" s="213"/>
      <c r="J1037" s="208"/>
      <c r="K1037" s="208"/>
      <c r="L1037" s="214"/>
      <c r="M1037" s="215"/>
      <c r="N1037" s="216"/>
      <c r="O1037" s="216"/>
      <c r="P1037" s="216"/>
      <c r="Q1037" s="216"/>
      <c r="R1037" s="216"/>
      <c r="S1037" s="216"/>
      <c r="T1037" s="217"/>
      <c r="AT1037" s="218" t="s">
        <v>244</v>
      </c>
      <c r="AU1037" s="218" t="s">
        <v>84</v>
      </c>
      <c r="AV1037" s="11" t="s">
        <v>84</v>
      </c>
      <c r="AW1037" s="11" t="s">
        <v>39</v>
      </c>
      <c r="AX1037" s="11" t="s">
        <v>75</v>
      </c>
      <c r="AY1037" s="218" t="s">
        <v>237</v>
      </c>
    </row>
    <row r="1038" spans="2:65" s="12" customFormat="1">
      <c r="B1038" s="219"/>
      <c r="C1038" s="220"/>
      <c r="D1038" s="221" t="s">
        <v>244</v>
      </c>
      <c r="E1038" s="222" t="s">
        <v>22</v>
      </c>
      <c r="F1038" s="223" t="s">
        <v>246</v>
      </c>
      <c r="G1038" s="220"/>
      <c r="H1038" s="224">
        <v>1</v>
      </c>
      <c r="I1038" s="225"/>
      <c r="J1038" s="220"/>
      <c r="K1038" s="220"/>
      <c r="L1038" s="226"/>
      <c r="M1038" s="227"/>
      <c r="N1038" s="228"/>
      <c r="O1038" s="228"/>
      <c r="P1038" s="228"/>
      <c r="Q1038" s="228"/>
      <c r="R1038" s="228"/>
      <c r="S1038" s="228"/>
      <c r="T1038" s="229"/>
      <c r="AT1038" s="230" t="s">
        <v>244</v>
      </c>
      <c r="AU1038" s="230" t="s">
        <v>84</v>
      </c>
      <c r="AV1038" s="12" t="s">
        <v>164</v>
      </c>
      <c r="AW1038" s="12" t="s">
        <v>39</v>
      </c>
      <c r="AX1038" s="12" t="s">
        <v>24</v>
      </c>
      <c r="AY1038" s="230" t="s">
        <v>237</v>
      </c>
    </row>
    <row r="1039" spans="2:65" s="1" customFormat="1" ht="22.5" customHeight="1">
      <c r="B1039" s="41"/>
      <c r="C1039" s="195" t="s">
        <v>1776</v>
      </c>
      <c r="D1039" s="195" t="s">
        <v>239</v>
      </c>
      <c r="E1039" s="196" t="s">
        <v>1777</v>
      </c>
      <c r="F1039" s="197" t="s">
        <v>1778</v>
      </c>
      <c r="G1039" s="198" t="s">
        <v>896</v>
      </c>
      <c r="H1039" s="199">
        <v>1</v>
      </c>
      <c r="I1039" s="200"/>
      <c r="J1039" s="201">
        <f>ROUND(I1039*H1039,2)</f>
        <v>0</v>
      </c>
      <c r="K1039" s="197" t="s">
        <v>22</v>
      </c>
      <c r="L1039" s="61"/>
      <c r="M1039" s="202" t="s">
        <v>22</v>
      </c>
      <c r="N1039" s="203" t="s">
        <v>46</v>
      </c>
      <c r="O1039" s="42"/>
      <c r="P1039" s="204">
        <f>O1039*H1039</f>
        <v>0</v>
      </c>
      <c r="Q1039" s="204">
        <v>0</v>
      </c>
      <c r="R1039" s="204">
        <f>Q1039*H1039</f>
        <v>0</v>
      </c>
      <c r="S1039" s="204">
        <v>0</v>
      </c>
      <c r="T1039" s="205">
        <f>S1039*H1039</f>
        <v>0</v>
      </c>
      <c r="AR1039" s="24" t="s">
        <v>316</v>
      </c>
      <c r="AT1039" s="24" t="s">
        <v>239</v>
      </c>
      <c r="AU1039" s="24" t="s">
        <v>84</v>
      </c>
      <c r="AY1039" s="24" t="s">
        <v>237</v>
      </c>
      <c r="BE1039" s="206">
        <f>IF(N1039="základní",J1039,0)</f>
        <v>0</v>
      </c>
      <c r="BF1039" s="206">
        <f>IF(N1039="snížená",J1039,0)</f>
        <v>0</v>
      </c>
      <c r="BG1039" s="206">
        <f>IF(N1039="zákl. přenesená",J1039,0)</f>
        <v>0</v>
      </c>
      <c r="BH1039" s="206">
        <f>IF(N1039="sníž. přenesená",J1039,0)</f>
        <v>0</v>
      </c>
      <c r="BI1039" s="206">
        <f>IF(N1039="nulová",J1039,0)</f>
        <v>0</v>
      </c>
      <c r="BJ1039" s="24" t="s">
        <v>24</v>
      </c>
      <c r="BK1039" s="206">
        <f>ROUND(I1039*H1039,2)</f>
        <v>0</v>
      </c>
      <c r="BL1039" s="24" t="s">
        <v>316</v>
      </c>
      <c r="BM1039" s="24" t="s">
        <v>1779</v>
      </c>
    </row>
    <row r="1040" spans="2:65" s="11" customFormat="1">
      <c r="B1040" s="207"/>
      <c r="C1040" s="208"/>
      <c r="D1040" s="209" t="s">
        <v>244</v>
      </c>
      <c r="E1040" s="210" t="s">
        <v>22</v>
      </c>
      <c r="F1040" s="211" t="s">
        <v>1780</v>
      </c>
      <c r="G1040" s="208"/>
      <c r="H1040" s="212">
        <v>1</v>
      </c>
      <c r="I1040" s="213"/>
      <c r="J1040" s="208"/>
      <c r="K1040" s="208"/>
      <c r="L1040" s="214"/>
      <c r="M1040" s="215"/>
      <c r="N1040" s="216"/>
      <c r="O1040" s="216"/>
      <c r="P1040" s="216"/>
      <c r="Q1040" s="216"/>
      <c r="R1040" s="216"/>
      <c r="S1040" s="216"/>
      <c r="T1040" s="217"/>
      <c r="AT1040" s="218" t="s">
        <v>244</v>
      </c>
      <c r="AU1040" s="218" t="s">
        <v>84</v>
      </c>
      <c r="AV1040" s="11" t="s">
        <v>84</v>
      </c>
      <c r="AW1040" s="11" t="s">
        <v>39</v>
      </c>
      <c r="AX1040" s="11" t="s">
        <v>75</v>
      </c>
      <c r="AY1040" s="218" t="s">
        <v>237</v>
      </c>
    </row>
    <row r="1041" spans="2:65" s="12" customFormat="1">
      <c r="B1041" s="219"/>
      <c r="C1041" s="220"/>
      <c r="D1041" s="221" t="s">
        <v>244</v>
      </c>
      <c r="E1041" s="222" t="s">
        <v>22</v>
      </c>
      <c r="F1041" s="223" t="s">
        <v>246</v>
      </c>
      <c r="G1041" s="220"/>
      <c r="H1041" s="224">
        <v>1</v>
      </c>
      <c r="I1041" s="225"/>
      <c r="J1041" s="220"/>
      <c r="K1041" s="220"/>
      <c r="L1041" s="226"/>
      <c r="M1041" s="227"/>
      <c r="N1041" s="228"/>
      <c r="O1041" s="228"/>
      <c r="P1041" s="228"/>
      <c r="Q1041" s="228"/>
      <c r="R1041" s="228"/>
      <c r="S1041" s="228"/>
      <c r="T1041" s="229"/>
      <c r="AT1041" s="230" t="s">
        <v>244</v>
      </c>
      <c r="AU1041" s="230" t="s">
        <v>84</v>
      </c>
      <c r="AV1041" s="12" t="s">
        <v>164</v>
      </c>
      <c r="AW1041" s="12" t="s">
        <v>39</v>
      </c>
      <c r="AX1041" s="12" t="s">
        <v>24</v>
      </c>
      <c r="AY1041" s="230" t="s">
        <v>237</v>
      </c>
    </row>
    <row r="1042" spans="2:65" s="1" customFormat="1" ht="22.5" customHeight="1">
      <c r="B1042" s="41"/>
      <c r="C1042" s="195" t="s">
        <v>1781</v>
      </c>
      <c r="D1042" s="195" t="s">
        <v>239</v>
      </c>
      <c r="E1042" s="196" t="s">
        <v>1782</v>
      </c>
      <c r="F1042" s="197" t="s">
        <v>1783</v>
      </c>
      <c r="G1042" s="198" t="s">
        <v>896</v>
      </c>
      <c r="H1042" s="199">
        <v>1</v>
      </c>
      <c r="I1042" s="200"/>
      <c r="J1042" s="201">
        <f>ROUND(I1042*H1042,2)</f>
        <v>0</v>
      </c>
      <c r="K1042" s="197" t="s">
        <v>22</v>
      </c>
      <c r="L1042" s="61"/>
      <c r="M1042" s="202" t="s">
        <v>22</v>
      </c>
      <c r="N1042" s="203" t="s">
        <v>46</v>
      </c>
      <c r="O1042" s="42"/>
      <c r="P1042" s="204">
        <f>O1042*H1042</f>
        <v>0</v>
      </c>
      <c r="Q1042" s="204">
        <v>0</v>
      </c>
      <c r="R1042" s="204">
        <f>Q1042*H1042</f>
        <v>0</v>
      </c>
      <c r="S1042" s="204">
        <v>0</v>
      </c>
      <c r="T1042" s="205">
        <f>S1042*H1042</f>
        <v>0</v>
      </c>
      <c r="AR1042" s="24" t="s">
        <v>316</v>
      </c>
      <c r="AT1042" s="24" t="s">
        <v>239</v>
      </c>
      <c r="AU1042" s="24" t="s">
        <v>84</v>
      </c>
      <c r="AY1042" s="24" t="s">
        <v>237</v>
      </c>
      <c r="BE1042" s="206">
        <f>IF(N1042="základní",J1042,0)</f>
        <v>0</v>
      </c>
      <c r="BF1042" s="206">
        <f>IF(N1042="snížená",J1042,0)</f>
        <v>0</v>
      </c>
      <c r="BG1042" s="206">
        <f>IF(N1042="zákl. přenesená",J1042,0)</f>
        <v>0</v>
      </c>
      <c r="BH1042" s="206">
        <f>IF(N1042="sníž. přenesená",J1042,0)</f>
        <v>0</v>
      </c>
      <c r="BI1042" s="206">
        <f>IF(N1042="nulová",J1042,0)</f>
        <v>0</v>
      </c>
      <c r="BJ1042" s="24" t="s">
        <v>24</v>
      </c>
      <c r="BK1042" s="206">
        <f>ROUND(I1042*H1042,2)</f>
        <v>0</v>
      </c>
      <c r="BL1042" s="24" t="s">
        <v>316</v>
      </c>
      <c r="BM1042" s="24" t="s">
        <v>1784</v>
      </c>
    </row>
    <row r="1043" spans="2:65" s="11" customFormat="1">
      <c r="B1043" s="207"/>
      <c r="C1043" s="208"/>
      <c r="D1043" s="209" t="s">
        <v>244</v>
      </c>
      <c r="E1043" s="210" t="s">
        <v>22</v>
      </c>
      <c r="F1043" s="211" t="s">
        <v>1785</v>
      </c>
      <c r="G1043" s="208"/>
      <c r="H1043" s="212">
        <v>1</v>
      </c>
      <c r="I1043" s="213"/>
      <c r="J1043" s="208"/>
      <c r="K1043" s="208"/>
      <c r="L1043" s="214"/>
      <c r="M1043" s="215"/>
      <c r="N1043" s="216"/>
      <c r="O1043" s="216"/>
      <c r="P1043" s="216"/>
      <c r="Q1043" s="216"/>
      <c r="R1043" s="216"/>
      <c r="S1043" s="216"/>
      <c r="T1043" s="217"/>
      <c r="AT1043" s="218" t="s">
        <v>244</v>
      </c>
      <c r="AU1043" s="218" t="s">
        <v>84</v>
      </c>
      <c r="AV1043" s="11" t="s">
        <v>84</v>
      </c>
      <c r="AW1043" s="11" t="s">
        <v>39</v>
      </c>
      <c r="AX1043" s="11" t="s">
        <v>75</v>
      </c>
      <c r="AY1043" s="218" t="s">
        <v>237</v>
      </c>
    </row>
    <row r="1044" spans="2:65" s="12" customFormat="1">
      <c r="B1044" s="219"/>
      <c r="C1044" s="220"/>
      <c r="D1044" s="221" t="s">
        <v>244</v>
      </c>
      <c r="E1044" s="222" t="s">
        <v>22</v>
      </c>
      <c r="F1044" s="223" t="s">
        <v>246</v>
      </c>
      <c r="G1044" s="220"/>
      <c r="H1044" s="224">
        <v>1</v>
      </c>
      <c r="I1044" s="225"/>
      <c r="J1044" s="220"/>
      <c r="K1044" s="220"/>
      <c r="L1044" s="226"/>
      <c r="M1044" s="227"/>
      <c r="N1044" s="228"/>
      <c r="O1044" s="228"/>
      <c r="P1044" s="228"/>
      <c r="Q1044" s="228"/>
      <c r="R1044" s="228"/>
      <c r="S1044" s="228"/>
      <c r="T1044" s="229"/>
      <c r="AT1044" s="230" t="s">
        <v>244</v>
      </c>
      <c r="AU1044" s="230" t="s">
        <v>84</v>
      </c>
      <c r="AV1044" s="12" t="s">
        <v>164</v>
      </c>
      <c r="AW1044" s="12" t="s">
        <v>39</v>
      </c>
      <c r="AX1044" s="12" t="s">
        <v>24</v>
      </c>
      <c r="AY1044" s="230" t="s">
        <v>237</v>
      </c>
    </row>
    <row r="1045" spans="2:65" s="1" customFormat="1" ht="31.5" customHeight="1">
      <c r="B1045" s="41"/>
      <c r="C1045" s="195" t="s">
        <v>1786</v>
      </c>
      <c r="D1045" s="195" t="s">
        <v>239</v>
      </c>
      <c r="E1045" s="196" t="s">
        <v>1787</v>
      </c>
      <c r="F1045" s="197" t="s">
        <v>1788</v>
      </c>
      <c r="G1045" s="198" t="s">
        <v>896</v>
      </c>
      <c r="H1045" s="199">
        <v>1</v>
      </c>
      <c r="I1045" s="200"/>
      <c r="J1045" s="201">
        <f>ROUND(I1045*H1045,2)</f>
        <v>0</v>
      </c>
      <c r="K1045" s="197" t="s">
        <v>22</v>
      </c>
      <c r="L1045" s="61"/>
      <c r="M1045" s="202" t="s">
        <v>22</v>
      </c>
      <c r="N1045" s="203" t="s">
        <v>46</v>
      </c>
      <c r="O1045" s="42"/>
      <c r="P1045" s="204">
        <f>O1045*H1045</f>
        <v>0</v>
      </c>
      <c r="Q1045" s="204">
        <v>0</v>
      </c>
      <c r="R1045" s="204">
        <f>Q1045*H1045</f>
        <v>0</v>
      </c>
      <c r="S1045" s="204">
        <v>0</v>
      </c>
      <c r="T1045" s="205">
        <f>S1045*H1045</f>
        <v>0</v>
      </c>
      <c r="AR1045" s="24" t="s">
        <v>316</v>
      </c>
      <c r="AT1045" s="24" t="s">
        <v>239</v>
      </c>
      <c r="AU1045" s="24" t="s">
        <v>84</v>
      </c>
      <c r="AY1045" s="24" t="s">
        <v>237</v>
      </c>
      <c r="BE1045" s="206">
        <f>IF(N1045="základní",J1045,0)</f>
        <v>0</v>
      </c>
      <c r="BF1045" s="206">
        <f>IF(N1045="snížená",J1045,0)</f>
        <v>0</v>
      </c>
      <c r="BG1045" s="206">
        <f>IF(N1045="zákl. přenesená",J1045,0)</f>
        <v>0</v>
      </c>
      <c r="BH1045" s="206">
        <f>IF(N1045="sníž. přenesená",J1045,0)</f>
        <v>0</v>
      </c>
      <c r="BI1045" s="206">
        <f>IF(N1045="nulová",J1045,0)</f>
        <v>0</v>
      </c>
      <c r="BJ1045" s="24" t="s">
        <v>24</v>
      </c>
      <c r="BK1045" s="206">
        <f>ROUND(I1045*H1045,2)</f>
        <v>0</v>
      </c>
      <c r="BL1045" s="24" t="s">
        <v>316</v>
      </c>
      <c r="BM1045" s="24" t="s">
        <v>1789</v>
      </c>
    </row>
    <row r="1046" spans="2:65" s="11" customFormat="1">
      <c r="B1046" s="207"/>
      <c r="C1046" s="208"/>
      <c r="D1046" s="209" t="s">
        <v>244</v>
      </c>
      <c r="E1046" s="210" t="s">
        <v>22</v>
      </c>
      <c r="F1046" s="211" t="s">
        <v>1790</v>
      </c>
      <c r="G1046" s="208"/>
      <c r="H1046" s="212">
        <v>1</v>
      </c>
      <c r="I1046" s="213"/>
      <c r="J1046" s="208"/>
      <c r="K1046" s="208"/>
      <c r="L1046" s="214"/>
      <c r="M1046" s="215"/>
      <c r="N1046" s="216"/>
      <c r="O1046" s="216"/>
      <c r="P1046" s="216"/>
      <c r="Q1046" s="216"/>
      <c r="R1046" s="216"/>
      <c r="S1046" s="216"/>
      <c r="T1046" s="217"/>
      <c r="AT1046" s="218" t="s">
        <v>244</v>
      </c>
      <c r="AU1046" s="218" t="s">
        <v>84</v>
      </c>
      <c r="AV1046" s="11" t="s">
        <v>84</v>
      </c>
      <c r="AW1046" s="11" t="s">
        <v>39</v>
      </c>
      <c r="AX1046" s="11" t="s">
        <v>75</v>
      </c>
      <c r="AY1046" s="218" t="s">
        <v>237</v>
      </c>
    </row>
    <row r="1047" spans="2:65" s="12" customFormat="1">
      <c r="B1047" s="219"/>
      <c r="C1047" s="220"/>
      <c r="D1047" s="221" t="s">
        <v>244</v>
      </c>
      <c r="E1047" s="222" t="s">
        <v>22</v>
      </c>
      <c r="F1047" s="223" t="s">
        <v>246</v>
      </c>
      <c r="G1047" s="220"/>
      <c r="H1047" s="224">
        <v>1</v>
      </c>
      <c r="I1047" s="225"/>
      <c r="J1047" s="220"/>
      <c r="K1047" s="220"/>
      <c r="L1047" s="226"/>
      <c r="M1047" s="227"/>
      <c r="N1047" s="228"/>
      <c r="O1047" s="228"/>
      <c r="P1047" s="228"/>
      <c r="Q1047" s="228"/>
      <c r="R1047" s="228"/>
      <c r="S1047" s="228"/>
      <c r="T1047" s="229"/>
      <c r="AT1047" s="230" t="s">
        <v>244</v>
      </c>
      <c r="AU1047" s="230" t="s">
        <v>84</v>
      </c>
      <c r="AV1047" s="12" t="s">
        <v>164</v>
      </c>
      <c r="AW1047" s="12" t="s">
        <v>39</v>
      </c>
      <c r="AX1047" s="12" t="s">
        <v>24</v>
      </c>
      <c r="AY1047" s="230" t="s">
        <v>237</v>
      </c>
    </row>
    <row r="1048" spans="2:65" s="1" customFormat="1" ht="22.5" customHeight="1">
      <c r="B1048" s="41"/>
      <c r="C1048" s="195" t="s">
        <v>1791</v>
      </c>
      <c r="D1048" s="195" t="s">
        <v>239</v>
      </c>
      <c r="E1048" s="196" t="s">
        <v>1792</v>
      </c>
      <c r="F1048" s="197" t="s">
        <v>1793</v>
      </c>
      <c r="G1048" s="198" t="s">
        <v>817</v>
      </c>
      <c r="H1048" s="199">
        <v>7</v>
      </c>
      <c r="I1048" s="200"/>
      <c r="J1048" s="201">
        <f>ROUND(I1048*H1048,2)</f>
        <v>0</v>
      </c>
      <c r="K1048" s="197" t="s">
        <v>22</v>
      </c>
      <c r="L1048" s="61"/>
      <c r="M1048" s="202" t="s">
        <v>22</v>
      </c>
      <c r="N1048" s="203" t="s">
        <v>46</v>
      </c>
      <c r="O1048" s="42"/>
      <c r="P1048" s="204">
        <f>O1048*H1048</f>
        <v>0</v>
      </c>
      <c r="Q1048" s="204">
        <v>0</v>
      </c>
      <c r="R1048" s="204">
        <f>Q1048*H1048</f>
        <v>0</v>
      </c>
      <c r="S1048" s="204">
        <v>0</v>
      </c>
      <c r="T1048" s="205">
        <f>S1048*H1048</f>
        <v>0</v>
      </c>
      <c r="AR1048" s="24" t="s">
        <v>316</v>
      </c>
      <c r="AT1048" s="24" t="s">
        <v>239</v>
      </c>
      <c r="AU1048" s="24" t="s">
        <v>84</v>
      </c>
      <c r="AY1048" s="24" t="s">
        <v>237</v>
      </c>
      <c r="BE1048" s="206">
        <f>IF(N1048="základní",J1048,0)</f>
        <v>0</v>
      </c>
      <c r="BF1048" s="206">
        <f>IF(N1048="snížená",J1048,0)</f>
        <v>0</v>
      </c>
      <c r="BG1048" s="206">
        <f>IF(N1048="zákl. přenesená",J1048,0)</f>
        <v>0</v>
      </c>
      <c r="BH1048" s="206">
        <f>IF(N1048="sníž. přenesená",J1048,0)</f>
        <v>0</v>
      </c>
      <c r="BI1048" s="206">
        <f>IF(N1048="nulová",J1048,0)</f>
        <v>0</v>
      </c>
      <c r="BJ1048" s="24" t="s">
        <v>24</v>
      </c>
      <c r="BK1048" s="206">
        <f>ROUND(I1048*H1048,2)</f>
        <v>0</v>
      </c>
      <c r="BL1048" s="24" t="s">
        <v>316</v>
      </c>
      <c r="BM1048" s="24" t="s">
        <v>1794</v>
      </c>
    </row>
    <row r="1049" spans="2:65" s="11" customFormat="1">
      <c r="B1049" s="207"/>
      <c r="C1049" s="208"/>
      <c r="D1049" s="209" t="s">
        <v>244</v>
      </c>
      <c r="E1049" s="210" t="s">
        <v>22</v>
      </c>
      <c r="F1049" s="211" t="s">
        <v>1795</v>
      </c>
      <c r="G1049" s="208"/>
      <c r="H1049" s="212">
        <v>7</v>
      </c>
      <c r="I1049" s="213"/>
      <c r="J1049" s="208"/>
      <c r="K1049" s="208"/>
      <c r="L1049" s="214"/>
      <c r="M1049" s="215"/>
      <c r="N1049" s="216"/>
      <c r="O1049" s="216"/>
      <c r="P1049" s="216"/>
      <c r="Q1049" s="216"/>
      <c r="R1049" s="216"/>
      <c r="S1049" s="216"/>
      <c r="T1049" s="217"/>
      <c r="AT1049" s="218" t="s">
        <v>244</v>
      </c>
      <c r="AU1049" s="218" t="s">
        <v>84</v>
      </c>
      <c r="AV1049" s="11" t="s">
        <v>84</v>
      </c>
      <c r="AW1049" s="11" t="s">
        <v>39</v>
      </c>
      <c r="AX1049" s="11" t="s">
        <v>75</v>
      </c>
      <c r="AY1049" s="218" t="s">
        <v>237</v>
      </c>
    </row>
    <row r="1050" spans="2:65" s="12" customFormat="1">
      <c r="B1050" s="219"/>
      <c r="C1050" s="220"/>
      <c r="D1050" s="221" t="s">
        <v>244</v>
      </c>
      <c r="E1050" s="222" t="s">
        <v>22</v>
      </c>
      <c r="F1050" s="223" t="s">
        <v>246</v>
      </c>
      <c r="G1050" s="220"/>
      <c r="H1050" s="224">
        <v>7</v>
      </c>
      <c r="I1050" s="225"/>
      <c r="J1050" s="220"/>
      <c r="K1050" s="220"/>
      <c r="L1050" s="226"/>
      <c r="M1050" s="227"/>
      <c r="N1050" s="228"/>
      <c r="O1050" s="228"/>
      <c r="P1050" s="228"/>
      <c r="Q1050" s="228"/>
      <c r="R1050" s="228"/>
      <c r="S1050" s="228"/>
      <c r="T1050" s="229"/>
      <c r="AT1050" s="230" t="s">
        <v>244</v>
      </c>
      <c r="AU1050" s="230" t="s">
        <v>84</v>
      </c>
      <c r="AV1050" s="12" t="s">
        <v>164</v>
      </c>
      <c r="AW1050" s="12" t="s">
        <v>39</v>
      </c>
      <c r="AX1050" s="12" t="s">
        <v>24</v>
      </c>
      <c r="AY1050" s="230" t="s">
        <v>237</v>
      </c>
    </row>
    <row r="1051" spans="2:65" s="1" customFormat="1" ht="31.5" customHeight="1">
      <c r="B1051" s="41"/>
      <c r="C1051" s="195" t="s">
        <v>1796</v>
      </c>
      <c r="D1051" s="195" t="s">
        <v>239</v>
      </c>
      <c r="E1051" s="196" t="s">
        <v>1797</v>
      </c>
      <c r="F1051" s="197" t="s">
        <v>1798</v>
      </c>
      <c r="G1051" s="198" t="s">
        <v>896</v>
      </c>
      <c r="H1051" s="199">
        <v>6</v>
      </c>
      <c r="I1051" s="200"/>
      <c r="J1051" s="201">
        <f>ROUND(I1051*H1051,2)</f>
        <v>0</v>
      </c>
      <c r="K1051" s="197" t="s">
        <v>22</v>
      </c>
      <c r="L1051" s="61"/>
      <c r="M1051" s="202" t="s">
        <v>22</v>
      </c>
      <c r="N1051" s="203" t="s">
        <v>46</v>
      </c>
      <c r="O1051" s="42"/>
      <c r="P1051" s="204">
        <f>O1051*H1051</f>
        <v>0</v>
      </c>
      <c r="Q1051" s="204">
        <v>0</v>
      </c>
      <c r="R1051" s="204">
        <f>Q1051*H1051</f>
        <v>0</v>
      </c>
      <c r="S1051" s="204">
        <v>0</v>
      </c>
      <c r="T1051" s="205">
        <f>S1051*H1051</f>
        <v>0</v>
      </c>
      <c r="AR1051" s="24" t="s">
        <v>316</v>
      </c>
      <c r="AT1051" s="24" t="s">
        <v>239</v>
      </c>
      <c r="AU1051" s="24" t="s">
        <v>84</v>
      </c>
      <c r="AY1051" s="24" t="s">
        <v>237</v>
      </c>
      <c r="BE1051" s="206">
        <f>IF(N1051="základní",J1051,0)</f>
        <v>0</v>
      </c>
      <c r="BF1051" s="206">
        <f>IF(N1051="snížená",J1051,0)</f>
        <v>0</v>
      </c>
      <c r="BG1051" s="206">
        <f>IF(N1051="zákl. přenesená",J1051,0)</f>
        <v>0</v>
      </c>
      <c r="BH1051" s="206">
        <f>IF(N1051="sníž. přenesená",J1051,0)</f>
        <v>0</v>
      </c>
      <c r="BI1051" s="206">
        <f>IF(N1051="nulová",J1051,0)</f>
        <v>0</v>
      </c>
      <c r="BJ1051" s="24" t="s">
        <v>24</v>
      </c>
      <c r="BK1051" s="206">
        <f>ROUND(I1051*H1051,2)</f>
        <v>0</v>
      </c>
      <c r="BL1051" s="24" t="s">
        <v>316</v>
      </c>
      <c r="BM1051" s="24" t="s">
        <v>1799</v>
      </c>
    </row>
    <row r="1052" spans="2:65" s="11" customFormat="1">
      <c r="B1052" s="207"/>
      <c r="C1052" s="208"/>
      <c r="D1052" s="221" t="s">
        <v>244</v>
      </c>
      <c r="E1052" s="247" t="s">
        <v>22</v>
      </c>
      <c r="F1052" s="248" t="s">
        <v>1800</v>
      </c>
      <c r="G1052" s="208"/>
      <c r="H1052" s="249">
        <v>6</v>
      </c>
      <c r="I1052" s="213"/>
      <c r="J1052" s="208"/>
      <c r="K1052" s="208"/>
      <c r="L1052" s="214"/>
      <c r="M1052" s="215"/>
      <c r="N1052" s="216"/>
      <c r="O1052" s="216"/>
      <c r="P1052" s="216"/>
      <c r="Q1052" s="216"/>
      <c r="R1052" s="216"/>
      <c r="S1052" s="216"/>
      <c r="T1052" s="217"/>
      <c r="AT1052" s="218" t="s">
        <v>244</v>
      </c>
      <c r="AU1052" s="218" t="s">
        <v>84</v>
      </c>
      <c r="AV1052" s="11" t="s">
        <v>84</v>
      </c>
      <c r="AW1052" s="11" t="s">
        <v>39</v>
      </c>
      <c r="AX1052" s="11" t="s">
        <v>24</v>
      </c>
      <c r="AY1052" s="218" t="s">
        <v>237</v>
      </c>
    </row>
    <row r="1053" spans="2:65" s="1" customFormat="1" ht="31.5" customHeight="1">
      <c r="B1053" s="41"/>
      <c r="C1053" s="195" t="s">
        <v>1801</v>
      </c>
      <c r="D1053" s="195" t="s">
        <v>239</v>
      </c>
      <c r="E1053" s="196" t="s">
        <v>1802</v>
      </c>
      <c r="F1053" s="197" t="s">
        <v>1803</v>
      </c>
      <c r="G1053" s="198" t="s">
        <v>277</v>
      </c>
      <c r="H1053" s="199">
        <v>0.20200000000000001</v>
      </c>
      <c r="I1053" s="200"/>
      <c r="J1053" s="201">
        <f>ROUND(I1053*H1053,2)</f>
        <v>0</v>
      </c>
      <c r="K1053" s="197" t="s">
        <v>242</v>
      </c>
      <c r="L1053" s="61"/>
      <c r="M1053" s="202" t="s">
        <v>22</v>
      </c>
      <c r="N1053" s="203" t="s">
        <v>46</v>
      </c>
      <c r="O1053" s="42"/>
      <c r="P1053" s="204">
        <f>O1053*H1053</f>
        <v>0</v>
      </c>
      <c r="Q1053" s="204">
        <v>0</v>
      </c>
      <c r="R1053" s="204">
        <f>Q1053*H1053</f>
        <v>0</v>
      </c>
      <c r="S1053" s="204">
        <v>0</v>
      </c>
      <c r="T1053" s="205">
        <f>S1053*H1053</f>
        <v>0</v>
      </c>
      <c r="AR1053" s="24" t="s">
        <v>316</v>
      </c>
      <c r="AT1053" s="24" t="s">
        <v>239</v>
      </c>
      <c r="AU1053" s="24" t="s">
        <v>84</v>
      </c>
      <c r="AY1053" s="24" t="s">
        <v>237</v>
      </c>
      <c r="BE1053" s="206">
        <f>IF(N1053="základní",J1053,0)</f>
        <v>0</v>
      </c>
      <c r="BF1053" s="206">
        <f>IF(N1053="snížená",J1053,0)</f>
        <v>0</v>
      </c>
      <c r="BG1053" s="206">
        <f>IF(N1053="zákl. přenesená",J1053,0)</f>
        <v>0</v>
      </c>
      <c r="BH1053" s="206">
        <f>IF(N1053="sníž. přenesená",J1053,0)</f>
        <v>0</v>
      </c>
      <c r="BI1053" s="206">
        <f>IF(N1053="nulová",J1053,0)</f>
        <v>0</v>
      </c>
      <c r="BJ1053" s="24" t="s">
        <v>24</v>
      </c>
      <c r="BK1053" s="206">
        <f>ROUND(I1053*H1053,2)</f>
        <v>0</v>
      </c>
      <c r="BL1053" s="24" t="s">
        <v>316</v>
      </c>
      <c r="BM1053" s="24" t="s">
        <v>1804</v>
      </c>
    </row>
    <row r="1054" spans="2:65" s="1" customFormat="1" ht="121.5">
      <c r="B1054" s="41"/>
      <c r="C1054" s="63"/>
      <c r="D1054" s="209" t="s">
        <v>330</v>
      </c>
      <c r="E1054" s="63"/>
      <c r="F1054" s="241" t="s">
        <v>1805</v>
      </c>
      <c r="G1054" s="63"/>
      <c r="H1054" s="63"/>
      <c r="I1054" s="165"/>
      <c r="J1054" s="63"/>
      <c r="K1054" s="63"/>
      <c r="L1054" s="61"/>
      <c r="M1054" s="242"/>
      <c r="N1054" s="42"/>
      <c r="O1054" s="42"/>
      <c r="P1054" s="42"/>
      <c r="Q1054" s="42"/>
      <c r="R1054" s="42"/>
      <c r="S1054" s="42"/>
      <c r="T1054" s="78"/>
      <c r="AT1054" s="24" t="s">
        <v>330</v>
      </c>
      <c r="AU1054" s="24" t="s">
        <v>84</v>
      </c>
    </row>
    <row r="1055" spans="2:65" s="10" customFormat="1" ht="29.85" customHeight="1">
      <c r="B1055" s="178"/>
      <c r="C1055" s="179"/>
      <c r="D1055" s="192" t="s">
        <v>74</v>
      </c>
      <c r="E1055" s="193" t="s">
        <v>1806</v>
      </c>
      <c r="F1055" s="193" t="s">
        <v>1807</v>
      </c>
      <c r="G1055" s="179"/>
      <c r="H1055" s="179"/>
      <c r="I1055" s="182"/>
      <c r="J1055" s="194">
        <f>BK1055</f>
        <v>0</v>
      </c>
      <c r="K1055" s="179"/>
      <c r="L1055" s="184"/>
      <c r="M1055" s="185"/>
      <c r="N1055" s="186"/>
      <c r="O1055" s="186"/>
      <c r="P1055" s="187">
        <f>SUM(P1056:P1071)</f>
        <v>0</v>
      </c>
      <c r="Q1055" s="186"/>
      <c r="R1055" s="187">
        <f>SUM(R1056:R1071)</f>
        <v>13.668469999999999</v>
      </c>
      <c r="S1055" s="186"/>
      <c r="T1055" s="188">
        <f>SUM(T1056:T1071)</f>
        <v>19.87763</v>
      </c>
      <c r="AR1055" s="189" t="s">
        <v>84</v>
      </c>
      <c r="AT1055" s="190" t="s">
        <v>74</v>
      </c>
      <c r="AU1055" s="190" t="s">
        <v>24</v>
      </c>
      <c r="AY1055" s="189" t="s">
        <v>237</v>
      </c>
      <c r="BK1055" s="191">
        <f>SUM(BK1056:BK1071)</f>
        <v>0</v>
      </c>
    </row>
    <row r="1056" spans="2:65" s="1" customFormat="1" ht="22.5" customHeight="1">
      <c r="B1056" s="41"/>
      <c r="C1056" s="195" t="s">
        <v>1808</v>
      </c>
      <c r="D1056" s="195" t="s">
        <v>239</v>
      </c>
      <c r="E1056" s="196" t="s">
        <v>1809</v>
      </c>
      <c r="F1056" s="197" t="s">
        <v>1810</v>
      </c>
      <c r="G1056" s="198" t="s">
        <v>133</v>
      </c>
      <c r="H1056" s="199">
        <v>239</v>
      </c>
      <c r="I1056" s="200"/>
      <c r="J1056" s="201">
        <f>ROUND(I1056*H1056,2)</f>
        <v>0</v>
      </c>
      <c r="K1056" s="197" t="s">
        <v>242</v>
      </c>
      <c r="L1056" s="61"/>
      <c r="M1056" s="202" t="s">
        <v>22</v>
      </c>
      <c r="N1056" s="203" t="s">
        <v>46</v>
      </c>
      <c r="O1056" s="42"/>
      <c r="P1056" s="204">
        <f>O1056*H1056</f>
        <v>0</v>
      </c>
      <c r="Q1056" s="204">
        <v>0</v>
      </c>
      <c r="R1056" s="204">
        <f>Q1056*H1056</f>
        <v>0</v>
      </c>
      <c r="S1056" s="204">
        <v>8.3169999999999994E-2</v>
      </c>
      <c r="T1056" s="205">
        <f>S1056*H1056</f>
        <v>19.87763</v>
      </c>
      <c r="AR1056" s="24" t="s">
        <v>316</v>
      </c>
      <c r="AT1056" s="24" t="s">
        <v>239</v>
      </c>
      <c r="AU1056" s="24" t="s">
        <v>84</v>
      </c>
      <c r="AY1056" s="24" t="s">
        <v>237</v>
      </c>
      <c r="BE1056" s="206">
        <f>IF(N1056="základní",J1056,0)</f>
        <v>0</v>
      </c>
      <c r="BF1056" s="206">
        <f>IF(N1056="snížená",J1056,0)</f>
        <v>0</v>
      </c>
      <c r="BG1056" s="206">
        <f>IF(N1056="zákl. přenesená",J1056,0)</f>
        <v>0</v>
      </c>
      <c r="BH1056" s="206">
        <f>IF(N1056="sníž. přenesená",J1056,0)</f>
        <v>0</v>
      </c>
      <c r="BI1056" s="206">
        <f>IF(N1056="nulová",J1056,0)</f>
        <v>0</v>
      </c>
      <c r="BJ1056" s="24" t="s">
        <v>24</v>
      </c>
      <c r="BK1056" s="206">
        <f>ROUND(I1056*H1056,2)</f>
        <v>0</v>
      </c>
      <c r="BL1056" s="24" t="s">
        <v>316</v>
      </c>
      <c r="BM1056" s="24" t="s">
        <v>1811</v>
      </c>
    </row>
    <row r="1057" spans="2:65" s="11" customFormat="1">
      <c r="B1057" s="207"/>
      <c r="C1057" s="208"/>
      <c r="D1057" s="209" t="s">
        <v>244</v>
      </c>
      <c r="E1057" s="210" t="s">
        <v>22</v>
      </c>
      <c r="F1057" s="211" t="s">
        <v>93</v>
      </c>
      <c r="G1057" s="208"/>
      <c r="H1057" s="212">
        <v>239</v>
      </c>
      <c r="I1057" s="213"/>
      <c r="J1057" s="208"/>
      <c r="K1057" s="208"/>
      <c r="L1057" s="214"/>
      <c r="M1057" s="215"/>
      <c r="N1057" s="216"/>
      <c r="O1057" s="216"/>
      <c r="P1057" s="216"/>
      <c r="Q1057" s="216"/>
      <c r="R1057" s="216"/>
      <c r="S1057" s="216"/>
      <c r="T1057" s="217"/>
      <c r="AT1057" s="218" t="s">
        <v>244</v>
      </c>
      <c r="AU1057" s="218" t="s">
        <v>84</v>
      </c>
      <c r="AV1057" s="11" t="s">
        <v>84</v>
      </c>
      <c r="AW1057" s="11" t="s">
        <v>39</v>
      </c>
      <c r="AX1057" s="11" t="s">
        <v>75</v>
      </c>
      <c r="AY1057" s="218" t="s">
        <v>237</v>
      </c>
    </row>
    <row r="1058" spans="2:65" s="12" customFormat="1">
      <c r="B1058" s="219"/>
      <c r="C1058" s="220"/>
      <c r="D1058" s="221" t="s">
        <v>244</v>
      </c>
      <c r="E1058" s="222" t="s">
        <v>22</v>
      </c>
      <c r="F1058" s="223" t="s">
        <v>246</v>
      </c>
      <c r="G1058" s="220"/>
      <c r="H1058" s="224">
        <v>239</v>
      </c>
      <c r="I1058" s="225"/>
      <c r="J1058" s="220"/>
      <c r="K1058" s="220"/>
      <c r="L1058" s="226"/>
      <c r="M1058" s="227"/>
      <c r="N1058" s="228"/>
      <c r="O1058" s="228"/>
      <c r="P1058" s="228"/>
      <c r="Q1058" s="228"/>
      <c r="R1058" s="228"/>
      <c r="S1058" s="228"/>
      <c r="T1058" s="229"/>
      <c r="AT1058" s="230" t="s">
        <v>244</v>
      </c>
      <c r="AU1058" s="230" t="s">
        <v>84</v>
      </c>
      <c r="AV1058" s="12" t="s">
        <v>164</v>
      </c>
      <c r="AW1058" s="12" t="s">
        <v>39</v>
      </c>
      <c r="AX1058" s="12" t="s">
        <v>24</v>
      </c>
      <c r="AY1058" s="230" t="s">
        <v>237</v>
      </c>
    </row>
    <row r="1059" spans="2:65" s="1" customFormat="1" ht="31.5" customHeight="1">
      <c r="B1059" s="41"/>
      <c r="C1059" s="195" t="s">
        <v>1812</v>
      </c>
      <c r="D1059" s="195" t="s">
        <v>239</v>
      </c>
      <c r="E1059" s="196" t="s">
        <v>1813</v>
      </c>
      <c r="F1059" s="197" t="s">
        <v>1814</v>
      </c>
      <c r="G1059" s="198" t="s">
        <v>133</v>
      </c>
      <c r="H1059" s="199">
        <v>239</v>
      </c>
      <c r="I1059" s="200"/>
      <c r="J1059" s="201">
        <f>ROUND(I1059*H1059,2)</f>
        <v>0</v>
      </c>
      <c r="K1059" s="197" t="s">
        <v>242</v>
      </c>
      <c r="L1059" s="61"/>
      <c r="M1059" s="202" t="s">
        <v>22</v>
      </c>
      <c r="N1059" s="203" t="s">
        <v>46</v>
      </c>
      <c r="O1059" s="42"/>
      <c r="P1059" s="204">
        <f>O1059*H1059</f>
        <v>0</v>
      </c>
      <c r="Q1059" s="204">
        <v>2.5000000000000001E-3</v>
      </c>
      <c r="R1059" s="204">
        <f>Q1059*H1059</f>
        <v>0.59750000000000003</v>
      </c>
      <c r="S1059" s="204">
        <v>0</v>
      </c>
      <c r="T1059" s="205">
        <f>S1059*H1059</f>
        <v>0</v>
      </c>
      <c r="AR1059" s="24" t="s">
        <v>316</v>
      </c>
      <c r="AT1059" s="24" t="s">
        <v>239</v>
      </c>
      <c r="AU1059" s="24" t="s">
        <v>84</v>
      </c>
      <c r="AY1059" s="24" t="s">
        <v>237</v>
      </c>
      <c r="BE1059" s="206">
        <f>IF(N1059="základní",J1059,0)</f>
        <v>0</v>
      </c>
      <c r="BF1059" s="206">
        <f>IF(N1059="snížená",J1059,0)</f>
        <v>0</v>
      </c>
      <c r="BG1059" s="206">
        <f>IF(N1059="zákl. přenesená",J1059,0)</f>
        <v>0</v>
      </c>
      <c r="BH1059" s="206">
        <f>IF(N1059="sníž. přenesená",J1059,0)</f>
        <v>0</v>
      </c>
      <c r="BI1059" s="206">
        <f>IF(N1059="nulová",J1059,0)</f>
        <v>0</v>
      </c>
      <c r="BJ1059" s="24" t="s">
        <v>24</v>
      </c>
      <c r="BK1059" s="206">
        <f>ROUND(I1059*H1059,2)</f>
        <v>0</v>
      </c>
      <c r="BL1059" s="24" t="s">
        <v>316</v>
      </c>
      <c r="BM1059" s="24" t="s">
        <v>1815</v>
      </c>
    </row>
    <row r="1060" spans="2:65" s="11" customFormat="1">
      <c r="B1060" s="207"/>
      <c r="C1060" s="208"/>
      <c r="D1060" s="209" t="s">
        <v>244</v>
      </c>
      <c r="E1060" s="210" t="s">
        <v>22</v>
      </c>
      <c r="F1060" s="211" t="s">
        <v>1816</v>
      </c>
      <c r="G1060" s="208"/>
      <c r="H1060" s="212">
        <v>239</v>
      </c>
      <c r="I1060" s="213"/>
      <c r="J1060" s="208"/>
      <c r="K1060" s="208"/>
      <c r="L1060" s="214"/>
      <c r="M1060" s="215"/>
      <c r="N1060" s="216"/>
      <c r="O1060" s="216"/>
      <c r="P1060" s="216"/>
      <c r="Q1060" s="216"/>
      <c r="R1060" s="216"/>
      <c r="S1060" s="216"/>
      <c r="T1060" s="217"/>
      <c r="AT1060" s="218" t="s">
        <v>244</v>
      </c>
      <c r="AU1060" s="218" t="s">
        <v>84</v>
      </c>
      <c r="AV1060" s="11" t="s">
        <v>84</v>
      </c>
      <c r="AW1060" s="11" t="s">
        <v>39</v>
      </c>
      <c r="AX1060" s="11" t="s">
        <v>75</v>
      </c>
      <c r="AY1060" s="218" t="s">
        <v>237</v>
      </c>
    </row>
    <row r="1061" spans="2:65" s="12" customFormat="1">
      <c r="B1061" s="219"/>
      <c r="C1061" s="220"/>
      <c r="D1061" s="221" t="s">
        <v>244</v>
      </c>
      <c r="E1061" s="222" t="s">
        <v>1817</v>
      </c>
      <c r="F1061" s="223" t="s">
        <v>246</v>
      </c>
      <c r="G1061" s="220"/>
      <c r="H1061" s="224">
        <v>239</v>
      </c>
      <c r="I1061" s="225"/>
      <c r="J1061" s="220"/>
      <c r="K1061" s="220"/>
      <c r="L1061" s="226"/>
      <c r="M1061" s="227"/>
      <c r="N1061" s="228"/>
      <c r="O1061" s="228"/>
      <c r="P1061" s="228"/>
      <c r="Q1061" s="228"/>
      <c r="R1061" s="228"/>
      <c r="S1061" s="228"/>
      <c r="T1061" s="229"/>
      <c r="AT1061" s="230" t="s">
        <v>244</v>
      </c>
      <c r="AU1061" s="230" t="s">
        <v>84</v>
      </c>
      <c r="AV1061" s="12" t="s">
        <v>164</v>
      </c>
      <c r="AW1061" s="12" t="s">
        <v>39</v>
      </c>
      <c r="AX1061" s="12" t="s">
        <v>24</v>
      </c>
      <c r="AY1061" s="230" t="s">
        <v>237</v>
      </c>
    </row>
    <row r="1062" spans="2:65" s="1" customFormat="1" ht="22.5" customHeight="1">
      <c r="B1062" s="41"/>
      <c r="C1062" s="231" t="s">
        <v>1818</v>
      </c>
      <c r="D1062" s="231" t="s">
        <v>274</v>
      </c>
      <c r="E1062" s="232" t="s">
        <v>1819</v>
      </c>
      <c r="F1062" s="233" t="s">
        <v>1820</v>
      </c>
      <c r="G1062" s="234" t="s">
        <v>133</v>
      </c>
      <c r="H1062" s="235">
        <v>263.01</v>
      </c>
      <c r="I1062" s="236"/>
      <c r="J1062" s="237">
        <f>ROUND(I1062*H1062,2)</f>
        <v>0</v>
      </c>
      <c r="K1062" s="233" t="s">
        <v>242</v>
      </c>
      <c r="L1062" s="238"/>
      <c r="M1062" s="239" t="s">
        <v>22</v>
      </c>
      <c r="N1062" s="240" t="s">
        <v>46</v>
      </c>
      <c r="O1062" s="42"/>
      <c r="P1062" s="204">
        <f>O1062*H1062</f>
        <v>0</v>
      </c>
      <c r="Q1062" s="204">
        <v>4.9000000000000002E-2</v>
      </c>
      <c r="R1062" s="204">
        <f>Q1062*H1062</f>
        <v>12.88749</v>
      </c>
      <c r="S1062" s="204">
        <v>0</v>
      </c>
      <c r="T1062" s="205">
        <f>S1062*H1062</f>
        <v>0</v>
      </c>
      <c r="AR1062" s="24" t="s">
        <v>399</v>
      </c>
      <c r="AT1062" s="24" t="s">
        <v>274</v>
      </c>
      <c r="AU1062" s="24" t="s">
        <v>84</v>
      </c>
      <c r="AY1062" s="24" t="s">
        <v>237</v>
      </c>
      <c r="BE1062" s="206">
        <f>IF(N1062="základní",J1062,0)</f>
        <v>0</v>
      </c>
      <c r="BF1062" s="206">
        <f>IF(N1062="snížená",J1062,0)</f>
        <v>0</v>
      </c>
      <c r="BG1062" s="206">
        <f>IF(N1062="zákl. přenesená",J1062,0)</f>
        <v>0</v>
      </c>
      <c r="BH1062" s="206">
        <f>IF(N1062="sníž. přenesená",J1062,0)</f>
        <v>0</v>
      </c>
      <c r="BI1062" s="206">
        <f>IF(N1062="nulová",J1062,0)</f>
        <v>0</v>
      </c>
      <c r="BJ1062" s="24" t="s">
        <v>24</v>
      </c>
      <c r="BK1062" s="206">
        <f>ROUND(I1062*H1062,2)</f>
        <v>0</v>
      </c>
      <c r="BL1062" s="24" t="s">
        <v>316</v>
      </c>
      <c r="BM1062" s="24" t="s">
        <v>1821</v>
      </c>
    </row>
    <row r="1063" spans="2:65" s="11" customFormat="1">
      <c r="B1063" s="207"/>
      <c r="C1063" s="208"/>
      <c r="D1063" s="221" t="s">
        <v>244</v>
      </c>
      <c r="E1063" s="208"/>
      <c r="F1063" s="248" t="s">
        <v>1822</v>
      </c>
      <c r="G1063" s="208"/>
      <c r="H1063" s="249">
        <v>263.01</v>
      </c>
      <c r="I1063" s="213"/>
      <c r="J1063" s="208"/>
      <c r="K1063" s="208"/>
      <c r="L1063" s="214"/>
      <c r="M1063" s="215"/>
      <c r="N1063" s="216"/>
      <c r="O1063" s="216"/>
      <c r="P1063" s="216"/>
      <c r="Q1063" s="216"/>
      <c r="R1063" s="216"/>
      <c r="S1063" s="216"/>
      <c r="T1063" s="217"/>
      <c r="AT1063" s="218" t="s">
        <v>244</v>
      </c>
      <c r="AU1063" s="218" t="s">
        <v>84</v>
      </c>
      <c r="AV1063" s="11" t="s">
        <v>84</v>
      </c>
      <c r="AW1063" s="11" t="s">
        <v>6</v>
      </c>
      <c r="AX1063" s="11" t="s">
        <v>24</v>
      </c>
      <c r="AY1063" s="218" t="s">
        <v>237</v>
      </c>
    </row>
    <row r="1064" spans="2:65" s="1" customFormat="1" ht="31.5" customHeight="1">
      <c r="B1064" s="41"/>
      <c r="C1064" s="231" t="s">
        <v>1823</v>
      </c>
      <c r="D1064" s="231" t="s">
        <v>274</v>
      </c>
      <c r="E1064" s="232" t="s">
        <v>1824</v>
      </c>
      <c r="F1064" s="233" t="s">
        <v>1825</v>
      </c>
      <c r="G1064" s="234" t="s">
        <v>396</v>
      </c>
      <c r="H1064" s="235">
        <v>330</v>
      </c>
      <c r="I1064" s="236"/>
      <c r="J1064" s="237">
        <f>ROUND(I1064*H1064,2)</f>
        <v>0</v>
      </c>
      <c r="K1064" s="233" t="s">
        <v>242</v>
      </c>
      <c r="L1064" s="238"/>
      <c r="M1064" s="239" t="s">
        <v>22</v>
      </c>
      <c r="N1064" s="240" t="s">
        <v>46</v>
      </c>
      <c r="O1064" s="42"/>
      <c r="P1064" s="204">
        <f>O1064*H1064</f>
        <v>0</v>
      </c>
      <c r="Q1064" s="204">
        <v>2.9999999999999997E-4</v>
      </c>
      <c r="R1064" s="204">
        <f>Q1064*H1064</f>
        <v>9.8999999999999991E-2</v>
      </c>
      <c r="S1064" s="204">
        <v>0</v>
      </c>
      <c r="T1064" s="205">
        <f>S1064*H1064</f>
        <v>0</v>
      </c>
      <c r="AR1064" s="24" t="s">
        <v>399</v>
      </c>
      <c r="AT1064" s="24" t="s">
        <v>274</v>
      </c>
      <c r="AU1064" s="24" t="s">
        <v>84</v>
      </c>
      <c r="AY1064" s="24" t="s">
        <v>237</v>
      </c>
      <c r="BE1064" s="206">
        <f>IF(N1064="základní",J1064,0)</f>
        <v>0</v>
      </c>
      <c r="BF1064" s="206">
        <f>IF(N1064="snížená",J1064,0)</f>
        <v>0</v>
      </c>
      <c r="BG1064" s="206">
        <f>IF(N1064="zákl. přenesená",J1064,0)</f>
        <v>0</v>
      </c>
      <c r="BH1064" s="206">
        <f>IF(N1064="sníž. přenesená",J1064,0)</f>
        <v>0</v>
      </c>
      <c r="BI1064" s="206">
        <f>IF(N1064="nulová",J1064,0)</f>
        <v>0</v>
      </c>
      <c r="BJ1064" s="24" t="s">
        <v>24</v>
      </c>
      <c r="BK1064" s="206">
        <f>ROUND(I1064*H1064,2)</f>
        <v>0</v>
      </c>
      <c r="BL1064" s="24" t="s">
        <v>316</v>
      </c>
      <c r="BM1064" s="24" t="s">
        <v>1826</v>
      </c>
    </row>
    <row r="1065" spans="2:65" s="1" customFormat="1" ht="22.5" customHeight="1">
      <c r="B1065" s="41"/>
      <c r="C1065" s="195" t="s">
        <v>1827</v>
      </c>
      <c r="D1065" s="195" t="s">
        <v>239</v>
      </c>
      <c r="E1065" s="196" t="s">
        <v>1828</v>
      </c>
      <c r="F1065" s="197" t="s">
        <v>1829</v>
      </c>
      <c r="G1065" s="198" t="s">
        <v>133</v>
      </c>
      <c r="H1065" s="199">
        <v>4</v>
      </c>
      <c r="I1065" s="200"/>
      <c r="J1065" s="201">
        <f>ROUND(I1065*H1065,2)</f>
        <v>0</v>
      </c>
      <c r="K1065" s="197" t="s">
        <v>242</v>
      </c>
      <c r="L1065" s="61"/>
      <c r="M1065" s="202" t="s">
        <v>22</v>
      </c>
      <c r="N1065" s="203" t="s">
        <v>46</v>
      </c>
      <c r="O1065" s="42"/>
      <c r="P1065" s="204">
        <f>O1065*H1065</f>
        <v>0</v>
      </c>
      <c r="Q1065" s="204">
        <v>0</v>
      </c>
      <c r="R1065" s="204">
        <f>Q1065*H1065</f>
        <v>0</v>
      </c>
      <c r="S1065" s="204">
        <v>0</v>
      </c>
      <c r="T1065" s="205">
        <f>S1065*H1065</f>
        <v>0</v>
      </c>
      <c r="AR1065" s="24" t="s">
        <v>316</v>
      </c>
      <c r="AT1065" s="24" t="s">
        <v>239</v>
      </c>
      <c r="AU1065" s="24" t="s">
        <v>84</v>
      </c>
      <c r="AY1065" s="24" t="s">
        <v>237</v>
      </c>
      <c r="BE1065" s="206">
        <f>IF(N1065="základní",J1065,0)</f>
        <v>0</v>
      </c>
      <c r="BF1065" s="206">
        <f>IF(N1065="snížená",J1065,0)</f>
        <v>0</v>
      </c>
      <c r="BG1065" s="206">
        <f>IF(N1065="zákl. přenesená",J1065,0)</f>
        <v>0</v>
      </c>
      <c r="BH1065" s="206">
        <f>IF(N1065="sníž. přenesená",J1065,0)</f>
        <v>0</v>
      </c>
      <c r="BI1065" s="206">
        <f>IF(N1065="nulová",J1065,0)</f>
        <v>0</v>
      </c>
      <c r="BJ1065" s="24" t="s">
        <v>24</v>
      </c>
      <c r="BK1065" s="206">
        <f>ROUND(I1065*H1065,2)</f>
        <v>0</v>
      </c>
      <c r="BL1065" s="24" t="s">
        <v>316</v>
      </c>
      <c r="BM1065" s="24" t="s">
        <v>1830</v>
      </c>
    </row>
    <row r="1066" spans="2:65" s="11" customFormat="1">
      <c r="B1066" s="207"/>
      <c r="C1066" s="208"/>
      <c r="D1066" s="209" t="s">
        <v>244</v>
      </c>
      <c r="E1066" s="210" t="s">
        <v>22</v>
      </c>
      <c r="F1066" s="211" t="s">
        <v>1831</v>
      </c>
      <c r="G1066" s="208"/>
      <c r="H1066" s="212">
        <v>4</v>
      </c>
      <c r="I1066" s="213"/>
      <c r="J1066" s="208"/>
      <c r="K1066" s="208"/>
      <c r="L1066" s="214"/>
      <c r="M1066" s="215"/>
      <c r="N1066" s="216"/>
      <c r="O1066" s="216"/>
      <c r="P1066" s="216"/>
      <c r="Q1066" s="216"/>
      <c r="R1066" s="216"/>
      <c r="S1066" s="216"/>
      <c r="T1066" s="217"/>
      <c r="AT1066" s="218" t="s">
        <v>244</v>
      </c>
      <c r="AU1066" s="218" t="s">
        <v>84</v>
      </c>
      <c r="AV1066" s="11" t="s">
        <v>84</v>
      </c>
      <c r="AW1066" s="11" t="s">
        <v>39</v>
      </c>
      <c r="AX1066" s="11" t="s">
        <v>75</v>
      </c>
      <c r="AY1066" s="218" t="s">
        <v>237</v>
      </c>
    </row>
    <row r="1067" spans="2:65" s="12" customFormat="1">
      <c r="B1067" s="219"/>
      <c r="C1067" s="220"/>
      <c r="D1067" s="221" t="s">
        <v>244</v>
      </c>
      <c r="E1067" s="222" t="s">
        <v>162</v>
      </c>
      <c r="F1067" s="223" t="s">
        <v>246</v>
      </c>
      <c r="G1067" s="220"/>
      <c r="H1067" s="224">
        <v>4</v>
      </c>
      <c r="I1067" s="225"/>
      <c r="J1067" s="220"/>
      <c r="K1067" s="220"/>
      <c r="L1067" s="226"/>
      <c r="M1067" s="227"/>
      <c r="N1067" s="228"/>
      <c r="O1067" s="228"/>
      <c r="P1067" s="228"/>
      <c r="Q1067" s="228"/>
      <c r="R1067" s="228"/>
      <c r="S1067" s="228"/>
      <c r="T1067" s="229"/>
      <c r="AT1067" s="230" t="s">
        <v>244</v>
      </c>
      <c r="AU1067" s="230" t="s">
        <v>84</v>
      </c>
      <c r="AV1067" s="12" t="s">
        <v>164</v>
      </c>
      <c r="AW1067" s="12" t="s">
        <v>39</v>
      </c>
      <c r="AX1067" s="12" t="s">
        <v>24</v>
      </c>
      <c r="AY1067" s="230" t="s">
        <v>237</v>
      </c>
    </row>
    <row r="1068" spans="2:65" s="1" customFormat="1" ht="69.75" customHeight="1">
      <c r="B1068" s="41"/>
      <c r="C1068" s="231" t="s">
        <v>1832</v>
      </c>
      <c r="D1068" s="231" t="s">
        <v>274</v>
      </c>
      <c r="E1068" s="232" t="s">
        <v>1833</v>
      </c>
      <c r="F1068" s="233" t="s">
        <v>1834</v>
      </c>
      <c r="G1068" s="234" t="s">
        <v>133</v>
      </c>
      <c r="H1068" s="235">
        <v>4.4000000000000004</v>
      </c>
      <c r="I1068" s="236"/>
      <c r="J1068" s="237">
        <f>ROUND(I1068*H1068,2)</f>
        <v>0</v>
      </c>
      <c r="K1068" s="233" t="s">
        <v>242</v>
      </c>
      <c r="L1068" s="238"/>
      <c r="M1068" s="239" t="s">
        <v>22</v>
      </c>
      <c r="N1068" s="240" t="s">
        <v>46</v>
      </c>
      <c r="O1068" s="42"/>
      <c r="P1068" s="204">
        <f>O1068*H1068</f>
        <v>0</v>
      </c>
      <c r="Q1068" s="204">
        <v>1.9199999999999998E-2</v>
      </c>
      <c r="R1068" s="204">
        <f>Q1068*H1068</f>
        <v>8.448E-2</v>
      </c>
      <c r="S1068" s="204">
        <v>0</v>
      </c>
      <c r="T1068" s="205">
        <f>S1068*H1068</f>
        <v>0</v>
      </c>
      <c r="AR1068" s="24" t="s">
        <v>399</v>
      </c>
      <c r="AT1068" s="24" t="s">
        <v>274</v>
      </c>
      <c r="AU1068" s="24" t="s">
        <v>84</v>
      </c>
      <c r="AY1068" s="24" t="s">
        <v>237</v>
      </c>
      <c r="BE1068" s="206">
        <f>IF(N1068="základní",J1068,0)</f>
        <v>0</v>
      </c>
      <c r="BF1068" s="206">
        <f>IF(N1068="snížená",J1068,0)</f>
        <v>0</v>
      </c>
      <c r="BG1068" s="206">
        <f>IF(N1068="zákl. přenesená",J1068,0)</f>
        <v>0</v>
      </c>
      <c r="BH1068" s="206">
        <f>IF(N1068="sníž. přenesená",J1068,0)</f>
        <v>0</v>
      </c>
      <c r="BI1068" s="206">
        <f>IF(N1068="nulová",J1068,0)</f>
        <v>0</v>
      </c>
      <c r="BJ1068" s="24" t="s">
        <v>24</v>
      </c>
      <c r="BK1068" s="206">
        <f>ROUND(I1068*H1068,2)</f>
        <v>0</v>
      </c>
      <c r="BL1068" s="24" t="s">
        <v>316</v>
      </c>
      <c r="BM1068" s="24" t="s">
        <v>1835</v>
      </c>
    </row>
    <row r="1069" spans="2:65" s="11" customFormat="1">
      <c r="B1069" s="207"/>
      <c r="C1069" s="208"/>
      <c r="D1069" s="209" t="s">
        <v>244</v>
      </c>
      <c r="E1069" s="210" t="s">
        <v>22</v>
      </c>
      <c r="F1069" s="211" t="s">
        <v>1836</v>
      </c>
      <c r="G1069" s="208"/>
      <c r="H1069" s="212">
        <v>4.4000000000000004</v>
      </c>
      <c r="I1069" s="213"/>
      <c r="J1069" s="208"/>
      <c r="K1069" s="208"/>
      <c r="L1069" s="214"/>
      <c r="M1069" s="215"/>
      <c r="N1069" s="216"/>
      <c r="O1069" s="216"/>
      <c r="P1069" s="216"/>
      <c r="Q1069" s="216"/>
      <c r="R1069" s="216"/>
      <c r="S1069" s="216"/>
      <c r="T1069" s="217"/>
      <c r="AT1069" s="218" t="s">
        <v>244</v>
      </c>
      <c r="AU1069" s="218" t="s">
        <v>84</v>
      </c>
      <c r="AV1069" s="11" t="s">
        <v>84</v>
      </c>
      <c r="AW1069" s="11" t="s">
        <v>39</v>
      </c>
      <c r="AX1069" s="11" t="s">
        <v>75</v>
      </c>
      <c r="AY1069" s="218" t="s">
        <v>237</v>
      </c>
    </row>
    <row r="1070" spans="2:65" s="12" customFormat="1">
      <c r="B1070" s="219"/>
      <c r="C1070" s="220"/>
      <c r="D1070" s="221" t="s">
        <v>244</v>
      </c>
      <c r="E1070" s="222" t="s">
        <v>22</v>
      </c>
      <c r="F1070" s="223" t="s">
        <v>246</v>
      </c>
      <c r="G1070" s="220"/>
      <c r="H1070" s="224">
        <v>4.4000000000000004</v>
      </c>
      <c r="I1070" s="225"/>
      <c r="J1070" s="220"/>
      <c r="K1070" s="220"/>
      <c r="L1070" s="226"/>
      <c r="M1070" s="227"/>
      <c r="N1070" s="228"/>
      <c r="O1070" s="228"/>
      <c r="P1070" s="228"/>
      <c r="Q1070" s="228"/>
      <c r="R1070" s="228"/>
      <c r="S1070" s="228"/>
      <c r="T1070" s="229"/>
      <c r="AT1070" s="230" t="s">
        <v>244</v>
      </c>
      <c r="AU1070" s="230" t="s">
        <v>84</v>
      </c>
      <c r="AV1070" s="12" t="s">
        <v>164</v>
      </c>
      <c r="AW1070" s="12" t="s">
        <v>39</v>
      </c>
      <c r="AX1070" s="12" t="s">
        <v>24</v>
      </c>
      <c r="AY1070" s="230" t="s">
        <v>237</v>
      </c>
    </row>
    <row r="1071" spans="2:65" s="1" customFormat="1" ht="22.5" customHeight="1">
      <c r="B1071" s="41"/>
      <c r="C1071" s="195" t="s">
        <v>1837</v>
      </c>
      <c r="D1071" s="195" t="s">
        <v>239</v>
      </c>
      <c r="E1071" s="196" t="s">
        <v>1838</v>
      </c>
      <c r="F1071" s="197" t="s">
        <v>1839</v>
      </c>
      <c r="G1071" s="198" t="s">
        <v>277</v>
      </c>
      <c r="H1071" s="199">
        <v>13.667999999999999</v>
      </c>
      <c r="I1071" s="200"/>
      <c r="J1071" s="201">
        <f>ROUND(I1071*H1071,2)</f>
        <v>0</v>
      </c>
      <c r="K1071" s="197" t="s">
        <v>242</v>
      </c>
      <c r="L1071" s="61"/>
      <c r="M1071" s="202" t="s">
        <v>22</v>
      </c>
      <c r="N1071" s="203" t="s">
        <v>46</v>
      </c>
      <c r="O1071" s="42"/>
      <c r="P1071" s="204">
        <f>O1071*H1071</f>
        <v>0</v>
      </c>
      <c r="Q1071" s="204">
        <v>0</v>
      </c>
      <c r="R1071" s="204">
        <f>Q1071*H1071</f>
        <v>0</v>
      </c>
      <c r="S1071" s="204">
        <v>0</v>
      </c>
      <c r="T1071" s="205">
        <f>S1071*H1071</f>
        <v>0</v>
      </c>
      <c r="AR1071" s="24" t="s">
        <v>316</v>
      </c>
      <c r="AT1071" s="24" t="s">
        <v>239</v>
      </c>
      <c r="AU1071" s="24" t="s">
        <v>84</v>
      </c>
      <c r="AY1071" s="24" t="s">
        <v>237</v>
      </c>
      <c r="BE1071" s="206">
        <f>IF(N1071="základní",J1071,0)</f>
        <v>0</v>
      </c>
      <c r="BF1071" s="206">
        <f>IF(N1071="snížená",J1071,0)</f>
        <v>0</v>
      </c>
      <c r="BG1071" s="206">
        <f>IF(N1071="zákl. přenesená",J1071,0)</f>
        <v>0</v>
      </c>
      <c r="BH1071" s="206">
        <f>IF(N1071="sníž. přenesená",J1071,0)</f>
        <v>0</v>
      </c>
      <c r="BI1071" s="206">
        <f>IF(N1071="nulová",J1071,0)</f>
        <v>0</v>
      </c>
      <c r="BJ1071" s="24" t="s">
        <v>24</v>
      </c>
      <c r="BK1071" s="206">
        <f>ROUND(I1071*H1071,2)</f>
        <v>0</v>
      </c>
      <c r="BL1071" s="24" t="s">
        <v>316</v>
      </c>
      <c r="BM1071" s="24" t="s">
        <v>1840</v>
      </c>
    </row>
    <row r="1072" spans="2:65" s="10" customFormat="1" ht="29.85" customHeight="1">
      <c r="B1072" s="178"/>
      <c r="C1072" s="179"/>
      <c r="D1072" s="192" t="s">
        <v>74</v>
      </c>
      <c r="E1072" s="193" t="s">
        <v>1841</v>
      </c>
      <c r="F1072" s="193" t="s">
        <v>1842</v>
      </c>
      <c r="G1072" s="179"/>
      <c r="H1072" s="179"/>
      <c r="I1072" s="182"/>
      <c r="J1072" s="194">
        <f>BK1072</f>
        <v>0</v>
      </c>
      <c r="K1072" s="179"/>
      <c r="L1072" s="184"/>
      <c r="M1072" s="185"/>
      <c r="N1072" s="186"/>
      <c r="O1072" s="186"/>
      <c r="P1072" s="187">
        <f>SUM(P1073:P1086)</f>
        <v>0</v>
      </c>
      <c r="Q1072" s="186"/>
      <c r="R1072" s="187">
        <f>SUM(R1073:R1086)</f>
        <v>0.67410524999999999</v>
      </c>
      <c r="S1072" s="186"/>
      <c r="T1072" s="188">
        <f>SUM(T1073:T1086)</f>
        <v>0</v>
      </c>
      <c r="AR1072" s="189" t="s">
        <v>84</v>
      </c>
      <c r="AT1072" s="190" t="s">
        <v>74</v>
      </c>
      <c r="AU1072" s="190" t="s">
        <v>24</v>
      </c>
      <c r="AY1072" s="189" t="s">
        <v>237</v>
      </c>
      <c r="BK1072" s="191">
        <f>SUM(BK1073:BK1086)</f>
        <v>0</v>
      </c>
    </row>
    <row r="1073" spans="2:65" s="1" customFormat="1" ht="22.5" customHeight="1">
      <c r="B1073" s="41"/>
      <c r="C1073" s="195" t="s">
        <v>1843</v>
      </c>
      <c r="D1073" s="195" t="s">
        <v>239</v>
      </c>
      <c r="E1073" s="196" t="s">
        <v>1844</v>
      </c>
      <c r="F1073" s="197" t="s">
        <v>1845</v>
      </c>
      <c r="G1073" s="198" t="s">
        <v>133</v>
      </c>
      <c r="H1073" s="199">
        <v>1375.7249999999999</v>
      </c>
      <c r="I1073" s="200"/>
      <c r="J1073" s="201">
        <f>ROUND(I1073*H1073,2)</f>
        <v>0</v>
      </c>
      <c r="K1073" s="197" t="s">
        <v>242</v>
      </c>
      <c r="L1073" s="61"/>
      <c r="M1073" s="202" t="s">
        <v>22</v>
      </c>
      <c r="N1073" s="203" t="s">
        <v>46</v>
      </c>
      <c r="O1073" s="42"/>
      <c r="P1073" s="204">
        <f>O1073*H1073</f>
        <v>0</v>
      </c>
      <c r="Q1073" s="204">
        <v>2.0000000000000001E-4</v>
      </c>
      <c r="R1073" s="204">
        <f>Q1073*H1073</f>
        <v>0.27514499999999997</v>
      </c>
      <c r="S1073" s="204">
        <v>0</v>
      </c>
      <c r="T1073" s="205">
        <f>S1073*H1073</f>
        <v>0</v>
      </c>
      <c r="AR1073" s="24" t="s">
        <v>316</v>
      </c>
      <c r="AT1073" s="24" t="s">
        <v>239</v>
      </c>
      <c r="AU1073" s="24" t="s">
        <v>84</v>
      </c>
      <c r="AY1073" s="24" t="s">
        <v>237</v>
      </c>
      <c r="BE1073" s="206">
        <f>IF(N1073="základní",J1073,0)</f>
        <v>0</v>
      </c>
      <c r="BF1073" s="206">
        <f>IF(N1073="snížená",J1073,0)</f>
        <v>0</v>
      </c>
      <c r="BG1073" s="206">
        <f>IF(N1073="zákl. přenesená",J1073,0)</f>
        <v>0</v>
      </c>
      <c r="BH1073" s="206">
        <f>IF(N1073="sníž. přenesená",J1073,0)</f>
        <v>0</v>
      </c>
      <c r="BI1073" s="206">
        <f>IF(N1073="nulová",J1073,0)</f>
        <v>0</v>
      </c>
      <c r="BJ1073" s="24" t="s">
        <v>24</v>
      </c>
      <c r="BK1073" s="206">
        <f>ROUND(I1073*H1073,2)</f>
        <v>0</v>
      </c>
      <c r="BL1073" s="24" t="s">
        <v>316</v>
      </c>
      <c r="BM1073" s="24" t="s">
        <v>1846</v>
      </c>
    </row>
    <row r="1074" spans="2:65" s="13" customFormat="1">
      <c r="B1074" s="250"/>
      <c r="C1074" s="251"/>
      <c r="D1074" s="209" t="s">
        <v>244</v>
      </c>
      <c r="E1074" s="252" t="s">
        <v>22</v>
      </c>
      <c r="F1074" s="253" t="s">
        <v>1847</v>
      </c>
      <c r="G1074" s="251"/>
      <c r="H1074" s="254" t="s">
        <v>22</v>
      </c>
      <c r="I1074" s="255"/>
      <c r="J1074" s="251"/>
      <c r="K1074" s="251"/>
      <c r="L1074" s="256"/>
      <c r="M1074" s="257"/>
      <c r="N1074" s="258"/>
      <c r="O1074" s="258"/>
      <c r="P1074" s="258"/>
      <c r="Q1074" s="258"/>
      <c r="R1074" s="258"/>
      <c r="S1074" s="258"/>
      <c r="T1074" s="259"/>
      <c r="AT1074" s="260" t="s">
        <v>244</v>
      </c>
      <c r="AU1074" s="260" t="s">
        <v>84</v>
      </c>
      <c r="AV1074" s="13" t="s">
        <v>24</v>
      </c>
      <c r="AW1074" s="13" t="s">
        <v>39</v>
      </c>
      <c r="AX1074" s="13" t="s">
        <v>75</v>
      </c>
      <c r="AY1074" s="260" t="s">
        <v>237</v>
      </c>
    </row>
    <row r="1075" spans="2:65" s="11" customFormat="1">
      <c r="B1075" s="207"/>
      <c r="C1075" s="208"/>
      <c r="D1075" s="209" t="s">
        <v>244</v>
      </c>
      <c r="E1075" s="210" t="s">
        <v>22</v>
      </c>
      <c r="F1075" s="211" t="s">
        <v>1848</v>
      </c>
      <c r="G1075" s="208"/>
      <c r="H1075" s="212">
        <v>532.35599999999999</v>
      </c>
      <c r="I1075" s="213"/>
      <c r="J1075" s="208"/>
      <c r="K1075" s="208"/>
      <c r="L1075" s="214"/>
      <c r="M1075" s="215"/>
      <c r="N1075" s="216"/>
      <c r="O1075" s="216"/>
      <c r="P1075" s="216"/>
      <c r="Q1075" s="216"/>
      <c r="R1075" s="216"/>
      <c r="S1075" s="216"/>
      <c r="T1075" s="217"/>
      <c r="AT1075" s="218" t="s">
        <v>244</v>
      </c>
      <c r="AU1075" s="218" t="s">
        <v>84</v>
      </c>
      <c r="AV1075" s="11" t="s">
        <v>84</v>
      </c>
      <c r="AW1075" s="11" t="s">
        <v>39</v>
      </c>
      <c r="AX1075" s="11" t="s">
        <v>75</v>
      </c>
      <c r="AY1075" s="218" t="s">
        <v>237</v>
      </c>
    </row>
    <row r="1076" spans="2:65" s="14" customFormat="1">
      <c r="B1076" s="261"/>
      <c r="C1076" s="262"/>
      <c r="D1076" s="209" t="s">
        <v>244</v>
      </c>
      <c r="E1076" s="263" t="s">
        <v>106</v>
      </c>
      <c r="F1076" s="264" t="s">
        <v>634</v>
      </c>
      <c r="G1076" s="262"/>
      <c r="H1076" s="265">
        <v>532.35599999999999</v>
      </c>
      <c r="I1076" s="266"/>
      <c r="J1076" s="262"/>
      <c r="K1076" s="262"/>
      <c r="L1076" s="267"/>
      <c r="M1076" s="268"/>
      <c r="N1076" s="269"/>
      <c r="O1076" s="269"/>
      <c r="P1076" s="269"/>
      <c r="Q1076" s="269"/>
      <c r="R1076" s="269"/>
      <c r="S1076" s="269"/>
      <c r="T1076" s="270"/>
      <c r="AT1076" s="271" t="s">
        <v>244</v>
      </c>
      <c r="AU1076" s="271" t="s">
        <v>84</v>
      </c>
      <c r="AV1076" s="14" t="s">
        <v>135</v>
      </c>
      <c r="AW1076" s="14" t="s">
        <v>39</v>
      </c>
      <c r="AX1076" s="14" t="s">
        <v>75</v>
      </c>
      <c r="AY1076" s="271" t="s">
        <v>237</v>
      </c>
    </row>
    <row r="1077" spans="2:65" s="11" customFormat="1">
      <c r="B1077" s="207"/>
      <c r="C1077" s="208"/>
      <c r="D1077" s="209" t="s">
        <v>244</v>
      </c>
      <c r="E1077" s="210" t="s">
        <v>22</v>
      </c>
      <c r="F1077" s="211" t="s">
        <v>144</v>
      </c>
      <c r="G1077" s="208"/>
      <c r="H1077" s="212">
        <v>36.411000000000001</v>
      </c>
      <c r="I1077" s="213"/>
      <c r="J1077" s="208"/>
      <c r="K1077" s="208"/>
      <c r="L1077" s="214"/>
      <c r="M1077" s="215"/>
      <c r="N1077" s="216"/>
      <c r="O1077" s="216"/>
      <c r="P1077" s="216"/>
      <c r="Q1077" s="216"/>
      <c r="R1077" s="216"/>
      <c r="S1077" s="216"/>
      <c r="T1077" s="217"/>
      <c r="AT1077" s="218" t="s">
        <v>244</v>
      </c>
      <c r="AU1077" s="218" t="s">
        <v>84</v>
      </c>
      <c r="AV1077" s="11" t="s">
        <v>84</v>
      </c>
      <c r="AW1077" s="11" t="s">
        <v>39</v>
      </c>
      <c r="AX1077" s="11" t="s">
        <v>75</v>
      </c>
      <c r="AY1077" s="218" t="s">
        <v>237</v>
      </c>
    </row>
    <row r="1078" spans="2:65" s="14" customFormat="1">
      <c r="B1078" s="261"/>
      <c r="C1078" s="262"/>
      <c r="D1078" s="209" t="s">
        <v>244</v>
      </c>
      <c r="E1078" s="263" t="s">
        <v>22</v>
      </c>
      <c r="F1078" s="264" t="s">
        <v>634</v>
      </c>
      <c r="G1078" s="262"/>
      <c r="H1078" s="265">
        <v>36.411000000000001</v>
      </c>
      <c r="I1078" s="266"/>
      <c r="J1078" s="262"/>
      <c r="K1078" s="262"/>
      <c r="L1078" s="267"/>
      <c r="M1078" s="268"/>
      <c r="N1078" s="269"/>
      <c r="O1078" s="269"/>
      <c r="P1078" s="269"/>
      <c r="Q1078" s="269"/>
      <c r="R1078" s="269"/>
      <c r="S1078" s="269"/>
      <c r="T1078" s="270"/>
      <c r="AT1078" s="271" t="s">
        <v>244</v>
      </c>
      <c r="AU1078" s="271" t="s">
        <v>84</v>
      </c>
      <c r="AV1078" s="14" t="s">
        <v>135</v>
      </c>
      <c r="AW1078" s="14" t="s">
        <v>39</v>
      </c>
      <c r="AX1078" s="14" t="s">
        <v>75</v>
      </c>
      <c r="AY1078" s="271" t="s">
        <v>237</v>
      </c>
    </row>
    <row r="1079" spans="2:65" s="11" customFormat="1">
      <c r="B1079" s="207"/>
      <c r="C1079" s="208"/>
      <c r="D1079" s="209" t="s">
        <v>244</v>
      </c>
      <c r="E1079" s="210" t="s">
        <v>22</v>
      </c>
      <c r="F1079" s="211" t="s">
        <v>156</v>
      </c>
      <c r="G1079" s="208"/>
      <c r="H1079" s="212">
        <v>806.95799999999997</v>
      </c>
      <c r="I1079" s="213"/>
      <c r="J1079" s="208"/>
      <c r="K1079" s="208"/>
      <c r="L1079" s="214"/>
      <c r="M1079" s="215"/>
      <c r="N1079" s="216"/>
      <c r="O1079" s="216"/>
      <c r="P1079" s="216"/>
      <c r="Q1079" s="216"/>
      <c r="R1079" s="216"/>
      <c r="S1079" s="216"/>
      <c r="T1079" s="217"/>
      <c r="AT1079" s="218" t="s">
        <v>244</v>
      </c>
      <c r="AU1079" s="218" t="s">
        <v>84</v>
      </c>
      <c r="AV1079" s="11" t="s">
        <v>84</v>
      </c>
      <c r="AW1079" s="11" t="s">
        <v>39</v>
      </c>
      <c r="AX1079" s="11" t="s">
        <v>75</v>
      </c>
      <c r="AY1079" s="218" t="s">
        <v>237</v>
      </c>
    </row>
    <row r="1080" spans="2:65" s="14" customFormat="1">
      <c r="B1080" s="261"/>
      <c r="C1080" s="262"/>
      <c r="D1080" s="209" t="s">
        <v>244</v>
      </c>
      <c r="E1080" s="263" t="s">
        <v>22</v>
      </c>
      <c r="F1080" s="264" t="s">
        <v>634</v>
      </c>
      <c r="G1080" s="262"/>
      <c r="H1080" s="265">
        <v>806.95799999999997</v>
      </c>
      <c r="I1080" s="266"/>
      <c r="J1080" s="262"/>
      <c r="K1080" s="262"/>
      <c r="L1080" s="267"/>
      <c r="M1080" s="268"/>
      <c r="N1080" s="269"/>
      <c r="O1080" s="269"/>
      <c r="P1080" s="269"/>
      <c r="Q1080" s="269"/>
      <c r="R1080" s="269"/>
      <c r="S1080" s="269"/>
      <c r="T1080" s="270"/>
      <c r="AT1080" s="271" t="s">
        <v>244</v>
      </c>
      <c r="AU1080" s="271" t="s">
        <v>84</v>
      </c>
      <c r="AV1080" s="14" t="s">
        <v>135</v>
      </c>
      <c r="AW1080" s="14" t="s">
        <v>39</v>
      </c>
      <c r="AX1080" s="14" t="s">
        <v>75</v>
      </c>
      <c r="AY1080" s="271" t="s">
        <v>237</v>
      </c>
    </row>
    <row r="1081" spans="2:65" s="12" customFormat="1">
      <c r="B1081" s="219"/>
      <c r="C1081" s="220"/>
      <c r="D1081" s="221" t="s">
        <v>244</v>
      </c>
      <c r="E1081" s="222" t="s">
        <v>22</v>
      </c>
      <c r="F1081" s="223" t="s">
        <v>246</v>
      </c>
      <c r="G1081" s="220"/>
      <c r="H1081" s="224">
        <v>1375.7249999999999</v>
      </c>
      <c r="I1081" s="225"/>
      <c r="J1081" s="220"/>
      <c r="K1081" s="220"/>
      <c r="L1081" s="226"/>
      <c r="M1081" s="227"/>
      <c r="N1081" s="228"/>
      <c r="O1081" s="228"/>
      <c r="P1081" s="228"/>
      <c r="Q1081" s="228"/>
      <c r="R1081" s="228"/>
      <c r="S1081" s="228"/>
      <c r="T1081" s="229"/>
      <c r="AT1081" s="230" t="s">
        <v>244</v>
      </c>
      <c r="AU1081" s="230" t="s">
        <v>84</v>
      </c>
      <c r="AV1081" s="12" t="s">
        <v>164</v>
      </c>
      <c r="AW1081" s="12" t="s">
        <v>39</v>
      </c>
      <c r="AX1081" s="12" t="s">
        <v>24</v>
      </c>
      <c r="AY1081" s="230" t="s">
        <v>237</v>
      </c>
    </row>
    <row r="1082" spans="2:65" s="1" customFormat="1" ht="31.5" customHeight="1">
      <c r="B1082" s="41"/>
      <c r="C1082" s="195" t="s">
        <v>1849</v>
      </c>
      <c r="D1082" s="195" t="s">
        <v>239</v>
      </c>
      <c r="E1082" s="196" t="s">
        <v>1850</v>
      </c>
      <c r="F1082" s="197" t="s">
        <v>1851</v>
      </c>
      <c r="G1082" s="198" t="s">
        <v>133</v>
      </c>
      <c r="H1082" s="199">
        <v>1375.7249999999999</v>
      </c>
      <c r="I1082" s="200"/>
      <c r="J1082" s="201">
        <f>ROUND(I1082*H1082,2)</f>
        <v>0</v>
      </c>
      <c r="K1082" s="197" t="s">
        <v>242</v>
      </c>
      <c r="L1082" s="61"/>
      <c r="M1082" s="202" t="s">
        <v>22</v>
      </c>
      <c r="N1082" s="203" t="s">
        <v>46</v>
      </c>
      <c r="O1082" s="42"/>
      <c r="P1082" s="204">
        <f>O1082*H1082</f>
        <v>0</v>
      </c>
      <c r="Q1082" s="204">
        <v>2.9E-4</v>
      </c>
      <c r="R1082" s="204">
        <f>Q1082*H1082</f>
        <v>0.39896024999999996</v>
      </c>
      <c r="S1082" s="204">
        <v>0</v>
      </c>
      <c r="T1082" s="205">
        <f>S1082*H1082</f>
        <v>0</v>
      </c>
      <c r="AR1082" s="24" t="s">
        <v>316</v>
      </c>
      <c r="AT1082" s="24" t="s">
        <v>239</v>
      </c>
      <c r="AU1082" s="24" t="s">
        <v>84</v>
      </c>
      <c r="AY1082" s="24" t="s">
        <v>237</v>
      </c>
      <c r="BE1082" s="206">
        <f>IF(N1082="základní",J1082,0)</f>
        <v>0</v>
      </c>
      <c r="BF1082" s="206">
        <f>IF(N1082="snížená",J1082,0)</f>
        <v>0</v>
      </c>
      <c r="BG1082" s="206">
        <f>IF(N1082="zákl. přenesená",J1082,0)</f>
        <v>0</v>
      </c>
      <c r="BH1082" s="206">
        <f>IF(N1082="sníž. přenesená",J1082,0)</f>
        <v>0</v>
      </c>
      <c r="BI1082" s="206">
        <f>IF(N1082="nulová",J1082,0)</f>
        <v>0</v>
      </c>
      <c r="BJ1082" s="24" t="s">
        <v>24</v>
      </c>
      <c r="BK1082" s="206">
        <f>ROUND(I1082*H1082,2)</f>
        <v>0</v>
      </c>
      <c r="BL1082" s="24" t="s">
        <v>316</v>
      </c>
      <c r="BM1082" s="24" t="s">
        <v>1852</v>
      </c>
    </row>
    <row r="1083" spans="2:65" s="11" customFormat="1">
      <c r="B1083" s="207"/>
      <c r="C1083" s="208"/>
      <c r="D1083" s="209" t="s">
        <v>244</v>
      </c>
      <c r="E1083" s="210" t="s">
        <v>22</v>
      </c>
      <c r="F1083" s="211" t="s">
        <v>106</v>
      </c>
      <c r="G1083" s="208"/>
      <c r="H1083" s="212">
        <v>532.35599999999999</v>
      </c>
      <c r="I1083" s="213"/>
      <c r="J1083" s="208"/>
      <c r="K1083" s="208"/>
      <c r="L1083" s="214"/>
      <c r="M1083" s="215"/>
      <c r="N1083" s="216"/>
      <c r="O1083" s="216"/>
      <c r="P1083" s="216"/>
      <c r="Q1083" s="216"/>
      <c r="R1083" s="216"/>
      <c r="S1083" s="216"/>
      <c r="T1083" s="217"/>
      <c r="AT1083" s="218" t="s">
        <v>244</v>
      </c>
      <c r="AU1083" s="218" t="s">
        <v>84</v>
      </c>
      <c r="AV1083" s="11" t="s">
        <v>84</v>
      </c>
      <c r="AW1083" s="11" t="s">
        <v>39</v>
      </c>
      <c r="AX1083" s="11" t="s">
        <v>75</v>
      </c>
      <c r="AY1083" s="218" t="s">
        <v>237</v>
      </c>
    </row>
    <row r="1084" spans="2:65" s="11" customFormat="1">
      <c r="B1084" s="207"/>
      <c r="C1084" s="208"/>
      <c r="D1084" s="209" t="s">
        <v>244</v>
      </c>
      <c r="E1084" s="210" t="s">
        <v>22</v>
      </c>
      <c r="F1084" s="211" t="s">
        <v>144</v>
      </c>
      <c r="G1084" s="208"/>
      <c r="H1084" s="212">
        <v>36.411000000000001</v>
      </c>
      <c r="I1084" s="213"/>
      <c r="J1084" s="208"/>
      <c r="K1084" s="208"/>
      <c r="L1084" s="214"/>
      <c r="M1084" s="215"/>
      <c r="N1084" s="216"/>
      <c r="O1084" s="216"/>
      <c r="P1084" s="216"/>
      <c r="Q1084" s="216"/>
      <c r="R1084" s="216"/>
      <c r="S1084" s="216"/>
      <c r="T1084" s="217"/>
      <c r="AT1084" s="218" t="s">
        <v>244</v>
      </c>
      <c r="AU1084" s="218" t="s">
        <v>84</v>
      </c>
      <c r="AV1084" s="11" t="s">
        <v>84</v>
      </c>
      <c r="AW1084" s="11" t="s">
        <v>39</v>
      </c>
      <c r="AX1084" s="11" t="s">
        <v>75</v>
      </c>
      <c r="AY1084" s="218" t="s">
        <v>237</v>
      </c>
    </row>
    <row r="1085" spans="2:65" s="11" customFormat="1">
      <c r="B1085" s="207"/>
      <c r="C1085" s="208"/>
      <c r="D1085" s="209" t="s">
        <v>244</v>
      </c>
      <c r="E1085" s="210" t="s">
        <v>22</v>
      </c>
      <c r="F1085" s="211" t="s">
        <v>156</v>
      </c>
      <c r="G1085" s="208"/>
      <c r="H1085" s="212">
        <v>806.95799999999997</v>
      </c>
      <c r="I1085" s="213"/>
      <c r="J1085" s="208"/>
      <c r="K1085" s="208"/>
      <c r="L1085" s="214"/>
      <c r="M1085" s="215"/>
      <c r="N1085" s="216"/>
      <c r="O1085" s="216"/>
      <c r="P1085" s="216"/>
      <c r="Q1085" s="216"/>
      <c r="R1085" s="216"/>
      <c r="S1085" s="216"/>
      <c r="T1085" s="217"/>
      <c r="AT1085" s="218" t="s">
        <v>244</v>
      </c>
      <c r="AU1085" s="218" t="s">
        <v>84</v>
      </c>
      <c r="AV1085" s="11" t="s">
        <v>84</v>
      </c>
      <c r="AW1085" s="11" t="s">
        <v>39</v>
      </c>
      <c r="AX1085" s="11" t="s">
        <v>75</v>
      </c>
      <c r="AY1085" s="218" t="s">
        <v>237</v>
      </c>
    </row>
    <row r="1086" spans="2:65" s="12" customFormat="1">
      <c r="B1086" s="219"/>
      <c r="C1086" s="220"/>
      <c r="D1086" s="209" t="s">
        <v>244</v>
      </c>
      <c r="E1086" s="243" t="s">
        <v>22</v>
      </c>
      <c r="F1086" s="244" t="s">
        <v>246</v>
      </c>
      <c r="G1086" s="220"/>
      <c r="H1086" s="245">
        <v>1375.7249999999999</v>
      </c>
      <c r="I1086" s="225"/>
      <c r="J1086" s="220"/>
      <c r="K1086" s="220"/>
      <c r="L1086" s="226"/>
      <c r="M1086" s="227"/>
      <c r="N1086" s="228"/>
      <c r="O1086" s="228"/>
      <c r="P1086" s="228"/>
      <c r="Q1086" s="228"/>
      <c r="R1086" s="228"/>
      <c r="S1086" s="228"/>
      <c r="T1086" s="229"/>
      <c r="AT1086" s="230" t="s">
        <v>244</v>
      </c>
      <c r="AU1086" s="230" t="s">
        <v>84</v>
      </c>
      <c r="AV1086" s="12" t="s">
        <v>164</v>
      </c>
      <c r="AW1086" s="12" t="s">
        <v>39</v>
      </c>
      <c r="AX1086" s="12" t="s">
        <v>24</v>
      </c>
      <c r="AY1086" s="230" t="s">
        <v>237</v>
      </c>
    </row>
    <row r="1087" spans="2:65" s="10" customFormat="1" ht="37.35" customHeight="1">
      <c r="B1087" s="178"/>
      <c r="C1087" s="179"/>
      <c r="D1087" s="180" t="s">
        <v>74</v>
      </c>
      <c r="E1087" s="181" t="s">
        <v>274</v>
      </c>
      <c r="F1087" s="181" t="s">
        <v>1853</v>
      </c>
      <c r="G1087" s="179"/>
      <c r="H1087" s="179"/>
      <c r="I1087" s="182"/>
      <c r="J1087" s="183">
        <f>BK1087</f>
        <v>0</v>
      </c>
      <c r="K1087" s="179"/>
      <c r="L1087" s="184"/>
      <c r="M1087" s="185"/>
      <c r="N1087" s="186"/>
      <c r="O1087" s="186"/>
      <c r="P1087" s="187">
        <f>P1088</f>
        <v>0</v>
      </c>
      <c r="Q1087" s="186"/>
      <c r="R1087" s="187">
        <f>R1088</f>
        <v>0.57464999999999999</v>
      </c>
      <c r="S1087" s="186"/>
      <c r="T1087" s="188">
        <f>T1088</f>
        <v>0</v>
      </c>
      <c r="AR1087" s="189" t="s">
        <v>135</v>
      </c>
      <c r="AT1087" s="190" t="s">
        <v>74</v>
      </c>
      <c r="AU1087" s="190" t="s">
        <v>75</v>
      </c>
      <c r="AY1087" s="189" t="s">
        <v>237</v>
      </c>
      <c r="BK1087" s="191">
        <f>BK1088</f>
        <v>0</v>
      </c>
    </row>
    <row r="1088" spans="2:65" s="10" customFormat="1" ht="19.899999999999999" customHeight="1">
      <c r="B1088" s="178"/>
      <c r="C1088" s="179"/>
      <c r="D1088" s="192" t="s">
        <v>74</v>
      </c>
      <c r="E1088" s="193" t="s">
        <v>1854</v>
      </c>
      <c r="F1088" s="193" t="s">
        <v>1855</v>
      </c>
      <c r="G1088" s="179"/>
      <c r="H1088" s="179"/>
      <c r="I1088" s="182"/>
      <c r="J1088" s="194">
        <f>BK1088</f>
        <v>0</v>
      </c>
      <c r="K1088" s="179"/>
      <c r="L1088" s="184"/>
      <c r="M1088" s="185"/>
      <c r="N1088" s="186"/>
      <c r="O1088" s="186"/>
      <c r="P1088" s="187">
        <f>SUM(P1089:P1127)</f>
        <v>0</v>
      </c>
      <c r="Q1088" s="186"/>
      <c r="R1088" s="187">
        <f>SUM(R1089:R1127)</f>
        <v>0.57464999999999999</v>
      </c>
      <c r="S1088" s="186"/>
      <c r="T1088" s="188">
        <f>SUM(T1089:T1127)</f>
        <v>0</v>
      </c>
      <c r="AR1088" s="189" t="s">
        <v>135</v>
      </c>
      <c r="AT1088" s="190" t="s">
        <v>74</v>
      </c>
      <c r="AU1088" s="190" t="s">
        <v>24</v>
      </c>
      <c r="AY1088" s="189" t="s">
        <v>237</v>
      </c>
      <c r="BK1088" s="191">
        <f>SUM(BK1089:BK1127)</f>
        <v>0</v>
      </c>
    </row>
    <row r="1089" spans="2:65" s="1" customFormat="1" ht="31.5" customHeight="1">
      <c r="B1089" s="41"/>
      <c r="C1089" s="195" t="s">
        <v>1856</v>
      </c>
      <c r="D1089" s="195" t="s">
        <v>239</v>
      </c>
      <c r="E1089" s="196" t="s">
        <v>1857</v>
      </c>
      <c r="F1089" s="197" t="s">
        <v>1858</v>
      </c>
      <c r="G1089" s="198" t="s">
        <v>319</v>
      </c>
      <c r="H1089" s="199">
        <v>175</v>
      </c>
      <c r="I1089" s="200"/>
      <c r="J1089" s="201">
        <f>ROUND(I1089*H1089,2)</f>
        <v>0</v>
      </c>
      <c r="K1089" s="197" t="s">
        <v>242</v>
      </c>
      <c r="L1089" s="61"/>
      <c r="M1089" s="202" t="s">
        <v>22</v>
      </c>
      <c r="N1089" s="203" t="s">
        <v>46</v>
      </c>
      <c r="O1089" s="42"/>
      <c r="P1089" s="204">
        <f>O1089*H1089</f>
        <v>0</v>
      </c>
      <c r="Q1089" s="204">
        <v>0</v>
      </c>
      <c r="R1089" s="204">
        <f>Q1089*H1089</f>
        <v>0</v>
      </c>
      <c r="S1089" s="204">
        <v>0</v>
      </c>
      <c r="T1089" s="205">
        <f>S1089*H1089</f>
        <v>0</v>
      </c>
      <c r="AR1089" s="24" t="s">
        <v>554</v>
      </c>
      <c r="AT1089" s="24" t="s">
        <v>239</v>
      </c>
      <c r="AU1089" s="24" t="s">
        <v>84</v>
      </c>
      <c r="AY1089" s="24" t="s">
        <v>237</v>
      </c>
      <c r="BE1089" s="206">
        <f>IF(N1089="základní",J1089,0)</f>
        <v>0</v>
      </c>
      <c r="BF1089" s="206">
        <f>IF(N1089="snížená",J1089,0)</f>
        <v>0</v>
      </c>
      <c r="BG1089" s="206">
        <f>IF(N1089="zákl. přenesená",J1089,0)</f>
        <v>0</v>
      </c>
      <c r="BH1089" s="206">
        <f>IF(N1089="sníž. přenesená",J1089,0)</f>
        <v>0</v>
      </c>
      <c r="BI1089" s="206">
        <f>IF(N1089="nulová",J1089,0)</f>
        <v>0</v>
      </c>
      <c r="BJ1089" s="24" t="s">
        <v>24</v>
      </c>
      <c r="BK1089" s="206">
        <f>ROUND(I1089*H1089,2)</f>
        <v>0</v>
      </c>
      <c r="BL1089" s="24" t="s">
        <v>554</v>
      </c>
      <c r="BM1089" s="24" t="s">
        <v>1859</v>
      </c>
    </row>
    <row r="1090" spans="2:65" s="1" customFormat="1" ht="22.5" customHeight="1">
      <c r="B1090" s="41"/>
      <c r="C1090" s="231" t="s">
        <v>1860</v>
      </c>
      <c r="D1090" s="231" t="s">
        <v>274</v>
      </c>
      <c r="E1090" s="232" t="s">
        <v>1861</v>
      </c>
      <c r="F1090" s="233" t="s">
        <v>1862</v>
      </c>
      <c r="G1090" s="234" t="s">
        <v>307</v>
      </c>
      <c r="H1090" s="235">
        <v>192.5</v>
      </c>
      <c r="I1090" s="236"/>
      <c r="J1090" s="237">
        <f>ROUND(I1090*H1090,2)</f>
        <v>0</v>
      </c>
      <c r="K1090" s="233" t="s">
        <v>242</v>
      </c>
      <c r="L1090" s="238"/>
      <c r="M1090" s="239" t="s">
        <v>22</v>
      </c>
      <c r="N1090" s="240" t="s">
        <v>46</v>
      </c>
      <c r="O1090" s="42"/>
      <c r="P1090" s="204">
        <f>O1090*H1090</f>
        <v>0</v>
      </c>
      <c r="Q1090" s="204">
        <v>1E-3</v>
      </c>
      <c r="R1090" s="204">
        <f>Q1090*H1090</f>
        <v>0.1925</v>
      </c>
      <c r="S1090" s="204">
        <v>0</v>
      </c>
      <c r="T1090" s="205">
        <f>S1090*H1090</f>
        <v>0</v>
      </c>
      <c r="AR1090" s="24" t="s">
        <v>411</v>
      </c>
      <c r="AT1090" s="24" t="s">
        <v>274</v>
      </c>
      <c r="AU1090" s="24" t="s">
        <v>84</v>
      </c>
      <c r="AY1090" s="24" t="s">
        <v>237</v>
      </c>
      <c r="BE1090" s="206">
        <f>IF(N1090="základní",J1090,0)</f>
        <v>0</v>
      </c>
      <c r="BF1090" s="206">
        <f>IF(N1090="snížená",J1090,0)</f>
        <v>0</v>
      </c>
      <c r="BG1090" s="206">
        <f>IF(N1090="zákl. přenesená",J1090,0)</f>
        <v>0</v>
      </c>
      <c r="BH1090" s="206">
        <f>IF(N1090="sníž. přenesená",J1090,0)</f>
        <v>0</v>
      </c>
      <c r="BI1090" s="206">
        <f>IF(N1090="nulová",J1090,0)</f>
        <v>0</v>
      </c>
      <c r="BJ1090" s="24" t="s">
        <v>24</v>
      </c>
      <c r="BK1090" s="206">
        <f>ROUND(I1090*H1090,2)</f>
        <v>0</v>
      </c>
      <c r="BL1090" s="24" t="s">
        <v>411</v>
      </c>
      <c r="BM1090" s="24" t="s">
        <v>1863</v>
      </c>
    </row>
    <row r="1091" spans="2:65" s="11" customFormat="1">
      <c r="B1091" s="207"/>
      <c r="C1091" s="208"/>
      <c r="D1091" s="221" t="s">
        <v>244</v>
      </c>
      <c r="E1091" s="208"/>
      <c r="F1091" s="248" t="s">
        <v>1864</v>
      </c>
      <c r="G1091" s="208"/>
      <c r="H1091" s="249">
        <v>192.5</v>
      </c>
      <c r="I1091" s="213"/>
      <c r="J1091" s="208"/>
      <c r="K1091" s="208"/>
      <c r="L1091" s="214"/>
      <c r="M1091" s="215"/>
      <c r="N1091" s="216"/>
      <c r="O1091" s="216"/>
      <c r="P1091" s="216"/>
      <c r="Q1091" s="216"/>
      <c r="R1091" s="216"/>
      <c r="S1091" s="216"/>
      <c r="T1091" s="217"/>
      <c r="AT1091" s="218" t="s">
        <v>244</v>
      </c>
      <c r="AU1091" s="218" t="s">
        <v>84</v>
      </c>
      <c r="AV1091" s="11" t="s">
        <v>84</v>
      </c>
      <c r="AW1091" s="11" t="s">
        <v>6</v>
      </c>
      <c r="AX1091" s="11" t="s">
        <v>24</v>
      </c>
      <c r="AY1091" s="218" t="s">
        <v>237</v>
      </c>
    </row>
    <row r="1092" spans="2:65" s="1" customFormat="1" ht="22.5" customHeight="1">
      <c r="B1092" s="41"/>
      <c r="C1092" s="195" t="s">
        <v>1865</v>
      </c>
      <c r="D1092" s="195" t="s">
        <v>239</v>
      </c>
      <c r="E1092" s="196" t="s">
        <v>1866</v>
      </c>
      <c r="F1092" s="197" t="s">
        <v>1867</v>
      </c>
      <c r="G1092" s="198" t="s">
        <v>319</v>
      </c>
      <c r="H1092" s="199">
        <v>310</v>
      </c>
      <c r="I1092" s="200"/>
      <c r="J1092" s="201">
        <f>ROUND(I1092*H1092,2)</f>
        <v>0</v>
      </c>
      <c r="K1092" s="197" t="s">
        <v>242</v>
      </c>
      <c r="L1092" s="61"/>
      <c r="M1092" s="202" t="s">
        <v>22</v>
      </c>
      <c r="N1092" s="203" t="s">
        <v>46</v>
      </c>
      <c r="O1092" s="42"/>
      <c r="P1092" s="204">
        <f>O1092*H1092</f>
        <v>0</v>
      </c>
      <c r="Q1092" s="204">
        <v>0</v>
      </c>
      <c r="R1092" s="204">
        <f>Q1092*H1092</f>
        <v>0</v>
      </c>
      <c r="S1092" s="204">
        <v>0</v>
      </c>
      <c r="T1092" s="205">
        <f>S1092*H1092</f>
        <v>0</v>
      </c>
      <c r="AR1092" s="24" t="s">
        <v>554</v>
      </c>
      <c r="AT1092" s="24" t="s">
        <v>239</v>
      </c>
      <c r="AU1092" s="24" t="s">
        <v>84</v>
      </c>
      <c r="AY1092" s="24" t="s">
        <v>237</v>
      </c>
      <c r="BE1092" s="206">
        <f>IF(N1092="základní",J1092,0)</f>
        <v>0</v>
      </c>
      <c r="BF1092" s="206">
        <f>IF(N1092="snížená",J1092,0)</f>
        <v>0</v>
      </c>
      <c r="BG1092" s="206">
        <f>IF(N1092="zákl. přenesená",J1092,0)</f>
        <v>0</v>
      </c>
      <c r="BH1092" s="206">
        <f>IF(N1092="sníž. přenesená",J1092,0)</f>
        <v>0</v>
      </c>
      <c r="BI1092" s="206">
        <f>IF(N1092="nulová",J1092,0)</f>
        <v>0</v>
      </c>
      <c r="BJ1092" s="24" t="s">
        <v>24</v>
      </c>
      <c r="BK1092" s="206">
        <f>ROUND(I1092*H1092,2)</f>
        <v>0</v>
      </c>
      <c r="BL1092" s="24" t="s">
        <v>554</v>
      </c>
      <c r="BM1092" s="24" t="s">
        <v>1868</v>
      </c>
    </row>
    <row r="1093" spans="2:65" s="1" customFormat="1" ht="27">
      <c r="B1093" s="41"/>
      <c r="C1093" s="63"/>
      <c r="D1093" s="209" t="s">
        <v>287</v>
      </c>
      <c r="E1093" s="63"/>
      <c r="F1093" s="241" t="s">
        <v>1869</v>
      </c>
      <c r="G1093" s="63"/>
      <c r="H1093" s="63"/>
      <c r="I1093" s="165"/>
      <c r="J1093" s="63"/>
      <c r="K1093" s="63"/>
      <c r="L1093" s="61"/>
      <c r="M1093" s="242"/>
      <c r="N1093" s="42"/>
      <c r="O1093" s="42"/>
      <c r="P1093" s="42"/>
      <c r="Q1093" s="42"/>
      <c r="R1093" s="42"/>
      <c r="S1093" s="42"/>
      <c r="T1093" s="78"/>
      <c r="AT1093" s="24" t="s">
        <v>287</v>
      </c>
      <c r="AU1093" s="24" t="s">
        <v>84</v>
      </c>
    </row>
    <row r="1094" spans="2:65" s="11" customFormat="1">
      <c r="B1094" s="207"/>
      <c r="C1094" s="208"/>
      <c r="D1094" s="209" t="s">
        <v>244</v>
      </c>
      <c r="E1094" s="210" t="s">
        <v>22</v>
      </c>
      <c r="F1094" s="211" t="s">
        <v>1870</v>
      </c>
      <c r="G1094" s="208"/>
      <c r="H1094" s="212">
        <v>310</v>
      </c>
      <c r="I1094" s="213"/>
      <c r="J1094" s="208"/>
      <c r="K1094" s="208"/>
      <c r="L1094" s="214"/>
      <c r="M1094" s="215"/>
      <c r="N1094" s="216"/>
      <c r="O1094" s="216"/>
      <c r="P1094" s="216"/>
      <c r="Q1094" s="216"/>
      <c r="R1094" s="216"/>
      <c r="S1094" s="216"/>
      <c r="T1094" s="217"/>
      <c r="AT1094" s="218" t="s">
        <v>244</v>
      </c>
      <c r="AU1094" s="218" t="s">
        <v>84</v>
      </c>
      <c r="AV1094" s="11" t="s">
        <v>84</v>
      </c>
      <c r="AW1094" s="11" t="s">
        <v>39</v>
      </c>
      <c r="AX1094" s="11" t="s">
        <v>75</v>
      </c>
      <c r="AY1094" s="218" t="s">
        <v>237</v>
      </c>
    </row>
    <row r="1095" spans="2:65" s="12" customFormat="1">
      <c r="B1095" s="219"/>
      <c r="C1095" s="220"/>
      <c r="D1095" s="221" t="s">
        <v>244</v>
      </c>
      <c r="E1095" s="222" t="s">
        <v>1871</v>
      </c>
      <c r="F1095" s="223" t="s">
        <v>246</v>
      </c>
      <c r="G1095" s="220"/>
      <c r="H1095" s="224">
        <v>310</v>
      </c>
      <c r="I1095" s="225"/>
      <c r="J1095" s="220"/>
      <c r="K1095" s="220"/>
      <c r="L1095" s="226"/>
      <c r="M1095" s="227"/>
      <c r="N1095" s="228"/>
      <c r="O1095" s="228"/>
      <c r="P1095" s="228"/>
      <c r="Q1095" s="228"/>
      <c r="R1095" s="228"/>
      <c r="S1095" s="228"/>
      <c r="T1095" s="229"/>
      <c r="AT1095" s="230" t="s">
        <v>244</v>
      </c>
      <c r="AU1095" s="230" t="s">
        <v>84</v>
      </c>
      <c r="AV1095" s="12" t="s">
        <v>164</v>
      </c>
      <c r="AW1095" s="12" t="s">
        <v>39</v>
      </c>
      <c r="AX1095" s="12" t="s">
        <v>24</v>
      </c>
      <c r="AY1095" s="230" t="s">
        <v>237</v>
      </c>
    </row>
    <row r="1096" spans="2:65" s="1" customFormat="1" ht="31.5" customHeight="1">
      <c r="B1096" s="41"/>
      <c r="C1096" s="231" t="s">
        <v>1872</v>
      </c>
      <c r="D1096" s="231" t="s">
        <v>274</v>
      </c>
      <c r="E1096" s="232" t="s">
        <v>1873</v>
      </c>
      <c r="F1096" s="233" t="s">
        <v>1874</v>
      </c>
      <c r="G1096" s="234" t="s">
        <v>307</v>
      </c>
      <c r="H1096" s="235">
        <v>130.19999999999999</v>
      </c>
      <c r="I1096" s="236"/>
      <c r="J1096" s="237">
        <f>ROUND(I1096*H1096,2)</f>
        <v>0</v>
      </c>
      <c r="K1096" s="233" t="s">
        <v>242</v>
      </c>
      <c r="L1096" s="238"/>
      <c r="M1096" s="239" t="s">
        <v>22</v>
      </c>
      <c r="N1096" s="240" t="s">
        <v>46</v>
      </c>
      <c r="O1096" s="42"/>
      <c r="P1096" s="204">
        <f>O1096*H1096</f>
        <v>0</v>
      </c>
      <c r="Q1096" s="204">
        <v>1E-3</v>
      </c>
      <c r="R1096" s="204">
        <f>Q1096*H1096</f>
        <v>0.13019999999999998</v>
      </c>
      <c r="S1096" s="204">
        <v>0</v>
      </c>
      <c r="T1096" s="205">
        <f>S1096*H1096</f>
        <v>0</v>
      </c>
      <c r="AR1096" s="24" t="s">
        <v>411</v>
      </c>
      <c r="AT1096" s="24" t="s">
        <v>274</v>
      </c>
      <c r="AU1096" s="24" t="s">
        <v>84</v>
      </c>
      <c r="AY1096" s="24" t="s">
        <v>237</v>
      </c>
      <c r="BE1096" s="206">
        <f>IF(N1096="základní",J1096,0)</f>
        <v>0</v>
      </c>
      <c r="BF1096" s="206">
        <f>IF(N1096="snížená",J1096,0)</f>
        <v>0</v>
      </c>
      <c r="BG1096" s="206">
        <f>IF(N1096="zákl. přenesená",J1096,0)</f>
        <v>0</v>
      </c>
      <c r="BH1096" s="206">
        <f>IF(N1096="sníž. přenesená",J1096,0)</f>
        <v>0</v>
      </c>
      <c r="BI1096" s="206">
        <f>IF(N1096="nulová",J1096,0)</f>
        <v>0</v>
      </c>
      <c r="BJ1096" s="24" t="s">
        <v>24</v>
      </c>
      <c r="BK1096" s="206">
        <f>ROUND(I1096*H1096,2)</f>
        <v>0</v>
      </c>
      <c r="BL1096" s="24" t="s">
        <v>411</v>
      </c>
      <c r="BM1096" s="24" t="s">
        <v>1875</v>
      </c>
    </row>
    <row r="1097" spans="2:65" s="1" customFormat="1" ht="27">
      <c r="B1097" s="41"/>
      <c r="C1097" s="63"/>
      <c r="D1097" s="221" t="s">
        <v>287</v>
      </c>
      <c r="E1097" s="63"/>
      <c r="F1097" s="246" t="s">
        <v>1876</v>
      </c>
      <c r="G1097" s="63"/>
      <c r="H1097" s="63"/>
      <c r="I1097" s="165"/>
      <c r="J1097" s="63"/>
      <c r="K1097" s="63"/>
      <c r="L1097" s="61"/>
      <c r="M1097" s="242"/>
      <c r="N1097" s="42"/>
      <c r="O1097" s="42"/>
      <c r="P1097" s="42"/>
      <c r="Q1097" s="42"/>
      <c r="R1097" s="42"/>
      <c r="S1097" s="42"/>
      <c r="T1097" s="78"/>
      <c r="AT1097" s="24" t="s">
        <v>287</v>
      </c>
      <c r="AU1097" s="24" t="s">
        <v>84</v>
      </c>
    </row>
    <row r="1098" spans="2:65" s="1" customFormat="1" ht="22.5" customHeight="1">
      <c r="B1098" s="41"/>
      <c r="C1098" s="195" t="s">
        <v>1877</v>
      </c>
      <c r="D1098" s="195" t="s">
        <v>239</v>
      </c>
      <c r="E1098" s="196" t="s">
        <v>1878</v>
      </c>
      <c r="F1098" s="197" t="s">
        <v>1879</v>
      </c>
      <c r="G1098" s="198" t="s">
        <v>396</v>
      </c>
      <c r="H1098" s="199">
        <v>15</v>
      </c>
      <c r="I1098" s="200"/>
      <c r="J1098" s="201">
        <f>ROUND(I1098*H1098,2)</f>
        <v>0</v>
      </c>
      <c r="K1098" s="197" t="s">
        <v>242</v>
      </c>
      <c r="L1098" s="61"/>
      <c r="M1098" s="202" t="s">
        <v>22</v>
      </c>
      <c r="N1098" s="203" t="s">
        <v>46</v>
      </c>
      <c r="O1098" s="42"/>
      <c r="P1098" s="204">
        <f>O1098*H1098</f>
        <v>0</v>
      </c>
      <c r="Q1098" s="204">
        <v>0</v>
      </c>
      <c r="R1098" s="204">
        <f>Q1098*H1098</f>
        <v>0</v>
      </c>
      <c r="S1098" s="204">
        <v>0</v>
      </c>
      <c r="T1098" s="205">
        <f>S1098*H1098</f>
        <v>0</v>
      </c>
      <c r="AR1098" s="24" t="s">
        <v>554</v>
      </c>
      <c r="AT1098" s="24" t="s">
        <v>239</v>
      </c>
      <c r="AU1098" s="24" t="s">
        <v>84</v>
      </c>
      <c r="AY1098" s="24" t="s">
        <v>237</v>
      </c>
      <c r="BE1098" s="206">
        <f>IF(N1098="základní",J1098,0)</f>
        <v>0</v>
      </c>
      <c r="BF1098" s="206">
        <f>IF(N1098="snížená",J1098,0)</f>
        <v>0</v>
      </c>
      <c r="BG1098" s="206">
        <f>IF(N1098="zákl. přenesená",J1098,0)</f>
        <v>0</v>
      </c>
      <c r="BH1098" s="206">
        <f>IF(N1098="sníž. přenesená",J1098,0)</f>
        <v>0</v>
      </c>
      <c r="BI1098" s="206">
        <f>IF(N1098="nulová",J1098,0)</f>
        <v>0</v>
      </c>
      <c r="BJ1098" s="24" t="s">
        <v>24</v>
      </c>
      <c r="BK1098" s="206">
        <f>ROUND(I1098*H1098,2)</f>
        <v>0</v>
      </c>
      <c r="BL1098" s="24" t="s">
        <v>554</v>
      </c>
      <c r="BM1098" s="24" t="s">
        <v>1880</v>
      </c>
    </row>
    <row r="1099" spans="2:65" s="11" customFormat="1">
      <c r="B1099" s="207"/>
      <c r="C1099" s="208"/>
      <c r="D1099" s="221" t="s">
        <v>244</v>
      </c>
      <c r="E1099" s="247" t="s">
        <v>22</v>
      </c>
      <c r="F1099" s="248" t="s">
        <v>10</v>
      </c>
      <c r="G1099" s="208"/>
      <c r="H1099" s="249">
        <v>15</v>
      </c>
      <c r="I1099" s="213"/>
      <c r="J1099" s="208"/>
      <c r="K1099" s="208"/>
      <c r="L1099" s="214"/>
      <c r="M1099" s="215"/>
      <c r="N1099" s="216"/>
      <c r="O1099" s="216"/>
      <c r="P1099" s="216"/>
      <c r="Q1099" s="216"/>
      <c r="R1099" s="216"/>
      <c r="S1099" s="216"/>
      <c r="T1099" s="217"/>
      <c r="AT1099" s="218" t="s">
        <v>244</v>
      </c>
      <c r="AU1099" s="218" t="s">
        <v>84</v>
      </c>
      <c r="AV1099" s="11" t="s">
        <v>84</v>
      </c>
      <c r="AW1099" s="11" t="s">
        <v>39</v>
      </c>
      <c r="AX1099" s="11" t="s">
        <v>24</v>
      </c>
      <c r="AY1099" s="218" t="s">
        <v>237</v>
      </c>
    </row>
    <row r="1100" spans="2:65" s="1" customFormat="1" ht="31.5" customHeight="1">
      <c r="B1100" s="41"/>
      <c r="C1100" s="231" t="s">
        <v>1881</v>
      </c>
      <c r="D1100" s="231" t="s">
        <v>274</v>
      </c>
      <c r="E1100" s="232" t="s">
        <v>1882</v>
      </c>
      <c r="F1100" s="233" t="s">
        <v>1883</v>
      </c>
      <c r="G1100" s="234" t="s">
        <v>396</v>
      </c>
      <c r="H1100" s="235">
        <v>15</v>
      </c>
      <c r="I1100" s="236"/>
      <c r="J1100" s="237">
        <f>ROUND(I1100*H1100,2)</f>
        <v>0</v>
      </c>
      <c r="K1100" s="233" t="s">
        <v>242</v>
      </c>
      <c r="L1100" s="238"/>
      <c r="M1100" s="239" t="s">
        <v>22</v>
      </c>
      <c r="N1100" s="240" t="s">
        <v>46</v>
      </c>
      <c r="O1100" s="42"/>
      <c r="P1100" s="204">
        <f>O1100*H1100</f>
        <v>0</v>
      </c>
      <c r="Q1100" s="204">
        <v>4.5500000000000002E-3</v>
      </c>
      <c r="R1100" s="204">
        <f>Q1100*H1100</f>
        <v>6.8250000000000005E-2</v>
      </c>
      <c r="S1100" s="204">
        <v>0</v>
      </c>
      <c r="T1100" s="205">
        <f>S1100*H1100</f>
        <v>0</v>
      </c>
      <c r="AR1100" s="24" t="s">
        <v>411</v>
      </c>
      <c r="AT1100" s="24" t="s">
        <v>274</v>
      </c>
      <c r="AU1100" s="24" t="s">
        <v>84</v>
      </c>
      <c r="AY1100" s="24" t="s">
        <v>237</v>
      </c>
      <c r="BE1100" s="206">
        <f>IF(N1100="základní",J1100,0)</f>
        <v>0</v>
      </c>
      <c r="BF1100" s="206">
        <f>IF(N1100="snížená",J1100,0)</f>
        <v>0</v>
      </c>
      <c r="BG1100" s="206">
        <f>IF(N1100="zákl. přenesená",J1100,0)</f>
        <v>0</v>
      </c>
      <c r="BH1100" s="206">
        <f>IF(N1100="sníž. přenesená",J1100,0)</f>
        <v>0</v>
      </c>
      <c r="BI1100" s="206">
        <f>IF(N1100="nulová",J1100,0)</f>
        <v>0</v>
      </c>
      <c r="BJ1100" s="24" t="s">
        <v>24</v>
      </c>
      <c r="BK1100" s="206">
        <f>ROUND(I1100*H1100,2)</f>
        <v>0</v>
      </c>
      <c r="BL1100" s="24" t="s">
        <v>411</v>
      </c>
      <c r="BM1100" s="24" t="s">
        <v>1884</v>
      </c>
    </row>
    <row r="1101" spans="2:65" s="1" customFormat="1" ht="22.5" customHeight="1">
      <c r="B1101" s="41"/>
      <c r="C1101" s="195" t="s">
        <v>1885</v>
      </c>
      <c r="D1101" s="195" t="s">
        <v>239</v>
      </c>
      <c r="E1101" s="196" t="s">
        <v>1886</v>
      </c>
      <c r="F1101" s="197" t="s">
        <v>1887</v>
      </c>
      <c r="G1101" s="198" t="s">
        <v>396</v>
      </c>
      <c r="H1101" s="199">
        <v>10</v>
      </c>
      <c r="I1101" s="200"/>
      <c r="J1101" s="201">
        <f>ROUND(I1101*H1101,2)</f>
        <v>0</v>
      </c>
      <c r="K1101" s="197" t="s">
        <v>242</v>
      </c>
      <c r="L1101" s="61"/>
      <c r="M1101" s="202" t="s">
        <v>22</v>
      </c>
      <c r="N1101" s="203" t="s">
        <v>46</v>
      </c>
      <c r="O1101" s="42"/>
      <c r="P1101" s="204">
        <f>O1101*H1101</f>
        <v>0</v>
      </c>
      <c r="Q1101" s="204">
        <v>0</v>
      </c>
      <c r="R1101" s="204">
        <f>Q1101*H1101</f>
        <v>0</v>
      </c>
      <c r="S1101" s="204">
        <v>0</v>
      </c>
      <c r="T1101" s="205">
        <f>S1101*H1101</f>
        <v>0</v>
      </c>
      <c r="AR1101" s="24" t="s">
        <v>554</v>
      </c>
      <c r="AT1101" s="24" t="s">
        <v>239</v>
      </c>
      <c r="AU1101" s="24" t="s">
        <v>84</v>
      </c>
      <c r="AY1101" s="24" t="s">
        <v>237</v>
      </c>
      <c r="BE1101" s="206">
        <f>IF(N1101="základní",J1101,0)</f>
        <v>0</v>
      </c>
      <c r="BF1101" s="206">
        <f>IF(N1101="snížená",J1101,0)</f>
        <v>0</v>
      </c>
      <c r="BG1101" s="206">
        <f>IF(N1101="zákl. přenesená",J1101,0)</f>
        <v>0</v>
      </c>
      <c r="BH1101" s="206">
        <f>IF(N1101="sníž. přenesená",J1101,0)</f>
        <v>0</v>
      </c>
      <c r="BI1101" s="206">
        <f>IF(N1101="nulová",J1101,0)</f>
        <v>0</v>
      </c>
      <c r="BJ1101" s="24" t="s">
        <v>24</v>
      </c>
      <c r="BK1101" s="206">
        <f>ROUND(I1101*H1101,2)</f>
        <v>0</v>
      </c>
      <c r="BL1101" s="24" t="s">
        <v>554</v>
      </c>
      <c r="BM1101" s="24" t="s">
        <v>1888</v>
      </c>
    </row>
    <row r="1102" spans="2:65" s="11" customFormat="1">
      <c r="B1102" s="207"/>
      <c r="C1102" s="208"/>
      <c r="D1102" s="209" t="s">
        <v>244</v>
      </c>
      <c r="E1102" s="210" t="s">
        <v>22</v>
      </c>
      <c r="F1102" s="211" t="s">
        <v>1889</v>
      </c>
      <c r="G1102" s="208"/>
      <c r="H1102" s="212">
        <v>10</v>
      </c>
      <c r="I1102" s="213"/>
      <c r="J1102" s="208"/>
      <c r="K1102" s="208"/>
      <c r="L1102" s="214"/>
      <c r="M1102" s="215"/>
      <c r="N1102" s="216"/>
      <c r="O1102" s="216"/>
      <c r="P1102" s="216"/>
      <c r="Q1102" s="216"/>
      <c r="R1102" s="216"/>
      <c r="S1102" s="216"/>
      <c r="T1102" s="217"/>
      <c r="AT1102" s="218" t="s">
        <v>244</v>
      </c>
      <c r="AU1102" s="218" t="s">
        <v>84</v>
      </c>
      <c r="AV1102" s="11" t="s">
        <v>84</v>
      </c>
      <c r="AW1102" s="11" t="s">
        <v>39</v>
      </c>
      <c r="AX1102" s="11" t="s">
        <v>75</v>
      </c>
      <c r="AY1102" s="218" t="s">
        <v>237</v>
      </c>
    </row>
    <row r="1103" spans="2:65" s="12" customFormat="1">
      <c r="B1103" s="219"/>
      <c r="C1103" s="220"/>
      <c r="D1103" s="221" t="s">
        <v>244</v>
      </c>
      <c r="E1103" s="222" t="s">
        <v>165</v>
      </c>
      <c r="F1103" s="223" t="s">
        <v>246</v>
      </c>
      <c r="G1103" s="220"/>
      <c r="H1103" s="224">
        <v>10</v>
      </c>
      <c r="I1103" s="225"/>
      <c r="J1103" s="220"/>
      <c r="K1103" s="220"/>
      <c r="L1103" s="226"/>
      <c r="M1103" s="227"/>
      <c r="N1103" s="228"/>
      <c r="O1103" s="228"/>
      <c r="P1103" s="228"/>
      <c r="Q1103" s="228"/>
      <c r="R1103" s="228"/>
      <c r="S1103" s="228"/>
      <c r="T1103" s="229"/>
      <c r="AT1103" s="230" t="s">
        <v>244</v>
      </c>
      <c r="AU1103" s="230" t="s">
        <v>84</v>
      </c>
      <c r="AV1103" s="12" t="s">
        <v>164</v>
      </c>
      <c r="AW1103" s="12" t="s">
        <v>39</v>
      </c>
      <c r="AX1103" s="12" t="s">
        <v>24</v>
      </c>
      <c r="AY1103" s="230" t="s">
        <v>237</v>
      </c>
    </row>
    <row r="1104" spans="2:65" s="1" customFormat="1" ht="22.5" customHeight="1">
      <c r="B1104" s="41"/>
      <c r="C1104" s="231" t="s">
        <v>1890</v>
      </c>
      <c r="D1104" s="231" t="s">
        <v>274</v>
      </c>
      <c r="E1104" s="232" t="s">
        <v>1891</v>
      </c>
      <c r="F1104" s="233" t="s">
        <v>1892</v>
      </c>
      <c r="G1104" s="234" t="s">
        <v>396</v>
      </c>
      <c r="H1104" s="235">
        <v>10</v>
      </c>
      <c r="I1104" s="236"/>
      <c r="J1104" s="237">
        <f>ROUND(I1104*H1104,2)</f>
        <v>0</v>
      </c>
      <c r="K1104" s="233" t="s">
        <v>242</v>
      </c>
      <c r="L1104" s="238"/>
      <c r="M1104" s="239" t="s">
        <v>22</v>
      </c>
      <c r="N1104" s="240" t="s">
        <v>46</v>
      </c>
      <c r="O1104" s="42"/>
      <c r="P1104" s="204">
        <f>O1104*H1104</f>
        <v>0</v>
      </c>
      <c r="Q1104" s="204">
        <v>1.2E-4</v>
      </c>
      <c r="R1104" s="204">
        <f>Q1104*H1104</f>
        <v>1.2000000000000001E-3</v>
      </c>
      <c r="S1104" s="204">
        <v>0</v>
      </c>
      <c r="T1104" s="205">
        <f>S1104*H1104</f>
        <v>0</v>
      </c>
      <c r="AR1104" s="24" t="s">
        <v>411</v>
      </c>
      <c r="AT1104" s="24" t="s">
        <v>274</v>
      </c>
      <c r="AU1104" s="24" t="s">
        <v>84</v>
      </c>
      <c r="AY1104" s="24" t="s">
        <v>237</v>
      </c>
      <c r="BE1104" s="206">
        <f>IF(N1104="základní",J1104,0)</f>
        <v>0</v>
      </c>
      <c r="BF1104" s="206">
        <f>IF(N1104="snížená",J1104,0)</f>
        <v>0</v>
      </c>
      <c r="BG1104" s="206">
        <f>IF(N1104="zákl. přenesená",J1104,0)</f>
        <v>0</v>
      </c>
      <c r="BH1104" s="206">
        <f>IF(N1104="sníž. přenesená",J1104,0)</f>
        <v>0</v>
      </c>
      <c r="BI1104" s="206">
        <f>IF(N1104="nulová",J1104,0)</f>
        <v>0</v>
      </c>
      <c r="BJ1104" s="24" t="s">
        <v>24</v>
      </c>
      <c r="BK1104" s="206">
        <f>ROUND(I1104*H1104,2)</f>
        <v>0</v>
      </c>
      <c r="BL1104" s="24" t="s">
        <v>411</v>
      </c>
      <c r="BM1104" s="24" t="s">
        <v>1893</v>
      </c>
    </row>
    <row r="1105" spans="2:65" s="11" customFormat="1">
      <c r="B1105" s="207"/>
      <c r="C1105" s="208"/>
      <c r="D1105" s="221" t="s">
        <v>244</v>
      </c>
      <c r="E1105" s="247" t="s">
        <v>22</v>
      </c>
      <c r="F1105" s="248" t="s">
        <v>165</v>
      </c>
      <c r="G1105" s="208"/>
      <c r="H1105" s="249">
        <v>10</v>
      </c>
      <c r="I1105" s="213"/>
      <c r="J1105" s="208"/>
      <c r="K1105" s="208"/>
      <c r="L1105" s="214"/>
      <c r="M1105" s="215"/>
      <c r="N1105" s="216"/>
      <c r="O1105" s="216"/>
      <c r="P1105" s="216"/>
      <c r="Q1105" s="216"/>
      <c r="R1105" s="216"/>
      <c r="S1105" s="216"/>
      <c r="T1105" s="217"/>
      <c r="AT1105" s="218" t="s">
        <v>244</v>
      </c>
      <c r="AU1105" s="218" t="s">
        <v>84</v>
      </c>
      <c r="AV1105" s="11" t="s">
        <v>84</v>
      </c>
      <c r="AW1105" s="11" t="s">
        <v>39</v>
      </c>
      <c r="AX1105" s="11" t="s">
        <v>24</v>
      </c>
      <c r="AY1105" s="218" t="s">
        <v>237</v>
      </c>
    </row>
    <row r="1106" spans="2:65" s="1" customFormat="1" ht="22.5" customHeight="1">
      <c r="B1106" s="41"/>
      <c r="C1106" s="195" t="s">
        <v>1894</v>
      </c>
      <c r="D1106" s="195" t="s">
        <v>239</v>
      </c>
      <c r="E1106" s="196" t="s">
        <v>1895</v>
      </c>
      <c r="F1106" s="197" t="s">
        <v>1896</v>
      </c>
      <c r="G1106" s="198" t="s">
        <v>396</v>
      </c>
      <c r="H1106" s="199">
        <v>10</v>
      </c>
      <c r="I1106" s="200"/>
      <c r="J1106" s="201">
        <f>ROUND(I1106*H1106,2)</f>
        <v>0</v>
      </c>
      <c r="K1106" s="197" t="s">
        <v>242</v>
      </c>
      <c r="L1106" s="61"/>
      <c r="M1106" s="202" t="s">
        <v>22</v>
      </c>
      <c r="N1106" s="203" t="s">
        <v>46</v>
      </c>
      <c r="O1106" s="42"/>
      <c r="P1106" s="204">
        <f>O1106*H1106</f>
        <v>0</v>
      </c>
      <c r="Q1106" s="204">
        <v>0</v>
      </c>
      <c r="R1106" s="204">
        <f>Q1106*H1106</f>
        <v>0</v>
      </c>
      <c r="S1106" s="204">
        <v>0</v>
      </c>
      <c r="T1106" s="205">
        <f>S1106*H1106</f>
        <v>0</v>
      </c>
      <c r="AR1106" s="24" t="s">
        <v>554</v>
      </c>
      <c r="AT1106" s="24" t="s">
        <v>239</v>
      </c>
      <c r="AU1106" s="24" t="s">
        <v>84</v>
      </c>
      <c r="AY1106" s="24" t="s">
        <v>237</v>
      </c>
      <c r="BE1106" s="206">
        <f>IF(N1106="základní",J1106,0)</f>
        <v>0</v>
      </c>
      <c r="BF1106" s="206">
        <f>IF(N1106="snížená",J1106,0)</f>
        <v>0</v>
      </c>
      <c r="BG1106" s="206">
        <f>IF(N1106="zákl. přenesená",J1106,0)</f>
        <v>0</v>
      </c>
      <c r="BH1106" s="206">
        <f>IF(N1106="sníž. přenesená",J1106,0)</f>
        <v>0</v>
      </c>
      <c r="BI1106" s="206">
        <f>IF(N1106="nulová",J1106,0)</f>
        <v>0</v>
      </c>
      <c r="BJ1106" s="24" t="s">
        <v>24</v>
      </c>
      <c r="BK1106" s="206">
        <f>ROUND(I1106*H1106,2)</f>
        <v>0</v>
      </c>
      <c r="BL1106" s="24" t="s">
        <v>554</v>
      </c>
      <c r="BM1106" s="24" t="s">
        <v>1897</v>
      </c>
    </row>
    <row r="1107" spans="2:65" s="11" customFormat="1">
      <c r="B1107" s="207"/>
      <c r="C1107" s="208"/>
      <c r="D1107" s="209" t="s">
        <v>244</v>
      </c>
      <c r="E1107" s="210" t="s">
        <v>22</v>
      </c>
      <c r="F1107" s="211" t="s">
        <v>1889</v>
      </c>
      <c r="G1107" s="208"/>
      <c r="H1107" s="212">
        <v>10</v>
      </c>
      <c r="I1107" s="213"/>
      <c r="J1107" s="208"/>
      <c r="K1107" s="208"/>
      <c r="L1107" s="214"/>
      <c r="M1107" s="215"/>
      <c r="N1107" s="216"/>
      <c r="O1107" s="216"/>
      <c r="P1107" s="216"/>
      <c r="Q1107" s="216"/>
      <c r="R1107" s="216"/>
      <c r="S1107" s="216"/>
      <c r="T1107" s="217"/>
      <c r="AT1107" s="218" t="s">
        <v>244</v>
      </c>
      <c r="AU1107" s="218" t="s">
        <v>84</v>
      </c>
      <c r="AV1107" s="11" t="s">
        <v>84</v>
      </c>
      <c r="AW1107" s="11" t="s">
        <v>39</v>
      </c>
      <c r="AX1107" s="11" t="s">
        <v>75</v>
      </c>
      <c r="AY1107" s="218" t="s">
        <v>237</v>
      </c>
    </row>
    <row r="1108" spans="2:65" s="12" customFormat="1">
      <c r="B1108" s="219"/>
      <c r="C1108" s="220"/>
      <c r="D1108" s="221" t="s">
        <v>244</v>
      </c>
      <c r="E1108" s="222" t="s">
        <v>167</v>
      </c>
      <c r="F1108" s="223" t="s">
        <v>246</v>
      </c>
      <c r="G1108" s="220"/>
      <c r="H1108" s="224">
        <v>10</v>
      </c>
      <c r="I1108" s="225"/>
      <c r="J1108" s="220"/>
      <c r="K1108" s="220"/>
      <c r="L1108" s="226"/>
      <c r="M1108" s="227"/>
      <c r="N1108" s="228"/>
      <c r="O1108" s="228"/>
      <c r="P1108" s="228"/>
      <c r="Q1108" s="228"/>
      <c r="R1108" s="228"/>
      <c r="S1108" s="228"/>
      <c r="T1108" s="229"/>
      <c r="AT1108" s="230" t="s">
        <v>244</v>
      </c>
      <c r="AU1108" s="230" t="s">
        <v>84</v>
      </c>
      <c r="AV1108" s="12" t="s">
        <v>164</v>
      </c>
      <c r="AW1108" s="12" t="s">
        <v>39</v>
      </c>
      <c r="AX1108" s="12" t="s">
        <v>24</v>
      </c>
      <c r="AY1108" s="230" t="s">
        <v>237</v>
      </c>
    </row>
    <row r="1109" spans="2:65" s="1" customFormat="1" ht="22.5" customHeight="1">
      <c r="B1109" s="41"/>
      <c r="C1109" s="231" t="s">
        <v>1898</v>
      </c>
      <c r="D1109" s="231" t="s">
        <v>274</v>
      </c>
      <c r="E1109" s="232" t="s">
        <v>1899</v>
      </c>
      <c r="F1109" s="233" t="s">
        <v>1900</v>
      </c>
      <c r="G1109" s="234" t="s">
        <v>396</v>
      </c>
      <c r="H1109" s="235">
        <v>10</v>
      </c>
      <c r="I1109" s="236"/>
      <c r="J1109" s="237">
        <f>ROUND(I1109*H1109,2)</f>
        <v>0</v>
      </c>
      <c r="K1109" s="233" t="s">
        <v>242</v>
      </c>
      <c r="L1109" s="238"/>
      <c r="M1109" s="239" t="s">
        <v>22</v>
      </c>
      <c r="N1109" s="240" t="s">
        <v>46</v>
      </c>
      <c r="O1109" s="42"/>
      <c r="P1109" s="204">
        <f>O1109*H1109</f>
        <v>0</v>
      </c>
      <c r="Q1109" s="204">
        <v>2.5999999999999998E-4</v>
      </c>
      <c r="R1109" s="204">
        <f>Q1109*H1109</f>
        <v>2.5999999999999999E-3</v>
      </c>
      <c r="S1109" s="204">
        <v>0</v>
      </c>
      <c r="T1109" s="205">
        <f>S1109*H1109</f>
        <v>0</v>
      </c>
      <c r="AR1109" s="24" t="s">
        <v>1646</v>
      </c>
      <c r="AT1109" s="24" t="s">
        <v>274</v>
      </c>
      <c r="AU1109" s="24" t="s">
        <v>84</v>
      </c>
      <c r="AY1109" s="24" t="s">
        <v>237</v>
      </c>
      <c r="BE1109" s="206">
        <f>IF(N1109="základní",J1109,0)</f>
        <v>0</v>
      </c>
      <c r="BF1109" s="206">
        <f>IF(N1109="snížená",J1109,0)</f>
        <v>0</v>
      </c>
      <c r="BG1109" s="206">
        <f>IF(N1109="zákl. přenesená",J1109,0)</f>
        <v>0</v>
      </c>
      <c r="BH1109" s="206">
        <f>IF(N1109="sníž. přenesená",J1109,0)</f>
        <v>0</v>
      </c>
      <c r="BI1109" s="206">
        <f>IF(N1109="nulová",J1109,0)</f>
        <v>0</v>
      </c>
      <c r="BJ1109" s="24" t="s">
        <v>24</v>
      </c>
      <c r="BK1109" s="206">
        <f>ROUND(I1109*H1109,2)</f>
        <v>0</v>
      </c>
      <c r="BL1109" s="24" t="s">
        <v>554</v>
      </c>
      <c r="BM1109" s="24" t="s">
        <v>1901</v>
      </c>
    </row>
    <row r="1110" spans="2:65" s="11" customFormat="1">
      <c r="B1110" s="207"/>
      <c r="C1110" s="208"/>
      <c r="D1110" s="221" t="s">
        <v>244</v>
      </c>
      <c r="E1110" s="247" t="s">
        <v>22</v>
      </c>
      <c r="F1110" s="248" t="s">
        <v>167</v>
      </c>
      <c r="G1110" s="208"/>
      <c r="H1110" s="249">
        <v>10</v>
      </c>
      <c r="I1110" s="213"/>
      <c r="J1110" s="208"/>
      <c r="K1110" s="208"/>
      <c r="L1110" s="214"/>
      <c r="M1110" s="215"/>
      <c r="N1110" s="216"/>
      <c r="O1110" s="216"/>
      <c r="P1110" s="216"/>
      <c r="Q1110" s="216"/>
      <c r="R1110" s="216"/>
      <c r="S1110" s="216"/>
      <c r="T1110" s="217"/>
      <c r="AT1110" s="218" t="s">
        <v>244</v>
      </c>
      <c r="AU1110" s="218" t="s">
        <v>84</v>
      </c>
      <c r="AV1110" s="11" t="s">
        <v>84</v>
      </c>
      <c r="AW1110" s="11" t="s">
        <v>39</v>
      </c>
      <c r="AX1110" s="11" t="s">
        <v>24</v>
      </c>
      <c r="AY1110" s="218" t="s">
        <v>237</v>
      </c>
    </row>
    <row r="1111" spans="2:65" s="1" customFormat="1" ht="22.5" customHeight="1">
      <c r="B1111" s="41"/>
      <c r="C1111" s="231" t="s">
        <v>1902</v>
      </c>
      <c r="D1111" s="231" t="s">
        <v>274</v>
      </c>
      <c r="E1111" s="232" t="s">
        <v>1903</v>
      </c>
      <c r="F1111" s="233" t="s">
        <v>1904</v>
      </c>
      <c r="G1111" s="234" t="s">
        <v>396</v>
      </c>
      <c r="H1111" s="235">
        <v>10</v>
      </c>
      <c r="I1111" s="236"/>
      <c r="J1111" s="237">
        <f>ROUND(I1111*H1111,2)</f>
        <v>0</v>
      </c>
      <c r="K1111" s="233" t="s">
        <v>242</v>
      </c>
      <c r="L1111" s="238"/>
      <c r="M1111" s="239" t="s">
        <v>22</v>
      </c>
      <c r="N1111" s="240" t="s">
        <v>46</v>
      </c>
      <c r="O1111" s="42"/>
      <c r="P1111" s="204">
        <f>O1111*H1111</f>
        <v>0</v>
      </c>
      <c r="Q1111" s="204">
        <v>2.2000000000000001E-4</v>
      </c>
      <c r="R1111" s="204">
        <f>Q1111*H1111</f>
        <v>2.2000000000000001E-3</v>
      </c>
      <c r="S1111" s="204">
        <v>0</v>
      </c>
      <c r="T1111" s="205">
        <f>S1111*H1111</f>
        <v>0</v>
      </c>
      <c r="AR1111" s="24" t="s">
        <v>1646</v>
      </c>
      <c r="AT1111" s="24" t="s">
        <v>274</v>
      </c>
      <c r="AU1111" s="24" t="s">
        <v>84</v>
      </c>
      <c r="AY1111" s="24" t="s">
        <v>237</v>
      </c>
      <c r="BE1111" s="206">
        <f>IF(N1111="základní",J1111,0)</f>
        <v>0</v>
      </c>
      <c r="BF1111" s="206">
        <f>IF(N1111="snížená",J1111,0)</f>
        <v>0</v>
      </c>
      <c r="BG1111" s="206">
        <f>IF(N1111="zákl. přenesená",J1111,0)</f>
        <v>0</v>
      </c>
      <c r="BH1111" s="206">
        <f>IF(N1111="sníž. přenesená",J1111,0)</f>
        <v>0</v>
      </c>
      <c r="BI1111" s="206">
        <f>IF(N1111="nulová",J1111,0)</f>
        <v>0</v>
      </c>
      <c r="BJ1111" s="24" t="s">
        <v>24</v>
      </c>
      <c r="BK1111" s="206">
        <f>ROUND(I1111*H1111,2)</f>
        <v>0</v>
      </c>
      <c r="BL1111" s="24" t="s">
        <v>554</v>
      </c>
      <c r="BM1111" s="24" t="s">
        <v>1905</v>
      </c>
    </row>
    <row r="1112" spans="2:65" s="11" customFormat="1">
      <c r="B1112" s="207"/>
      <c r="C1112" s="208"/>
      <c r="D1112" s="221" t="s">
        <v>244</v>
      </c>
      <c r="E1112" s="247" t="s">
        <v>22</v>
      </c>
      <c r="F1112" s="248" t="s">
        <v>167</v>
      </c>
      <c r="G1112" s="208"/>
      <c r="H1112" s="249">
        <v>10</v>
      </c>
      <c r="I1112" s="213"/>
      <c r="J1112" s="208"/>
      <c r="K1112" s="208"/>
      <c r="L1112" s="214"/>
      <c r="M1112" s="215"/>
      <c r="N1112" s="216"/>
      <c r="O1112" s="216"/>
      <c r="P1112" s="216"/>
      <c r="Q1112" s="216"/>
      <c r="R1112" s="216"/>
      <c r="S1112" s="216"/>
      <c r="T1112" s="217"/>
      <c r="AT1112" s="218" t="s">
        <v>244</v>
      </c>
      <c r="AU1112" s="218" t="s">
        <v>84</v>
      </c>
      <c r="AV1112" s="11" t="s">
        <v>84</v>
      </c>
      <c r="AW1112" s="11" t="s">
        <v>39</v>
      </c>
      <c r="AX1112" s="11" t="s">
        <v>24</v>
      </c>
      <c r="AY1112" s="218" t="s">
        <v>237</v>
      </c>
    </row>
    <row r="1113" spans="2:65" s="1" customFormat="1" ht="31.5" customHeight="1">
      <c r="B1113" s="41"/>
      <c r="C1113" s="195" t="s">
        <v>1906</v>
      </c>
      <c r="D1113" s="195" t="s">
        <v>239</v>
      </c>
      <c r="E1113" s="196" t="s">
        <v>1907</v>
      </c>
      <c r="F1113" s="197" t="s">
        <v>1908</v>
      </c>
      <c r="G1113" s="198" t="s">
        <v>396</v>
      </c>
      <c r="H1113" s="199">
        <v>15</v>
      </c>
      <c r="I1113" s="200"/>
      <c r="J1113" s="201">
        <f>ROUND(I1113*H1113,2)</f>
        <v>0</v>
      </c>
      <c r="K1113" s="197" t="s">
        <v>242</v>
      </c>
      <c r="L1113" s="61"/>
      <c r="M1113" s="202" t="s">
        <v>22</v>
      </c>
      <c r="N1113" s="203" t="s">
        <v>46</v>
      </c>
      <c r="O1113" s="42"/>
      <c r="P1113" s="204">
        <f>O1113*H1113</f>
        <v>0</v>
      </c>
      <c r="Q1113" s="204">
        <v>0</v>
      </c>
      <c r="R1113" s="204">
        <f>Q1113*H1113</f>
        <v>0</v>
      </c>
      <c r="S1113" s="204">
        <v>0</v>
      </c>
      <c r="T1113" s="205">
        <f>S1113*H1113</f>
        <v>0</v>
      </c>
      <c r="AR1113" s="24" t="s">
        <v>554</v>
      </c>
      <c r="AT1113" s="24" t="s">
        <v>239</v>
      </c>
      <c r="AU1113" s="24" t="s">
        <v>84</v>
      </c>
      <c r="AY1113" s="24" t="s">
        <v>237</v>
      </c>
      <c r="BE1113" s="206">
        <f>IF(N1113="základní",J1113,0)</f>
        <v>0</v>
      </c>
      <c r="BF1113" s="206">
        <f>IF(N1113="snížená",J1113,0)</f>
        <v>0</v>
      </c>
      <c r="BG1113" s="206">
        <f>IF(N1113="zákl. přenesená",J1113,0)</f>
        <v>0</v>
      </c>
      <c r="BH1113" s="206">
        <f>IF(N1113="sníž. přenesená",J1113,0)</f>
        <v>0</v>
      </c>
      <c r="BI1113" s="206">
        <f>IF(N1113="nulová",J1113,0)</f>
        <v>0</v>
      </c>
      <c r="BJ1113" s="24" t="s">
        <v>24</v>
      </c>
      <c r="BK1113" s="206">
        <f>ROUND(I1113*H1113,2)</f>
        <v>0</v>
      </c>
      <c r="BL1113" s="24" t="s">
        <v>554</v>
      </c>
      <c r="BM1113" s="24" t="s">
        <v>1909</v>
      </c>
    </row>
    <row r="1114" spans="2:65" s="11" customFormat="1">
      <c r="B1114" s="207"/>
      <c r="C1114" s="208"/>
      <c r="D1114" s="221" t="s">
        <v>244</v>
      </c>
      <c r="E1114" s="247" t="s">
        <v>22</v>
      </c>
      <c r="F1114" s="248" t="s">
        <v>1910</v>
      </c>
      <c r="G1114" s="208"/>
      <c r="H1114" s="249">
        <v>15</v>
      </c>
      <c r="I1114" s="213"/>
      <c r="J1114" s="208"/>
      <c r="K1114" s="208"/>
      <c r="L1114" s="214"/>
      <c r="M1114" s="215"/>
      <c r="N1114" s="216"/>
      <c r="O1114" s="216"/>
      <c r="P1114" s="216"/>
      <c r="Q1114" s="216"/>
      <c r="R1114" s="216"/>
      <c r="S1114" s="216"/>
      <c r="T1114" s="217"/>
      <c r="AT1114" s="218" t="s">
        <v>244</v>
      </c>
      <c r="AU1114" s="218" t="s">
        <v>84</v>
      </c>
      <c r="AV1114" s="11" t="s">
        <v>84</v>
      </c>
      <c r="AW1114" s="11" t="s">
        <v>39</v>
      </c>
      <c r="AX1114" s="11" t="s">
        <v>24</v>
      </c>
      <c r="AY1114" s="218" t="s">
        <v>237</v>
      </c>
    </row>
    <row r="1115" spans="2:65" s="1" customFormat="1" ht="31.5" customHeight="1">
      <c r="B1115" s="41"/>
      <c r="C1115" s="231" t="s">
        <v>1911</v>
      </c>
      <c r="D1115" s="231" t="s">
        <v>274</v>
      </c>
      <c r="E1115" s="232" t="s">
        <v>1912</v>
      </c>
      <c r="F1115" s="233" t="s">
        <v>1913</v>
      </c>
      <c r="G1115" s="234" t="s">
        <v>396</v>
      </c>
      <c r="H1115" s="235">
        <v>15</v>
      </c>
      <c r="I1115" s="236"/>
      <c r="J1115" s="237">
        <f>ROUND(I1115*H1115,2)</f>
        <v>0</v>
      </c>
      <c r="K1115" s="233" t="s">
        <v>242</v>
      </c>
      <c r="L1115" s="238"/>
      <c r="M1115" s="239" t="s">
        <v>22</v>
      </c>
      <c r="N1115" s="240" t="s">
        <v>46</v>
      </c>
      <c r="O1115" s="42"/>
      <c r="P1115" s="204">
        <f>O1115*H1115</f>
        <v>0</v>
      </c>
      <c r="Q1115" s="204">
        <v>9.58E-3</v>
      </c>
      <c r="R1115" s="204">
        <f>Q1115*H1115</f>
        <v>0.14369999999999999</v>
      </c>
      <c r="S1115" s="204">
        <v>0</v>
      </c>
      <c r="T1115" s="205">
        <f>S1115*H1115</f>
        <v>0</v>
      </c>
      <c r="AR1115" s="24" t="s">
        <v>411</v>
      </c>
      <c r="AT1115" s="24" t="s">
        <v>274</v>
      </c>
      <c r="AU1115" s="24" t="s">
        <v>84</v>
      </c>
      <c r="AY1115" s="24" t="s">
        <v>237</v>
      </c>
      <c r="BE1115" s="206">
        <f>IF(N1115="základní",J1115,0)</f>
        <v>0</v>
      </c>
      <c r="BF1115" s="206">
        <f>IF(N1115="snížená",J1115,0)</f>
        <v>0</v>
      </c>
      <c r="BG1115" s="206">
        <f>IF(N1115="zákl. přenesená",J1115,0)</f>
        <v>0</v>
      </c>
      <c r="BH1115" s="206">
        <f>IF(N1115="sníž. přenesená",J1115,0)</f>
        <v>0</v>
      </c>
      <c r="BI1115" s="206">
        <f>IF(N1115="nulová",J1115,0)</f>
        <v>0</v>
      </c>
      <c r="BJ1115" s="24" t="s">
        <v>24</v>
      </c>
      <c r="BK1115" s="206">
        <f>ROUND(I1115*H1115,2)</f>
        <v>0</v>
      </c>
      <c r="BL1115" s="24" t="s">
        <v>411</v>
      </c>
      <c r="BM1115" s="24" t="s">
        <v>1914</v>
      </c>
    </row>
    <row r="1116" spans="2:65" s="1" customFormat="1" ht="22.5" customHeight="1">
      <c r="B1116" s="41"/>
      <c r="C1116" s="195" t="s">
        <v>1915</v>
      </c>
      <c r="D1116" s="195" t="s">
        <v>239</v>
      </c>
      <c r="E1116" s="196" t="s">
        <v>1916</v>
      </c>
      <c r="F1116" s="197" t="s">
        <v>1917</v>
      </c>
      <c r="G1116" s="198" t="s">
        <v>396</v>
      </c>
      <c r="H1116" s="199">
        <v>10</v>
      </c>
      <c r="I1116" s="200"/>
      <c r="J1116" s="201">
        <f>ROUND(I1116*H1116,2)</f>
        <v>0</v>
      </c>
      <c r="K1116" s="197" t="s">
        <v>242</v>
      </c>
      <c r="L1116" s="61"/>
      <c r="M1116" s="202" t="s">
        <v>22</v>
      </c>
      <c r="N1116" s="203" t="s">
        <v>46</v>
      </c>
      <c r="O1116" s="42"/>
      <c r="P1116" s="204">
        <f>O1116*H1116</f>
        <v>0</v>
      </c>
      <c r="Q1116" s="204">
        <v>0</v>
      </c>
      <c r="R1116" s="204">
        <f>Q1116*H1116</f>
        <v>0</v>
      </c>
      <c r="S1116" s="204">
        <v>0</v>
      </c>
      <c r="T1116" s="205">
        <f>S1116*H1116</f>
        <v>0</v>
      </c>
      <c r="AR1116" s="24" t="s">
        <v>554</v>
      </c>
      <c r="AT1116" s="24" t="s">
        <v>239</v>
      </c>
      <c r="AU1116" s="24" t="s">
        <v>84</v>
      </c>
      <c r="AY1116" s="24" t="s">
        <v>237</v>
      </c>
      <c r="BE1116" s="206">
        <f>IF(N1116="základní",J1116,0)</f>
        <v>0</v>
      </c>
      <c r="BF1116" s="206">
        <f>IF(N1116="snížená",J1116,0)</f>
        <v>0</v>
      </c>
      <c r="BG1116" s="206">
        <f>IF(N1116="zákl. přenesená",J1116,0)</f>
        <v>0</v>
      </c>
      <c r="BH1116" s="206">
        <f>IF(N1116="sníž. přenesená",J1116,0)</f>
        <v>0</v>
      </c>
      <c r="BI1116" s="206">
        <f>IF(N1116="nulová",J1116,0)</f>
        <v>0</v>
      </c>
      <c r="BJ1116" s="24" t="s">
        <v>24</v>
      </c>
      <c r="BK1116" s="206">
        <f>ROUND(I1116*H1116,2)</f>
        <v>0</v>
      </c>
      <c r="BL1116" s="24" t="s">
        <v>554</v>
      </c>
      <c r="BM1116" s="24" t="s">
        <v>1918</v>
      </c>
    </row>
    <row r="1117" spans="2:65" s="11" customFormat="1">
      <c r="B1117" s="207"/>
      <c r="C1117" s="208"/>
      <c r="D1117" s="209" t="s">
        <v>244</v>
      </c>
      <c r="E1117" s="210" t="s">
        <v>22</v>
      </c>
      <c r="F1117" s="211" t="s">
        <v>1919</v>
      </c>
      <c r="G1117" s="208"/>
      <c r="H1117" s="212">
        <v>10</v>
      </c>
      <c r="I1117" s="213"/>
      <c r="J1117" s="208"/>
      <c r="K1117" s="208"/>
      <c r="L1117" s="214"/>
      <c r="M1117" s="215"/>
      <c r="N1117" s="216"/>
      <c r="O1117" s="216"/>
      <c r="P1117" s="216"/>
      <c r="Q1117" s="216"/>
      <c r="R1117" s="216"/>
      <c r="S1117" s="216"/>
      <c r="T1117" s="217"/>
      <c r="AT1117" s="218" t="s">
        <v>244</v>
      </c>
      <c r="AU1117" s="218" t="s">
        <v>84</v>
      </c>
      <c r="AV1117" s="11" t="s">
        <v>84</v>
      </c>
      <c r="AW1117" s="11" t="s">
        <v>39</v>
      </c>
      <c r="AX1117" s="11" t="s">
        <v>75</v>
      </c>
      <c r="AY1117" s="218" t="s">
        <v>237</v>
      </c>
    </row>
    <row r="1118" spans="2:65" s="12" customFormat="1">
      <c r="B1118" s="219"/>
      <c r="C1118" s="220"/>
      <c r="D1118" s="221" t="s">
        <v>244</v>
      </c>
      <c r="E1118" s="222" t="s">
        <v>169</v>
      </c>
      <c r="F1118" s="223" t="s">
        <v>246</v>
      </c>
      <c r="G1118" s="220"/>
      <c r="H1118" s="224">
        <v>10</v>
      </c>
      <c r="I1118" s="225"/>
      <c r="J1118" s="220"/>
      <c r="K1118" s="220"/>
      <c r="L1118" s="226"/>
      <c r="M1118" s="227"/>
      <c r="N1118" s="228"/>
      <c r="O1118" s="228"/>
      <c r="P1118" s="228"/>
      <c r="Q1118" s="228"/>
      <c r="R1118" s="228"/>
      <c r="S1118" s="228"/>
      <c r="T1118" s="229"/>
      <c r="AT1118" s="230" t="s">
        <v>244</v>
      </c>
      <c r="AU1118" s="230" t="s">
        <v>84</v>
      </c>
      <c r="AV1118" s="12" t="s">
        <v>164</v>
      </c>
      <c r="AW1118" s="12" t="s">
        <v>39</v>
      </c>
      <c r="AX1118" s="12" t="s">
        <v>24</v>
      </c>
      <c r="AY1118" s="230" t="s">
        <v>237</v>
      </c>
    </row>
    <row r="1119" spans="2:65" s="1" customFormat="1" ht="31.5" customHeight="1">
      <c r="B1119" s="41"/>
      <c r="C1119" s="231" t="s">
        <v>1920</v>
      </c>
      <c r="D1119" s="231" t="s">
        <v>274</v>
      </c>
      <c r="E1119" s="232" t="s">
        <v>1921</v>
      </c>
      <c r="F1119" s="233" t="s">
        <v>1922</v>
      </c>
      <c r="G1119" s="234" t="s">
        <v>396</v>
      </c>
      <c r="H1119" s="235">
        <v>40</v>
      </c>
      <c r="I1119" s="236"/>
      <c r="J1119" s="237">
        <f>ROUND(I1119*H1119,2)</f>
        <v>0</v>
      </c>
      <c r="K1119" s="233" t="s">
        <v>242</v>
      </c>
      <c r="L1119" s="238"/>
      <c r="M1119" s="239" t="s">
        <v>22</v>
      </c>
      <c r="N1119" s="240" t="s">
        <v>46</v>
      </c>
      <c r="O1119" s="42"/>
      <c r="P1119" s="204">
        <f>O1119*H1119</f>
        <v>0</v>
      </c>
      <c r="Q1119" s="204">
        <v>2.9999999999999997E-4</v>
      </c>
      <c r="R1119" s="204">
        <f>Q1119*H1119</f>
        <v>1.1999999999999999E-2</v>
      </c>
      <c r="S1119" s="204">
        <v>0</v>
      </c>
      <c r="T1119" s="205">
        <f>S1119*H1119</f>
        <v>0</v>
      </c>
      <c r="AR1119" s="24" t="s">
        <v>411</v>
      </c>
      <c r="AT1119" s="24" t="s">
        <v>274</v>
      </c>
      <c r="AU1119" s="24" t="s">
        <v>84</v>
      </c>
      <c r="AY1119" s="24" t="s">
        <v>237</v>
      </c>
      <c r="BE1119" s="206">
        <f>IF(N1119="základní",J1119,0)</f>
        <v>0</v>
      </c>
      <c r="BF1119" s="206">
        <f>IF(N1119="snížená",J1119,0)</f>
        <v>0</v>
      </c>
      <c r="BG1119" s="206">
        <f>IF(N1119="zákl. přenesená",J1119,0)</f>
        <v>0</v>
      </c>
      <c r="BH1119" s="206">
        <f>IF(N1119="sníž. přenesená",J1119,0)</f>
        <v>0</v>
      </c>
      <c r="BI1119" s="206">
        <f>IF(N1119="nulová",J1119,0)</f>
        <v>0</v>
      </c>
      <c r="BJ1119" s="24" t="s">
        <v>24</v>
      </c>
      <c r="BK1119" s="206">
        <f>ROUND(I1119*H1119,2)</f>
        <v>0</v>
      </c>
      <c r="BL1119" s="24" t="s">
        <v>411</v>
      </c>
      <c r="BM1119" s="24" t="s">
        <v>1923</v>
      </c>
    </row>
    <row r="1120" spans="2:65" s="11" customFormat="1">
      <c r="B1120" s="207"/>
      <c r="C1120" s="208"/>
      <c r="D1120" s="221" t="s">
        <v>244</v>
      </c>
      <c r="E1120" s="247" t="s">
        <v>22</v>
      </c>
      <c r="F1120" s="248" t="s">
        <v>1924</v>
      </c>
      <c r="G1120" s="208"/>
      <c r="H1120" s="249">
        <v>40</v>
      </c>
      <c r="I1120" s="213"/>
      <c r="J1120" s="208"/>
      <c r="K1120" s="208"/>
      <c r="L1120" s="214"/>
      <c r="M1120" s="215"/>
      <c r="N1120" s="216"/>
      <c r="O1120" s="216"/>
      <c r="P1120" s="216"/>
      <c r="Q1120" s="216"/>
      <c r="R1120" s="216"/>
      <c r="S1120" s="216"/>
      <c r="T1120" s="217"/>
      <c r="AT1120" s="218" t="s">
        <v>244</v>
      </c>
      <c r="AU1120" s="218" t="s">
        <v>84</v>
      </c>
      <c r="AV1120" s="11" t="s">
        <v>84</v>
      </c>
      <c r="AW1120" s="11" t="s">
        <v>39</v>
      </c>
      <c r="AX1120" s="11" t="s">
        <v>24</v>
      </c>
      <c r="AY1120" s="218" t="s">
        <v>237</v>
      </c>
    </row>
    <row r="1121" spans="2:65" s="1" customFormat="1" ht="22.5" customHeight="1">
      <c r="B1121" s="41"/>
      <c r="C1121" s="231" t="s">
        <v>1925</v>
      </c>
      <c r="D1121" s="231" t="s">
        <v>274</v>
      </c>
      <c r="E1121" s="232" t="s">
        <v>1926</v>
      </c>
      <c r="F1121" s="233" t="s">
        <v>1927</v>
      </c>
      <c r="G1121" s="234" t="s">
        <v>396</v>
      </c>
      <c r="H1121" s="235">
        <v>10</v>
      </c>
      <c r="I1121" s="236"/>
      <c r="J1121" s="237">
        <f>ROUND(I1121*H1121,2)</f>
        <v>0</v>
      </c>
      <c r="K1121" s="233" t="s">
        <v>242</v>
      </c>
      <c r="L1121" s="238"/>
      <c r="M1121" s="239" t="s">
        <v>22</v>
      </c>
      <c r="N1121" s="240" t="s">
        <v>46</v>
      </c>
      <c r="O1121" s="42"/>
      <c r="P1121" s="204">
        <f>O1121*H1121</f>
        <v>0</v>
      </c>
      <c r="Q1121" s="204">
        <v>2.2000000000000001E-3</v>
      </c>
      <c r="R1121" s="204">
        <f>Q1121*H1121</f>
        <v>2.2000000000000002E-2</v>
      </c>
      <c r="S1121" s="204">
        <v>0</v>
      </c>
      <c r="T1121" s="205">
        <f>S1121*H1121</f>
        <v>0</v>
      </c>
      <c r="AR1121" s="24" t="s">
        <v>411</v>
      </c>
      <c r="AT1121" s="24" t="s">
        <v>274</v>
      </c>
      <c r="AU1121" s="24" t="s">
        <v>84</v>
      </c>
      <c r="AY1121" s="24" t="s">
        <v>237</v>
      </c>
      <c r="BE1121" s="206">
        <f>IF(N1121="základní",J1121,0)</f>
        <v>0</v>
      </c>
      <c r="BF1121" s="206">
        <f>IF(N1121="snížená",J1121,0)</f>
        <v>0</v>
      </c>
      <c r="BG1121" s="206">
        <f>IF(N1121="zákl. přenesená",J1121,0)</f>
        <v>0</v>
      </c>
      <c r="BH1121" s="206">
        <f>IF(N1121="sníž. přenesená",J1121,0)</f>
        <v>0</v>
      </c>
      <c r="BI1121" s="206">
        <f>IF(N1121="nulová",J1121,0)</f>
        <v>0</v>
      </c>
      <c r="BJ1121" s="24" t="s">
        <v>24</v>
      </c>
      <c r="BK1121" s="206">
        <f>ROUND(I1121*H1121,2)</f>
        <v>0</v>
      </c>
      <c r="BL1121" s="24" t="s">
        <v>411</v>
      </c>
      <c r="BM1121" s="24" t="s">
        <v>1928</v>
      </c>
    </row>
    <row r="1122" spans="2:65" s="11" customFormat="1">
      <c r="B1122" s="207"/>
      <c r="C1122" s="208"/>
      <c r="D1122" s="221" t="s">
        <v>244</v>
      </c>
      <c r="E1122" s="247" t="s">
        <v>22</v>
      </c>
      <c r="F1122" s="248" t="s">
        <v>169</v>
      </c>
      <c r="G1122" s="208"/>
      <c r="H1122" s="249">
        <v>10</v>
      </c>
      <c r="I1122" s="213"/>
      <c r="J1122" s="208"/>
      <c r="K1122" s="208"/>
      <c r="L1122" s="214"/>
      <c r="M1122" s="215"/>
      <c r="N1122" s="216"/>
      <c r="O1122" s="216"/>
      <c r="P1122" s="216"/>
      <c r="Q1122" s="216"/>
      <c r="R1122" s="216"/>
      <c r="S1122" s="216"/>
      <c r="T1122" s="217"/>
      <c r="AT1122" s="218" t="s">
        <v>244</v>
      </c>
      <c r="AU1122" s="218" t="s">
        <v>84</v>
      </c>
      <c r="AV1122" s="11" t="s">
        <v>84</v>
      </c>
      <c r="AW1122" s="11" t="s">
        <v>39</v>
      </c>
      <c r="AX1122" s="11" t="s">
        <v>24</v>
      </c>
      <c r="AY1122" s="218" t="s">
        <v>237</v>
      </c>
    </row>
    <row r="1123" spans="2:65" s="1" customFormat="1" ht="31.5" customHeight="1">
      <c r="B1123" s="41"/>
      <c r="C1123" s="195" t="s">
        <v>1929</v>
      </c>
      <c r="D1123" s="195" t="s">
        <v>239</v>
      </c>
      <c r="E1123" s="196" t="s">
        <v>1930</v>
      </c>
      <c r="F1123" s="197" t="s">
        <v>1931</v>
      </c>
      <c r="G1123" s="198" t="s">
        <v>396</v>
      </c>
      <c r="H1123" s="199">
        <v>10</v>
      </c>
      <c r="I1123" s="200"/>
      <c r="J1123" s="201">
        <f>ROUND(I1123*H1123,2)</f>
        <v>0</v>
      </c>
      <c r="K1123" s="197" t="s">
        <v>242</v>
      </c>
      <c r="L1123" s="61"/>
      <c r="M1123" s="202" t="s">
        <v>22</v>
      </c>
      <c r="N1123" s="203" t="s">
        <v>46</v>
      </c>
      <c r="O1123" s="42"/>
      <c r="P1123" s="204">
        <f>O1123*H1123</f>
        <v>0</v>
      </c>
      <c r="Q1123" s="204">
        <v>0</v>
      </c>
      <c r="R1123" s="204">
        <f>Q1123*H1123</f>
        <v>0</v>
      </c>
      <c r="S1123" s="204">
        <v>0</v>
      </c>
      <c r="T1123" s="205">
        <f>S1123*H1123</f>
        <v>0</v>
      </c>
      <c r="AR1123" s="24" t="s">
        <v>554</v>
      </c>
      <c r="AT1123" s="24" t="s">
        <v>239</v>
      </c>
      <c r="AU1123" s="24" t="s">
        <v>84</v>
      </c>
      <c r="AY1123" s="24" t="s">
        <v>237</v>
      </c>
      <c r="BE1123" s="206">
        <f>IF(N1123="základní",J1123,0)</f>
        <v>0</v>
      </c>
      <c r="BF1123" s="206">
        <f>IF(N1123="snížená",J1123,0)</f>
        <v>0</v>
      </c>
      <c r="BG1123" s="206">
        <f>IF(N1123="zákl. přenesená",J1123,0)</f>
        <v>0</v>
      </c>
      <c r="BH1123" s="206">
        <f>IF(N1123="sníž. přenesená",J1123,0)</f>
        <v>0</v>
      </c>
      <c r="BI1123" s="206">
        <f>IF(N1123="nulová",J1123,0)</f>
        <v>0</v>
      </c>
      <c r="BJ1123" s="24" t="s">
        <v>24</v>
      </c>
      <c r="BK1123" s="206">
        <f>ROUND(I1123*H1123,2)</f>
        <v>0</v>
      </c>
      <c r="BL1123" s="24" t="s">
        <v>554</v>
      </c>
      <c r="BM1123" s="24" t="s">
        <v>1932</v>
      </c>
    </row>
    <row r="1124" spans="2:65" s="11" customFormat="1">
      <c r="B1124" s="207"/>
      <c r="C1124" s="208"/>
      <c r="D1124" s="209" t="s">
        <v>244</v>
      </c>
      <c r="E1124" s="210" t="s">
        <v>22</v>
      </c>
      <c r="F1124" s="211" t="s">
        <v>1933</v>
      </c>
      <c r="G1124" s="208"/>
      <c r="H1124" s="212">
        <v>10</v>
      </c>
      <c r="I1124" s="213"/>
      <c r="J1124" s="208"/>
      <c r="K1124" s="208"/>
      <c r="L1124" s="214"/>
      <c r="M1124" s="215"/>
      <c r="N1124" s="216"/>
      <c r="O1124" s="216"/>
      <c r="P1124" s="216"/>
      <c r="Q1124" s="216"/>
      <c r="R1124" s="216"/>
      <c r="S1124" s="216"/>
      <c r="T1124" s="217"/>
      <c r="AT1124" s="218" t="s">
        <v>244</v>
      </c>
      <c r="AU1124" s="218" t="s">
        <v>84</v>
      </c>
      <c r="AV1124" s="11" t="s">
        <v>84</v>
      </c>
      <c r="AW1124" s="11" t="s">
        <v>39</v>
      </c>
      <c r="AX1124" s="11" t="s">
        <v>75</v>
      </c>
      <c r="AY1124" s="218" t="s">
        <v>237</v>
      </c>
    </row>
    <row r="1125" spans="2:65" s="12" customFormat="1">
      <c r="B1125" s="219"/>
      <c r="C1125" s="220"/>
      <c r="D1125" s="221" t="s">
        <v>244</v>
      </c>
      <c r="E1125" s="222" t="s">
        <v>22</v>
      </c>
      <c r="F1125" s="223" t="s">
        <v>246</v>
      </c>
      <c r="G1125" s="220"/>
      <c r="H1125" s="224">
        <v>10</v>
      </c>
      <c r="I1125" s="225"/>
      <c r="J1125" s="220"/>
      <c r="K1125" s="220"/>
      <c r="L1125" s="226"/>
      <c r="M1125" s="227"/>
      <c r="N1125" s="228"/>
      <c r="O1125" s="228"/>
      <c r="P1125" s="228"/>
      <c r="Q1125" s="228"/>
      <c r="R1125" s="228"/>
      <c r="S1125" s="228"/>
      <c r="T1125" s="229"/>
      <c r="AT1125" s="230" t="s">
        <v>244</v>
      </c>
      <c r="AU1125" s="230" t="s">
        <v>84</v>
      </c>
      <c r="AV1125" s="12" t="s">
        <v>164</v>
      </c>
      <c r="AW1125" s="12" t="s">
        <v>39</v>
      </c>
      <c r="AX1125" s="12" t="s">
        <v>24</v>
      </c>
      <c r="AY1125" s="230" t="s">
        <v>237</v>
      </c>
    </row>
    <row r="1126" spans="2:65" s="1" customFormat="1" ht="22.5" customHeight="1">
      <c r="B1126" s="41"/>
      <c r="C1126" s="195" t="s">
        <v>1934</v>
      </c>
      <c r="D1126" s="195" t="s">
        <v>239</v>
      </c>
      <c r="E1126" s="196" t="s">
        <v>1935</v>
      </c>
      <c r="F1126" s="197" t="s">
        <v>1936</v>
      </c>
      <c r="G1126" s="198" t="s">
        <v>1937</v>
      </c>
      <c r="H1126" s="199">
        <v>62</v>
      </c>
      <c r="I1126" s="200"/>
      <c r="J1126" s="201">
        <f>ROUND(I1126*H1126,2)</f>
        <v>0</v>
      </c>
      <c r="K1126" s="197" t="s">
        <v>22</v>
      </c>
      <c r="L1126" s="61"/>
      <c r="M1126" s="202" t="s">
        <v>22</v>
      </c>
      <c r="N1126" s="203" t="s">
        <v>46</v>
      </c>
      <c r="O1126" s="42"/>
      <c r="P1126" s="204">
        <f>O1126*H1126</f>
        <v>0</v>
      </c>
      <c r="Q1126" s="204">
        <v>0</v>
      </c>
      <c r="R1126" s="204">
        <f>Q1126*H1126</f>
        <v>0</v>
      </c>
      <c r="S1126" s="204">
        <v>0</v>
      </c>
      <c r="T1126" s="205">
        <f>S1126*H1126</f>
        <v>0</v>
      </c>
      <c r="AR1126" s="24" t="s">
        <v>554</v>
      </c>
      <c r="AT1126" s="24" t="s">
        <v>239</v>
      </c>
      <c r="AU1126" s="24" t="s">
        <v>84</v>
      </c>
      <c r="AY1126" s="24" t="s">
        <v>237</v>
      </c>
      <c r="BE1126" s="206">
        <f>IF(N1126="základní",J1126,0)</f>
        <v>0</v>
      </c>
      <c r="BF1126" s="206">
        <f>IF(N1126="snížená",J1126,0)</f>
        <v>0</v>
      </c>
      <c r="BG1126" s="206">
        <f>IF(N1126="zákl. přenesená",J1126,0)</f>
        <v>0</v>
      </c>
      <c r="BH1126" s="206">
        <f>IF(N1126="sníž. přenesená",J1126,0)</f>
        <v>0</v>
      </c>
      <c r="BI1126" s="206">
        <f>IF(N1126="nulová",J1126,0)</f>
        <v>0</v>
      </c>
      <c r="BJ1126" s="24" t="s">
        <v>24</v>
      </c>
      <c r="BK1126" s="206">
        <f>ROUND(I1126*H1126,2)</f>
        <v>0</v>
      </c>
      <c r="BL1126" s="24" t="s">
        <v>554</v>
      </c>
      <c r="BM1126" s="24" t="s">
        <v>1938</v>
      </c>
    </row>
    <row r="1127" spans="2:65" s="1" customFormat="1" ht="22.5" customHeight="1">
      <c r="B1127" s="41"/>
      <c r="C1127" s="195" t="s">
        <v>1939</v>
      </c>
      <c r="D1127" s="195" t="s">
        <v>239</v>
      </c>
      <c r="E1127" s="196" t="s">
        <v>1940</v>
      </c>
      <c r="F1127" s="197" t="s">
        <v>1941</v>
      </c>
      <c r="G1127" s="198" t="s">
        <v>1942</v>
      </c>
      <c r="H1127" s="199">
        <v>30</v>
      </c>
      <c r="I1127" s="200"/>
      <c r="J1127" s="201">
        <f>ROUND(I1127*H1127,2)</f>
        <v>0</v>
      </c>
      <c r="K1127" s="197" t="s">
        <v>22</v>
      </c>
      <c r="L1127" s="61"/>
      <c r="M1127" s="202" t="s">
        <v>22</v>
      </c>
      <c r="N1127" s="203" t="s">
        <v>46</v>
      </c>
      <c r="O1127" s="42"/>
      <c r="P1127" s="204">
        <f>O1127*H1127</f>
        <v>0</v>
      </c>
      <c r="Q1127" s="204">
        <v>0</v>
      </c>
      <c r="R1127" s="204">
        <f>Q1127*H1127</f>
        <v>0</v>
      </c>
      <c r="S1127" s="204">
        <v>0</v>
      </c>
      <c r="T1127" s="205">
        <f>S1127*H1127</f>
        <v>0</v>
      </c>
      <c r="AR1127" s="24" t="s">
        <v>554</v>
      </c>
      <c r="AT1127" s="24" t="s">
        <v>239</v>
      </c>
      <c r="AU1127" s="24" t="s">
        <v>84</v>
      </c>
      <c r="AY1127" s="24" t="s">
        <v>237</v>
      </c>
      <c r="BE1127" s="206">
        <f>IF(N1127="základní",J1127,0)</f>
        <v>0</v>
      </c>
      <c r="BF1127" s="206">
        <f>IF(N1127="snížená",J1127,0)</f>
        <v>0</v>
      </c>
      <c r="BG1127" s="206">
        <f>IF(N1127="zákl. přenesená",J1127,0)</f>
        <v>0</v>
      </c>
      <c r="BH1127" s="206">
        <f>IF(N1127="sníž. přenesená",J1127,0)</f>
        <v>0</v>
      </c>
      <c r="BI1127" s="206">
        <f>IF(N1127="nulová",J1127,0)</f>
        <v>0</v>
      </c>
      <c r="BJ1127" s="24" t="s">
        <v>24</v>
      </c>
      <c r="BK1127" s="206">
        <f>ROUND(I1127*H1127,2)</f>
        <v>0</v>
      </c>
      <c r="BL1127" s="24" t="s">
        <v>554</v>
      </c>
      <c r="BM1127" s="24" t="s">
        <v>1943</v>
      </c>
    </row>
    <row r="1128" spans="2:65" s="10" customFormat="1" ht="37.35" customHeight="1">
      <c r="B1128" s="178"/>
      <c r="C1128" s="179"/>
      <c r="D1128" s="180" t="s">
        <v>74</v>
      </c>
      <c r="E1128" s="181" t="s">
        <v>85</v>
      </c>
      <c r="F1128" s="181" t="s">
        <v>1944</v>
      </c>
      <c r="G1128" s="179"/>
      <c r="H1128" s="179"/>
      <c r="I1128" s="182"/>
      <c r="J1128" s="183">
        <f>BK1128</f>
        <v>0</v>
      </c>
      <c r="K1128" s="179"/>
      <c r="L1128" s="184"/>
      <c r="M1128" s="185"/>
      <c r="N1128" s="186"/>
      <c r="O1128" s="186"/>
      <c r="P1128" s="187">
        <f>P1129</f>
        <v>0</v>
      </c>
      <c r="Q1128" s="186"/>
      <c r="R1128" s="187">
        <f>R1129</f>
        <v>0</v>
      </c>
      <c r="S1128" s="186"/>
      <c r="T1128" s="188">
        <f>T1129</f>
        <v>0</v>
      </c>
      <c r="AR1128" s="189" t="s">
        <v>260</v>
      </c>
      <c r="AT1128" s="190" t="s">
        <v>74</v>
      </c>
      <c r="AU1128" s="190" t="s">
        <v>75</v>
      </c>
      <c r="AY1128" s="189" t="s">
        <v>237</v>
      </c>
      <c r="BK1128" s="191">
        <f>BK1129</f>
        <v>0</v>
      </c>
    </row>
    <row r="1129" spans="2:65" s="10" customFormat="1" ht="19.899999999999999" customHeight="1">
      <c r="B1129" s="178"/>
      <c r="C1129" s="179"/>
      <c r="D1129" s="192" t="s">
        <v>74</v>
      </c>
      <c r="E1129" s="193" t="s">
        <v>1945</v>
      </c>
      <c r="F1129" s="193" t="s">
        <v>1946</v>
      </c>
      <c r="G1129" s="179"/>
      <c r="H1129" s="179"/>
      <c r="I1129" s="182"/>
      <c r="J1129" s="194">
        <f>BK1129</f>
        <v>0</v>
      </c>
      <c r="K1129" s="179"/>
      <c r="L1129" s="184"/>
      <c r="M1129" s="185"/>
      <c r="N1129" s="186"/>
      <c r="O1129" s="186"/>
      <c r="P1129" s="187">
        <f>P1130</f>
        <v>0</v>
      </c>
      <c r="Q1129" s="186"/>
      <c r="R1129" s="187">
        <f>R1130</f>
        <v>0</v>
      </c>
      <c r="S1129" s="186"/>
      <c r="T1129" s="188">
        <f>T1130</f>
        <v>0</v>
      </c>
      <c r="AR1129" s="189" t="s">
        <v>260</v>
      </c>
      <c r="AT1129" s="190" t="s">
        <v>74</v>
      </c>
      <c r="AU1129" s="190" t="s">
        <v>24</v>
      </c>
      <c r="AY1129" s="189" t="s">
        <v>237</v>
      </c>
      <c r="BK1129" s="191">
        <f>BK1130</f>
        <v>0</v>
      </c>
    </row>
    <row r="1130" spans="2:65" s="1" customFormat="1" ht="31.5" customHeight="1">
      <c r="B1130" s="41"/>
      <c r="C1130" s="195" t="s">
        <v>1947</v>
      </c>
      <c r="D1130" s="195" t="s">
        <v>239</v>
      </c>
      <c r="E1130" s="196" t="s">
        <v>1948</v>
      </c>
      <c r="F1130" s="197" t="s">
        <v>1949</v>
      </c>
      <c r="G1130" s="198" t="s">
        <v>1942</v>
      </c>
      <c r="H1130" s="199">
        <v>80</v>
      </c>
      <c r="I1130" s="200"/>
      <c r="J1130" s="201">
        <f>ROUND(I1130*H1130,2)</f>
        <v>0</v>
      </c>
      <c r="K1130" s="197" t="s">
        <v>22</v>
      </c>
      <c r="L1130" s="61"/>
      <c r="M1130" s="202" t="s">
        <v>22</v>
      </c>
      <c r="N1130" s="272" t="s">
        <v>46</v>
      </c>
      <c r="O1130" s="273"/>
      <c r="P1130" s="274">
        <f>O1130*H1130</f>
        <v>0</v>
      </c>
      <c r="Q1130" s="274">
        <v>0</v>
      </c>
      <c r="R1130" s="274">
        <f>Q1130*H1130</f>
        <v>0</v>
      </c>
      <c r="S1130" s="274">
        <v>0</v>
      </c>
      <c r="T1130" s="275">
        <f>S1130*H1130</f>
        <v>0</v>
      </c>
      <c r="AR1130" s="24" t="s">
        <v>1950</v>
      </c>
      <c r="AT1130" s="24" t="s">
        <v>239</v>
      </c>
      <c r="AU1130" s="24" t="s">
        <v>84</v>
      </c>
      <c r="AY1130" s="24" t="s">
        <v>237</v>
      </c>
      <c r="BE1130" s="206">
        <f>IF(N1130="základní",J1130,0)</f>
        <v>0</v>
      </c>
      <c r="BF1130" s="206">
        <f>IF(N1130="snížená",J1130,0)</f>
        <v>0</v>
      </c>
      <c r="BG1130" s="206">
        <f>IF(N1130="zákl. přenesená",J1130,0)</f>
        <v>0</v>
      </c>
      <c r="BH1130" s="206">
        <f>IF(N1130="sníž. přenesená",J1130,0)</f>
        <v>0</v>
      </c>
      <c r="BI1130" s="206">
        <f>IF(N1130="nulová",J1130,0)</f>
        <v>0</v>
      </c>
      <c r="BJ1130" s="24" t="s">
        <v>24</v>
      </c>
      <c r="BK1130" s="206">
        <f>ROUND(I1130*H1130,2)</f>
        <v>0</v>
      </c>
      <c r="BL1130" s="24" t="s">
        <v>1950</v>
      </c>
      <c r="BM1130" s="24" t="s">
        <v>1951</v>
      </c>
    </row>
    <row r="1131" spans="2:65" s="1" customFormat="1" ht="6.95" customHeight="1">
      <c r="B1131" s="56"/>
      <c r="C1131" s="57"/>
      <c r="D1131" s="57"/>
      <c r="E1131" s="57"/>
      <c r="F1131" s="57"/>
      <c r="G1131" s="57"/>
      <c r="H1131" s="57"/>
      <c r="I1131" s="141"/>
      <c r="J1131" s="57"/>
      <c r="K1131" s="57"/>
      <c r="L1131" s="61"/>
    </row>
  </sheetData>
  <sheetProtection password="CC35" sheet="1" objects="1" scenarios="1" formatCells="0" formatColumns="0" formatRows="0" sort="0" autoFilter="0"/>
  <autoFilter ref="C101:K1130"/>
  <mergeCells count="9">
    <mergeCell ref="E92:H92"/>
    <mergeCell ref="E94:H9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7"/>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88</v>
      </c>
      <c r="G1" s="397" t="s">
        <v>89</v>
      </c>
      <c r="H1" s="397"/>
      <c r="I1" s="115"/>
      <c r="J1" s="114" t="s">
        <v>90</v>
      </c>
      <c r="K1" s="113" t="s">
        <v>91</v>
      </c>
      <c r="L1" s="114" t="s">
        <v>92</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0"/>
      <c r="M2" s="380"/>
      <c r="N2" s="380"/>
      <c r="O2" s="380"/>
      <c r="P2" s="380"/>
      <c r="Q2" s="380"/>
      <c r="R2" s="380"/>
      <c r="S2" s="380"/>
      <c r="T2" s="380"/>
      <c r="U2" s="380"/>
      <c r="V2" s="380"/>
      <c r="AT2" s="24" t="s">
        <v>87</v>
      </c>
    </row>
    <row r="3" spans="1:70" ht="6.95" customHeight="1">
      <c r="B3" s="25"/>
      <c r="C3" s="26"/>
      <c r="D3" s="26"/>
      <c r="E3" s="26"/>
      <c r="F3" s="26"/>
      <c r="G3" s="26"/>
      <c r="H3" s="26"/>
      <c r="I3" s="117"/>
      <c r="J3" s="26"/>
      <c r="K3" s="27"/>
      <c r="AT3" s="24" t="s">
        <v>84</v>
      </c>
    </row>
    <row r="4" spans="1:70" ht="36.950000000000003" customHeight="1">
      <c r="B4" s="28"/>
      <c r="C4" s="29"/>
      <c r="D4" s="30" t="s">
        <v>99</v>
      </c>
      <c r="E4" s="29"/>
      <c r="F4" s="29"/>
      <c r="G4" s="29"/>
      <c r="H4" s="29"/>
      <c r="I4" s="118"/>
      <c r="J4" s="29"/>
      <c r="K4" s="31"/>
      <c r="M4" s="32" t="s">
        <v>12</v>
      </c>
      <c r="AT4" s="24" t="s">
        <v>6</v>
      </c>
    </row>
    <row r="5" spans="1:70" ht="6.95" customHeight="1">
      <c r="B5" s="28"/>
      <c r="C5" s="29"/>
      <c r="D5" s="29"/>
      <c r="E5" s="29"/>
      <c r="F5" s="29"/>
      <c r="G5" s="29"/>
      <c r="H5" s="29"/>
      <c r="I5" s="118"/>
      <c r="J5" s="29"/>
      <c r="K5" s="31"/>
    </row>
    <row r="6" spans="1:70" ht="15">
      <c r="B6" s="28"/>
      <c r="C6" s="29"/>
      <c r="D6" s="37" t="s">
        <v>18</v>
      </c>
      <c r="E6" s="29"/>
      <c r="F6" s="29"/>
      <c r="G6" s="29"/>
      <c r="H6" s="29"/>
      <c r="I6" s="118"/>
      <c r="J6" s="29"/>
      <c r="K6" s="31"/>
    </row>
    <row r="7" spans="1:70" ht="22.5" customHeight="1">
      <c r="B7" s="28"/>
      <c r="C7" s="29"/>
      <c r="D7" s="29"/>
      <c r="E7" s="398" t="str">
        <f>'Rekapitulace stavby'!K6</f>
        <v>Realizace úspor energie - areál NPK, a. s., část 3  -  budova 10 v Pardubicích</v>
      </c>
      <c r="F7" s="399"/>
      <c r="G7" s="399"/>
      <c r="H7" s="399"/>
      <c r="I7" s="118"/>
      <c r="J7" s="29"/>
      <c r="K7" s="31"/>
    </row>
    <row r="8" spans="1:70" s="1" customFormat="1" ht="15">
      <c r="B8" s="41"/>
      <c r="C8" s="42"/>
      <c r="D8" s="37" t="s">
        <v>111</v>
      </c>
      <c r="E8" s="42"/>
      <c r="F8" s="42"/>
      <c r="G8" s="42"/>
      <c r="H8" s="42"/>
      <c r="I8" s="119"/>
      <c r="J8" s="42"/>
      <c r="K8" s="45"/>
    </row>
    <row r="9" spans="1:70" s="1" customFormat="1" ht="36.950000000000003" customHeight="1">
      <c r="B9" s="41"/>
      <c r="C9" s="42"/>
      <c r="D9" s="42"/>
      <c r="E9" s="400" t="s">
        <v>1952</v>
      </c>
      <c r="F9" s="401"/>
      <c r="G9" s="401"/>
      <c r="H9" s="401"/>
      <c r="I9" s="119"/>
      <c r="J9" s="42"/>
      <c r="K9" s="45"/>
    </row>
    <row r="10" spans="1:70" s="1" customFormat="1">
      <c r="B10" s="41"/>
      <c r="C10" s="42"/>
      <c r="D10" s="42"/>
      <c r="E10" s="42"/>
      <c r="F10" s="42"/>
      <c r="G10" s="42"/>
      <c r="H10" s="42"/>
      <c r="I10" s="119"/>
      <c r="J10" s="42"/>
      <c r="K10" s="45"/>
    </row>
    <row r="11" spans="1:70" s="1" customFormat="1" ht="14.45" customHeight="1">
      <c r="B11" s="41"/>
      <c r="C11" s="42"/>
      <c r="D11" s="37" t="s">
        <v>21</v>
      </c>
      <c r="E11" s="42"/>
      <c r="F11" s="35" t="s">
        <v>22</v>
      </c>
      <c r="G11" s="42"/>
      <c r="H11" s="42"/>
      <c r="I11" s="120" t="s">
        <v>23</v>
      </c>
      <c r="J11" s="35" t="s">
        <v>22</v>
      </c>
      <c r="K11" s="45"/>
    </row>
    <row r="12" spans="1:70" s="1" customFormat="1" ht="14.45" customHeight="1">
      <c r="B12" s="41"/>
      <c r="C12" s="42"/>
      <c r="D12" s="37" t="s">
        <v>25</v>
      </c>
      <c r="E12" s="42"/>
      <c r="F12" s="35" t="s">
        <v>26</v>
      </c>
      <c r="G12" s="42"/>
      <c r="H12" s="42"/>
      <c r="I12" s="120" t="s">
        <v>27</v>
      </c>
      <c r="J12" s="121" t="str">
        <f>'Rekapitulace stavby'!AN8</f>
        <v>9. 11. 2017</v>
      </c>
      <c r="K12" s="45"/>
    </row>
    <row r="13" spans="1:70" s="1" customFormat="1" ht="10.9" customHeight="1">
      <c r="B13" s="41"/>
      <c r="C13" s="42"/>
      <c r="D13" s="42"/>
      <c r="E13" s="42"/>
      <c r="F13" s="42"/>
      <c r="G13" s="42"/>
      <c r="H13" s="42"/>
      <c r="I13" s="119"/>
      <c r="J13" s="42"/>
      <c r="K13" s="45"/>
    </row>
    <row r="14" spans="1:70" s="1" customFormat="1" ht="14.45" customHeight="1">
      <c r="B14" s="41"/>
      <c r="C14" s="42"/>
      <c r="D14" s="37" t="s">
        <v>31</v>
      </c>
      <c r="E14" s="42"/>
      <c r="F14" s="42"/>
      <c r="G14" s="42"/>
      <c r="H14" s="42"/>
      <c r="I14" s="120" t="s">
        <v>32</v>
      </c>
      <c r="J14" s="35" t="s">
        <v>22</v>
      </c>
      <c r="K14" s="45"/>
    </row>
    <row r="15" spans="1:70" s="1" customFormat="1" ht="18" customHeight="1">
      <c r="B15" s="41"/>
      <c r="C15" s="42"/>
      <c r="D15" s="42"/>
      <c r="E15" s="35" t="s">
        <v>33</v>
      </c>
      <c r="F15" s="42"/>
      <c r="G15" s="42"/>
      <c r="H15" s="42"/>
      <c r="I15" s="120" t="s">
        <v>34</v>
      </c>
      <c r="J15" s="35" t="s">
        <v>22</v>
      </c>
      <c r="K15" s="45"/>
    </row>
    <row r="16" spans="1:70" s="1" customFormat="1" ht="6.95" customHeight="1">
      <c r="B16" s="41"/>
      <c r="C16" s="42"/>
      <c r="D16" s="42"/>
      <c r="E16" s="42"/>
      <c r="F16" s="42"/>
      <c r="G16" s="42"/>
      <c r="H16" s="42"/>
      <c r="I16" s="119"/>
      <c r="J16" s="42"/>
      <c r="K16" s="45"/>
    </row>
    <row r="17" spans="2:11" s="1" customFormat="1" ht="14.45" customHeight="1">
      <c r="B17" s="41"/>
      <c r="C17" s="42"/>
      <c r="D17" s="37" t="s">
        <v>35</v>
      </c>
      <c r="E17" s="42"/>
      <c r="F17" s="42"/>
      <c r="G17" s="42"/>
      <c r="H17" s="42"/>
      <c r="I17" s="120" t="s">
        <v>32</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20" t="s">
        <v>34</v>
      </c>
      <c r="J18" s="35"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7" t="s">
        <v>37</v>
      </c>
      <c r="E20" s="42"/>
      <c r="F20" s="42"/>
      <c r="G20" s="42"/>
      <c r="H20" s="42"/>
      <c r="I20" s="120" t="s">
        <v>32</v>
      </c>
      <c r="J20" s="35" t="s">
        <v>22</v>
      </c>
      <c r="K20" s="45"/>
    </row>
    <row r="21" spans="2:11" s="1" customFormat="1" ht="18" customHeight="1">
      <c r="B21" s="41"/>
      <c r="C21" s="42"/>
      <c r="D21" s="42"/>
      <c r="E21" s="35" t="s">
        <v>38</v>
      </c>
      <c r="F21" s="42"/>
      <c r="G21" s="42"/>
      <c r="H21" s="42"/>
      <c r="I21" s="120" t="s">
        <v>34</v>
      </c>
      <c r="J21" s="35" t="s">
        <v>22</v>
      </c>
      <c r="K21" s="45"/>
    </row>
    <row r="22" spans="2:11" s="1" customFormat="1" ht="6.95" customHeight="1">
      <c r="B22" s="41"/>
      <c r="C22" s="42"/>
      <c r="D22" s="42"/>
      <c r="E22" s="42"/>
      <c r="F22" s="42"/>
      <c r="G22" s="42"/>
      <c r="H22" s="42"/>
      <c r="I22" s="119"/>
      <c r="J22" s="42"/>
      <c r="K22" s="45"/>
    </row>
    <row r="23" spans="2:11" s="1" customFormat="1" ht="14.45" customHeight="1">
      <c r="B23" s="41"/>
      <c r="C23" s="42"/>
      <c r="D23" s="37" t="s">
        <v>40</v>
      </c>
      <c r="E23" s="42"/>
      <c r="F23" s="42"/>
      <c r="G23" s="42"/>
      <c r="H23" s="42"/>
      <c r="I23" s="119"/>
      <c r="J23" s="42"/>
      <c r="K23" s="45"/>
    </row>
    <row r="24" spans="2:11" s="6" customFormat="1" ht="22.5" customHeight="1">
      <c r="B24" s="122"/>
      <c r="C24" s="123"/>
      <c r="D24" s="123"/>
      <c r="E24" s="363" t="s">
        <v>22</v>
      </c>
      <c r="F24" s="363"/>
      <c r="G24" s="363"/>
      <c r="H24" s="363"/>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41</v>
      </c>
      <c r="E27" s="42"/>
      <c r="F27" s="42"/>
      <c r="G27" s="42"/>
      <c r="H27" s="42"/>
      <c r="I27" s="119"/>
      <c r="J27" s="130">
        <f>ROUND(J81,2)</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43</v>
      </c>
      <c r="G29" s="42"/>
      <c r="H29" s="42"/>
      <c r="I29" s="131" t="s">
        <v>42</v>
      </c>
      <c r="J29" s="46" t="s">
        <v>44</v>
      </c>
      <c r="K29" s="45"/>
    </row>
    <row r="30" spans="2:11" s="1" customFormat="1" ht="14.45" customHeight="1">
      <c r="B30" s="41"/>
      <c r="C30" s="42"/>
      <c r="D30" s="49" t="s">
        <v>45</v>
      </c>
      <c r="E30" s="49" t="s">
        <v>46</v>
      </c>
      <c r="F30" s="132">
        <f>ROUND(SUM(BE81:BE96), 2)</f>
        <v>0</v>
      </c>
      <c r="G30" s="42"/>
      <c r="H30" s="42"/>
      <c r="I30" s="133">
        <v>0.21</v>
      </c>
      <c r="J30" s="132">
        <f>ROUND(ROUND((SUM(BE81:BE96)), 2)*I30, 2)</f>
        <v>0</v>
      </c>
      <c r="K30" s="45"/>
    </row>
    <row r="31" spans="2:11" s="1" customFormat="1" ht="14.45" customHeight="1">
      <c r="B31" s="41"/>
      <c r="C31" s="42"/>
      <c r="D31" s="42"/>
      <c r="E31" s="49" t="s">
        <v>47</v>
      </c>
      <c r="F31" s="132">
        <f>ROUND(SUM(BF81:BF96), 2)</f>
        <v>0</v>
      </c>
      <c r="G31" s="42"/>
      <c r="H31" s="42"/>
      <c r="I31" s="133">
        <v>0.15</v>
      </c>
      <c r="J31" s="132">
        <f>ROUND(ROUND((SUM(BF81:BF96)), 2)*I31, 2)</f>
        <v>0</v>
      </c>
      <c r="K31" s="45"/>
    </row>
    <row r="32" spans="2:11" s="1" customFormat="1" ht="14.45" hidden="1" customHeight="1">
      <c r="B32" s="41"/>
      <c r="C32" s="42"/>
      <c r="D32" s="42"/>
      <c r="E32" s="49" t="s">
        <v>48</v>
      </c>
      <c r="F32" s="132">
        <f>ROUND(SUM(BG81:BG96), 2)</f>
        <v>0</v>
      </c>
      <c r="G32" s="42"/>
      <c r="H32" s="42"/>
      <c r="I32" s="133">
        <v>0.21</v>
      </c>
      <c r="J32" s="132">
        <v>0</v>
      </c>
      <c r="K32" s="45"/>
    </row>
    <row r="33" spans="2:11" s="1" customFormat="1" ht="14.45" hidden="1" customHeight="1">
      <c r="B33" s="41"/>
      <c r="C33" s="42"/>
      <c r="D33" s="42"/>
      <c r="E33" s="49" t="s">
        <v>49</v>
      </c>
      <c r="F33" s="132">
        <f>ROUND(SUM(BH81:BH96), 2)</f>
        <v>0</v>
      </c>
      <c r="G33" s="42"/>
      <c r="H33" s="42"/>
      <c r="I33" s="133">
        <v>0.15</v>
      </c>
      <c r="J33" s="132">
        <v>0</v>
      </c>
      <c r="K33" s="45"/>
    </row>
    <row r="34" spans="2:11" s="1" customFormat="1" ht="14.45" hidden="1" customHeight="1">
      <c r="B34" s="41"/>
      <c r="C34" s="42"/>
      <c r="D34" s="42"/>
      <c r="E34" s="49" t="s">
        <v>50</v>
      </c>
      <c r="F34" s="132">
        <f>ROUND(SUM(BI81:BI96), 2)</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51</v>
      </c>
      <c r="E36" s="79"/>
      <c r="F36" s="79"/>
      <c r="G36" s="136" t="s">
        <v>52</v>
      </c>
      <c r="H36" s="137" t="s">
        <v>53</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30" t="s">
        <v>190</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7" t="s">
        <v>18</v>
      </c>
      <c r="D44" s="42"/>
      <c r="E44" s="42"/>
      <c r="F44" s="42"/>
      <c r="G44" s="42"/>
      <c r="H44" s="42"/>
      <c r="I44" s="119"/>
      <c r="J44" s="42"/>
      <c r="K44" s="45"/>
    </row>
    <row r="45" spans="2:11" s="1" customFormat="1" ht="22.5" customHeight="1">
      <c r="B45" s="41"/>
      <c r="C45" s="42"/>
      <c r="D45" s="42"/>
      <c r="E45" s="398" t="str">
        <f>E7</f>
        <v>Realizace úspor energie - areál NPK, a. s., část 3  -  budova 10 v Pardubicích</v>
      </c>
      <c r="F45" s="399"/>
      <c r="G45" s="399"/>
      <c r="H45" s="399"/>
      <c r="I45" s="119"/>
      <c r="J45" s="42"/>
      <c r="K45" s="45"/>
    </row>
    <row r="46" spans="2:11" s="1" customFormat="1" ht="14.45" customHeight="1">
      <c r="B46" s="41"/>
      <c r="C46" s="37" t="s">
        <v>111</v>
      </c>
      <c r="D46" s="42"/>
      <c r="E46" s="42"/>
      <c r="F46" s="42"/>
      <c r="G46" s="42"/>
      <c r="H46" s="42"/>
      <c r="I46" s="119"/>
      <c r="J46" s="42"/>
      <c r="K46" s="45"/>
    </row>
    <row r="47" spans="2:11" s="1" customFormat="1" ht="23.25" customHeight="1">
      <c r="B47" s="41"/>
      <c r="C47" s="42"/>
      <c r="D47" s="42"/>
      <c r="E47" s="400" t="str">
        <f>E9</f>
        <v>VRN - Vedlejší a ostatní náklady</v>
      </c>
      <c r="F47" s="401"/>
      <c r="G47" s="401"/>
      <c r="H47" s="401"/>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7" t="s">
        <v>25</v>
      </c>
      <c r="D49" s="42"/>
      <c r="E49" s="42"/>
      <c r="F49" s="35" t="str">
        <f>F12</f>
        <v>p.č.st.418, k.ú. Pardubičky</v>
      </c>
      <c r="G49" s="42"/>
      <c r="H49" s="42"/>
      <c r="I49" s="120" t="s">
        <v>27</v>
      </c>
      <c r="J49" s="121" t="str">
        <f>IF(J12="","",J12)</f>
        <v>9. 11. 2017</v>
      </c>
      <c r="K49" s="45"/>
    </row>
    <row r="50" spans="2:47" s="1" customFormat="1" ht="6.95" customHeight="1">
      <c r="B50" s="41"/>
      <c r="C50" s="42"/>
      <c r="D50" s="42"/>
      <c r="E50" s="42"/>
      <c r="F50" s="42"/>
      <c r="G50" s="42"/>
      <c r="H50" s="42"/>
      <c r="I50" s="119"/>
      <c r="J50" s="42"/>
      <c r="K50" s="45"/>
    </row>
    <row r="51" spans="2:47" s="1" customFormat="1" ht="15">
      <c r="B51" s="41"/>
      <c r="C51" s="37" t="s">
        <v>31</v>
      </c>
      <c r="D51" s="42"/>
      <c r="E51" s="42"/>
      <c r="F51" s="35" t="str">
        <f>E15</f>
        <v xml:space="preserve">Pardubický kraj,Komenského nám. 125, Pardubice </v>
      </c>
      <c r="G51" s="42"/>
      <c r="H51" s="42"/>
      <c r="I51" s="120" t="s">
        <v>37</v>
      </c>
      <c r="J51" s="35" t="str">
        <f>E21</f>
        <v xml:space="preserve">Projecticon s.r.o.,A.Kopeckého 151,Nový Hrádek </v>
      </c>
      <c r="K51" s="45"/>
    </row>
    <row r="52" spans="2:47" s="1" customFormat="1" ht="14.45" customHeight="1">
      <c r="B52" s="41"/>
      <c r="C52" s="37" t="s">
        <v>35</v>
      </c>
      <c r="D52" s="42"/>
      <c r="E52" s="42"/>
      <c r="F52" s="35"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191</v>
      </c>
      <c r="D54" s="134"/>
      <c r="E54" s="134"/>
      <c r="F54" s="134"/>
      <c r="G54" s="134"/>
      <c r="H54" s="134"/>
      <c r="I54" s="147"/>
      <c r="J54" s="148" t="s">
        <v>192</v>
      </c>
      <c r="K54" s="149"/>
    </row>
    <row r="55" spans="2:47" s="1" customFormat="1" ht="10.35" customHeight="1">
      <c r="B55" s="41"/>
      <c r="C55" s="42"/>
      <c r="D55" s="42"/>
      <c r="E55" s="42"/>
      <c r="F55" s="42"/>
      <c r="G55" s="42"/>
      <c r="H55" s="42"/>
      <c r="I55" s="119"/>
      <c r="J55" s="42"/>
      <c r="K55" s="45"/>
    </row>
    <row r="56" spans="2:47" s="1" customFormat="1" ht="29.25" customHeight="1">
      <c r="B56" s="41"/>
      <c r="C56" s="150" t="s">
        <v>193</v>
      </c>
      <c r="D56" s="42"/>
      <c r="E56" s="42"/>
      <c r="F56" s="42"/>
      <c r="G56" s="42"/>
      <c r="H56" s="42"/>
      <c r="I56" s="119"/>
      <c r="J56" s="130">
        <f>J81</f>
        <v>0</v>
      </c>
      <c r="K56" s="45"/>
      <c r="AU56" s="24" t="s">
        <v>194</v>
      </c>
    </row>
    <row r="57" spans="2:47" s="7" customFormat="1" ht="24.95" customHeight="1">
      <c r="B57" s="151"/>
      <c r="C57" s="152"/>
      <c r="D57" s="153" t="s">
        <v>219</v>
      </c>
      <c r="E57" s="154"/>
      <c r="F57" s="154"/>
      <c r="G57" s="154"/>
      <c r="H57" s="154"/>
      <c r="I57" s="155"/>
      <c r="J57" s="156">
        <f>J82</f>
        <v>0</v>
      </c>
      <c r="K57" s="157"/>
    </row>
    <row r="58" spans="2:47" s="8" customFormat="1" ht="19.899999999999999" customHeight="1">
      <c r="B58" s="158"/>
      <c r="C58" s="159"/>
      <c r="D58" s="160" t="s">
        <v>1953</v>
      </c>
      <c r="E58" s="161"/>
      <c r="F58" s="161"/>
      <c r="G58" s="161"/>
      <c r="H58" s="161"/>
      <c r="I58" s="162"/>
      <c r="J58" s="163">
        <f>J84</f>
        <v>0</v>
      </c>
      <c r="K58" s="164"/>
    </row>
    <row r="59" spans="2:47" s="8" customFormat="1" ht="19.899999999999999" customHeight="1">
      <c r="B59" s="158"/>
      <c r="C59" s="159"/>
      <c r="D59" s="160" t="s">
        <v>1954</v>
      </c>
      <c r="E59" s="161"/>
      <c r="F59" s="161"/>
      <c r="G59" s="161"/>
      <c r="H59" s="161"/>
      <c r="I59" s="162"/>
      <c r="J59" s="163">
        <f>J89</f>
        <v>0</v>
      </c>
      <c r="K59" s="164"/>
    </row>
    <row r="60" spans="2:47" s="8" customFormat="1" ht="19.899999999999999" customHeight="1">
      <c r="B60" s="158"/>
      <c r="C60" s="159"/>
      <c r="D60" s="160" t="s">
        <v>1955</v>
      </c>
      <c r="E60" s="161"/>
      <c r="F60" s="161"/>
      <c r="G60" s="161"/>
      <c r="H60" s="161"/>
      <c r="I60" s="162"/>
      <c r="J60" s="163">
        <f>J91</f>
        <v>0</v>
      </c>
      <c r="K60" s="164"/>
    </row>
    <row r="61" spans="2:47" s="8" customFormat="1" ht="19.899999999999999" customHeight="1">
      <c r="B61" s="158"/>
      <c r="C61" s="159"/>
      <c r="D61" s="160" t="s">
        <v>1956</v>
      </c>
      <c r="E61" s="161"/>
      <c r="F61" s="161"/>
      <c r="G61" s="161"/>
      <c r="H61" s="161"/>
      <c r="I61" s="162"/>
      <c r="J61" s="163">
        <f>J93</f>
        <v>0</v>
      </c>
      <c r="K61" s="164"/>
    </row>
    <row r="62" spans="2:47" s="1" customFormat="1" ht="21.75" customHeight="1">
      <c r="B62" s="41"/>
      <c r="C62" s="42"/>
      <c r="D62" s="42"/>
      <c r="E62" s="42"/>
      <c r="F62" s="42"/>
      <c r="G62" s="42"/>
      <c r="H62" s="42"/>
      <c r="I62" s="119"/>
      <c r="J62" s="42"/>
      <c r="K62" s="45"/>
    </row>
    <row r="63" spans="2:47" s="1" customFormat="1" ht="6.95" customHeight="1">
      <c r="B63" s="56"/>
      <c r="C63" s="57"/>
      <c r="D63" s="57"/>
      <c r="E63" s="57"/>
      <c r="F63" s="57"/>
      <c r="G63" s="57"/>
      <c r="H63" s="57"/>
      <c r="I63" s="141"/>
      <c r="J63" s="57"/>
      <c r="K63" s="58"/>
    </row>
    <row r="67" spans="2:20" s="1" customFormat="1" ht="6.95" customHeight="1">
      <c r="B67" s="59"/>
      <c r="C67" s="60"/>
      <c r="D67" s="60"/>
      <c r="E67" s="60"/>
      <c r="F67" s="60"/>
      <c r="G67" s="60"/>
      <c r="H67" s="60"/>
      <c r="I67" s="144"/>
      <c r="J67" s="60"/>
      <c r="K67" s="60"/>
      <c r="L67" s="61"/>
    </row>
    <row r="68" spans="2:20" s="1" customFormat="1" ht="36.950000000000003" customHeight="1">
      <c r="B68" s="41"/>
      <c r="C68" s="62" t="s">
        <v>221</v>
      </c>
      <c r="D68" s="63"/>
      <c r="E68" s="63"/>
      <c r="F68" s="63"/>
      <c r="G68" s="63"/>
      <c r="H68" s="63"/>
      <c r="I68" s="165"/>
      <c r="J68" s="63"/>
      <c r="K68" s="63"/>
      <c r="L68" s="61"/>
    </row>
    <row r="69" spans="2:20" s="1" customFormat="1" ht="6.95" customHeight="1">
      <c r="B69" s="41"/>
      <c r="C69" s="63"/>
      <c r="D69" s="63"/>
      <c r="E69" s="63"/>
      <c r="F69" s="63"/>
      <c r="G69" s="63"/>
      <c r="H69" s="63"/>
      <c r="I69" s="165"/>
      <c r="J69" s="63"/>
      <c r="K69" s="63"/>
      <c r="L69" s="61"/>
    </row>
    <row r="70" spans="2:20" s="1" customFormat="1" ht="14.45" customHeight="1">
      <c r="B70" s="41"/>
      <c r="C70" s="65" t="s">
        <v>18</v>
      </c>
      <c r="D70" s="63"/>
      <c r="E70" s="63"/>
      <c r="F70" s="63"/>
      <c r="G70" s="63"/>
      <c r="H70" s="63"/>
      <c r="I70" s="165"/>
      <c r="J70" s="63"/>
      <c r="K70" s="63"/>
      <c r="L70" s="61"/>
    </row>
    <row r="71" spans="2:20" s="1" customFormat="1" ht="22.5" customHeight="1">
      <c r="B71" s="41"/>
      <c r="C71" s="63"/>
      <c r="D71" s="63"/>
      <c r="E71" s="394" t="str">
        <f>E7</f>
        <v>Realizace úspor energie - areál NPK, a. s., část 3  -  budova 10 v Pardubicích</v>
      </c>
      <c r="F71" s="395"/>
      <c r="G71" s="395"/>
      <c r="H71" s="395"/>
      <c r="I71" s="165"/>
      <c r="J71" s="63"/>
      <c r="K71" s="63"/>
      <c r="L71" s="61"/>
    </row>
    <row r="72" spans="2:20" s="1" customFormat="1" ht="14.45" customHeight="1">
      <c r="B72" s="41"/>
      <c r="C72" s="65" t="s">
        <v>111</v>
      </c>
      <c r="D72" s="63"/>
      <c r="E72" s="63"/>
      <c r="F72" s="63"/>
      <c r="G72" s="63"/>
      <c r="H72" s="63"/>
      <c r="I72" s="165"/>
      <c r="J72" s="63"/>
      <c r="K72" s="63"/>
      <c r="L72" s="61"/>
    </row>
    <row r="73" spans="2:20" s="1" customFormat="1" ht="23.25" customHeight="1">
      <c r="B73" s="41"/>
      <c r="C73" s="63"/>
      <c r="D73" s="63"/>
      <c r="E73" s="381" t="str">
        <f>E9</f>
        <v>VRN - Vedlejší a ostatní náklady</v>
      </c>
      <c r="F73" s="396"/>
      <c r="G73" s="396"/>
      <c r="H73" s="396"/>
      <c r="I73" s="165"/>
      <c r="J73" s="63"/>
      <c r="K73" s="63"/>
      <c r="L73" s="61"/>
    </row>
    <row r="74" spans="2:20" s="1" customFormat="1" ht="6.95" customHeight="1">
      <c r="B74" s="41"/>
      <c r="C74" s="63"/>
      <c r="D74" s="63"/>
      <c r="E74" s="63"/>
      <c r="F74" s="63"/>
      <c r="G74" s="63"/>
      <c r="H74" s="63"/>
      <c r="I74" s="165"/>
      <c r="J74" s="63"/>
      <c r="K74" s="63"/>
      <c r="L74" s="61"/>
    </row>
    <row r="75" spans="2:20" s="1" customFormat="1" ht="18" customHeight="1">
      <c r="B75" s="41"/>
      <c r="C75" s="65" t="s">
        <v>25</v>
      </c>
      <c r="D75" s="63"/>
      <c r="E75" s="63"/>
      <c r="F75" s="166" t="str">
        <f>F12</f>
        <v>p.č.st.418, k.ú. Pardubičky</v>
      </c>
      <c r="G75" s="63"/>
      <c r="H75" s="63"/>
      <c r="I75" s="167" t="s">
        <v>27</v>
      </c>
      <c r="J75" s="73" t="str">
        <f>IF(J12="","",J12)</f>
        <v>9. 11. 2017</v>
      </c>
      <c r="K75" s="63"/>
      <c r="L75" s="61"/>
    </row>
    <row r="76" spans="2:20" s="1" customFormat="1" ht="6.95" customHeight="1">
      <c r="B76" s="41"/>
      <c r="C76" s="63"/>
      <c r="D76" s="63"/>
      <c r="E76" s="63"/>
      <c r="F76" s="63"/>
      <c r="G76" s="63"/>
      <c r="H76" s="63"/>
      <c r="I76" s="165"/>
      <c r="J76" s="63"/>
      <c r="K76" s="63"/>
      <c r="L76" s="61"/>
    </row>
    <row r="77" spans="2:20" s="1" customFormat="1" ht="15">
      <c r="B77" s="41"/>
      <c r="C77" s="65" t="s">
        <v>31</v>
      </c>
      <c r="D77" s="63"/>
      <c r="E77" s="63"/>
      <c r="F77" s="166" t="str">
        <f>E15</f>
        <v xml:space="preserve">Pardubický kraj,Komenského nám. 125, Pardubice </v>
      </c>
      <c r="G77" s="63"/>
      <c r="H77" s="63"/>
      <c r="I77" s="167" t="s">
        <v>37</v>
      </c>
      <c r="J77" s="166" t="str">
        <f>E21</f>
        <v xml:space="preserve">Projecticon s.r.o.,A.Kopeckého 151,Nový Hrádek </v>
      </c>
      <c r="K77" s="63"/>
      <c r="L77" s="61"/>
    </row>
    <row r="78" spans="2:20" s="1" customFormat="1" ht="14.45" customHeight="1">
      <c r="B78" s="41"/>
      <c r="C78" s="65" t="s">
        <v>35</v>
      </c>
      <c r="D78" s="63"/>
      <c r="E78" s="63"/>
      <c r="F78" s="166" t="str">
        <f>IF(E18="","",E18)</f>
        <v/>
      </c>
      <c r="G78" s="63"/>
      <c r="H78" s="63"/>
      <c r="I78" s="165"/>
      <c r="J78" s="63"/>
      <c r="K78" s="63"/>
      <c r="L78" s="61"/>
    </row>
    <row r="79" spans="2:20" s="1" customFormat="1" ht="10.35" customHeight="1">
      <c r="B79" s="41"/>
      <c r="C79" s="63"/>
      <c r="D79" s="63"/>
      <c r="E79" s="63"/>
      <c r="F79" s="63"/>
      <c r="G79" s="63"/>
      <c r="H79" s="63"/>
      <c r="I79" s="165"/>
      <c r="J79" s="63"/>
      <c r="K79" s="63"/>
      <c r="L79" s="61"/>
    </row>
    <row r="80" spans="2:20" s="9" customFormat="1" ht="29.25" customHeight="1">
      <c r="B80" s="168"/>
      <c r="C80" s="169" t="s">
        <v>222</v>
      </c>
      <c r="D80" s="170" t="s">
        <v>60</v>
      </c>
      <c r="E80" s="170" t="s">
        <v>56</v>
      </c>
      <c r="F80" s="170" t="s">
        <v>223</v>
      </c>
      <c r="G80" s="170" t="s">
        <v>224</v>
      </c>
      <c r="H80" s="170" t="s">
        <v>225</v>
      </c>
      <c r="I80" s="171" t="s">
        <v>226</v>
      </c>
      <c r="J80" s="170" t="s">
        <v>192</v>
      </c>
      <c r="K80" s="172" t="s">
        <v>227</v>
      </c>
      <c r="L80" s="173"/>
      <c r="M80" s="81" t="s">
        <v>228</v>
      </c>
      <c r="N80" s="82" t="s">
        <v>45</v>
      </c>
      <c r="O80" s="82" t="s">
        <v>229</v>
      </c>
      <c r="P80" s="82" t="s">
        <v>230</v>
      </c>
      <c r="Q80" s="82" t="s">
        <v>231</v>
      </c>
      <c r="R80" s="82" t="s">
        <v>232</v>
      </c>
      <c r="S80" s="82" t="s">
        <v>233</v>
      </c>
      <c r="T80" s="83" t="s">
        <v>234</v>
      </c>
    </row>
    <row r="81" spans="2:65" s="1" customFormat="1" ht="29.25" customHeight="1">
      <c r="B81" s="41"/>
      <c r="C81" s="87" t="s">
        <v>193</v>
      </c>
      <c r="D81" s="63"/>
      <c r="E81" s="63"/>
      <c r="F81" s="63"/>
      <c r="G81" s="63"/>
      <c r="H81" s="63"/>
      <c r="I81" s="165"/>
      <c r="J81" s="174">
        <f>BK81</f>
        <v>0</v>
      </c>
      <c r="K81" s="63"/>
      <c r="L81" s="61"/>
      <c r="M81" s="84"/>
      <c r="N81" s="85"/>
      <c r="O81" s="85"/>
      <c r="P81" s="175">
        <f>P82</f>
        <v>0</v>
      </c>
      <c r="Q81" s="85"/>
      <c r="R81" s="175">
        <f>R82</f>
        <v>0</v>
      </c>
      <c r="S81" s="85"/>
      <c r="T81" s="176">
        <f>T82</f>
        <v>0</v>
      </c>
      <c r="AT81" s="24" t="s">
        <v>74</v>
      </c>
      <c r="AU81" s="24" t="s">
        <v>194</v>
      </c>
      <c r="BK81" s="177">
        <f>BK82</f>
        <v>0</v>
      </c>
    </row>
    <row r="82" spans="2:65" s="10" customFormat="1" ht="37.35" customHeight="1">
      <c r="B82" s="178"/>
      <c r="C82" s="179"/>
      <c r="D82" s="192" t="s">
        <v>74</v>
      </c>
      <c r="E82" s="276" t="s">
        <v>85</v>
      </c>
      <c r="F82" s="276" t="s">
        <v>1944</v>
      </c>
      <c r="G82" s="179"/>
      <c r="H82" s="179"/>
      <c r="I82" s="182"/>
      <c r="J82" s="277">
        <f>BK82</f>
        <v>0</v>
      </c>
      <c r="K82" s="179"/>
      <c r="L82" s="184"/>
      <c r="M82" s="185"/>
      <c r="N82" s="186"/>
      <c r="O82" s="186"/>
      <c r="P82" s="187">
        <f>P83+P84+P89+P91+P93</f>
        <v>0</v>
      </c>
      <c r="Q82" s="186"/>
      <c r="R82" s="187">
        <f>R83+R84+R89+R91+R93</f>
        <v>0</v>
      </c>
      <c r="S82" s="186"/>
      <c r="T82" s="188">
        <f>T83+T84+T89+T91+T93</f>
        <v>0</v>
      </c>
      <c r="AR82" s="189" t="s">
        <v>260</v>
      </c>
      <c r="AT82" s="190" t="s">
        <v>74</v>
      </c>
      <c r="AU82" s="190" t="s">
        <v>75</v>
      </c>
      <c r="AY82" s="189" t="s">
        <v>237</v>
      </c>
      <c r="BK82" s="191">
        <f>BK83+BK84+BK89+BK91+BK93</f>
        <v>0</v>
      </c>
    </row>
    <row r="83" spans="2:65" s="1" customFormat="1" ht="22.5" customHeight="1">
      <c r="B83" s="41"/>
      <c r="C83" s="195" t="s">
        <v>24</v>
      </c>
      <c r="D83" s="195" t="s">
        <v>239</v>
      </c>
      <c r="E83" s="196" t="s">
        <v>1957</v>
      </c>
      <c r="F83" s="197" t="s">
        <v>1958</v>
      </c>
      <c r="G83" s="198" t="s">
        <v>896</v>
      </c>
      <c r="H83" s="199">
        <v>1</v>
      </c>
      <c r="I83" s="200"/>
      <c r="J83" s="201">
        <f>ROUND(I83*H83,2)</f>
        <v>0</v>
      </c>
      <c r="K83" s="197" t="s">
        <v>242</v>
      </c>
      <c r="L83" s="61"/>
      <c r="M83" s="202" t="s">
        <v>22</v>
      </c>
      <c r="N83" s="203" t="s">
        <v>46</v>
      </c>
      <c r="O83" s="42"/>
      <c r="P83" s="204">
        <f>O83*H83</f>
        <v>0</v>
      </c>
      <c r="Q83" s="204">
        <v>0</v>
      </c>
      <c r="R83" s="204">
        <f>Q83*H83</f>
        <v>0</v>
      </c>
      <c r="S83" s="204">
        <v>0</v>
      </c>
      <c r="T83" s="205">
        <f>S83*H83</f>
        <v>0</v>
      </c>
      <c r="AR83" s="24" t="s">
        <v>1950</v>
      </c>
      <c r="AT83" s="24" t="s">
        <v>239</v>
      </c>
      <c r="AU83" s="24" t="s">
        <v>24</v>
      </c>
      <c r="AY83" s="24" t="s">
        <v>237</v>
      </c>
      <c r="BE83" s="206">
        <f>IF(N83="základní",J83,0)</f>
        <v>0</v>
      </c>
      <c r="BF83" s="206">
        <f>IF(N83="snížená",J83,0)</f>
        <v>0</v>
      </c>
      <c r="BG83" s="206">
        <f>IF(N83="zákl. přenesená",J83,0)</f>
        <v>0</v>
      </c>
      <c r="BH83" s="206">
        <f>IF(N83="sníž. přenesená",J83,0)</f>
        <v>0</v>
      </c>
      <c r="BI83" s="206">
        <f>IF(N83="nulová",J83,0)</f>
        <v>0</v>
      </c>
      <c r="BJ83" s="24" t="s">
        <v>24</v>
      </c>
      <c r="BK83" s="206">
        <f>ROUND(I83*H83,2)</f>
        <v>0</v>
      </c>
      <c r="BL83" s="24" t="s">
        <v>1950</v>
      </c>
      <c r="BM83" s="24" t="s">
        <v>1959</v>
      </c>
    </row>
    <row r="84" spans="2:65" s="10" customFormat="1" ht="29.85" customHeight="1">
      <c r="B84" s="178"/>
      <c r="C84" s="179"/>
      <c r="D84" s="192" t="s">
        <v>74</v>
      </c>
      <c r="E84" s="193" t="s">
        <v>1960</v>
      </c>
      <c r="F84" s="193" t="s">
        <v>1961</v>
      </c>
      <c r="G84" s="179"/>
      <c r="H84" s="179"/>
      <c r="I84" s="182"/>
      <c r="J84" s="194">
        <f>BK84</f>
        <v>0</v>
      </c>
      <c r="K84" s="179"/>
      <c r="L84" s="184"/>
      <c r="M84" s="185"/>
      <c r="N84" s="186"/>
      <c r="O84" s="186"/>
      <c r="P84" s="187">
        <f>SUM(P85:P88)</f>
        <v>0</v>
      </c>
      <c r="Q84" s="186"/>
      <c r="R84" s="187">
        <f>SUM(R85:R88)</f>
        <v>0</v>
      </c>
      <c r="S84" s="186"/>
      <c r="T84" s="188">
        <f>SUM(T85:T88)</f>
        <v>0</v>
      </c>
      <c r="AR84" s="189" t="s">
        <v>260</v>
      </c>
      <c r="AT84" s="190" t="s">
        <v>74</v>
      </c>
      <c r="AU84" s="190" t="s">
        <v>24</v>
      </c>
      <c r="AY84" s="189" t="s">
        <v>237</v>
      </c>
      <c r="BK84" s="191">
        <f>SUM(BK85:BK88)</f>
        <v>0</v>
      </c>
    </row>
    <row r="85" spans="2:65" s="1" customFormat="1" ht="22.5" customHeight="1">
      <c r="B85" s="41"/>
      <c r="C85" s="195" t="s">
        <v>84</v>
      </c>
      <c r="D85" s="195" t="s">
        <v>239</v>
      </c>
      <c r="E85" s="196" t="s">
        <v>1962</v>
      </c>
      <c r="F85" s="197" t="s">
        <v>1963</v>
      </c>
      <c r="G85" s="198" t="s">
        <v>896</v>
      </c>
      <c r="H85" s="199">
        <v>1</v>
      </c>
      <c r="I85" s="200"/>
      <c r="J85" s="201">
        <f>ROUND(I85*H85,2)</f>
        <v>0</v>
      </c>
      <c r="K85" s="197" t="s">
        <v>242</v>
      </c>
      <c r="L85" s="61"/>
      <c r="M85" s="202" t="s">
        <v>22</v>
      </c>
      <c r="N85" s="203" t="s">
        <v>46</v>
      </c>
      <c r="O85" s="42"/>
      <c r="P85" s="204">
        <f>O85*H85</f>
        <v>0</v>
      </c>
      <c r="Q85" s="204">
        <v>0</v>
      </c>
      <c r="R85" s="204">
        <f>Q85*H85</f>
        <v>0</v>
      </c>
      <c r="S85" s="204">
        <v>0</v>
      </c>
      <c r="T85" s="205">
        <f>S85*H85</f>
        <v>0</v>
      </c>
      <c r="AR85" s="24" t="s">
        <v>1950</v>
      </c>
      <c r="AT85" s="24" t="s">
        <v>239</v>
      </c>
      <c r="AU85" s="24" t="s">
        <v>84</v>
      </c>
      <c r="AY85" s="24" t="s">
        <v>237</v>
      </c>
      <c r="BE85" s="206">
        <f>IF(N85="základní",J85,0)</f>
        <v>0</v>
      </c>
      <c r="BF85" s="206">
        <f>IF(N85="snížená",J85,0)</f>
        <v>0</v>
      </c>
      <c r="BG85" s="206">
        <f>IF(N85="zákl. přenesená",J85,0)</f>
        <v>0</v>
      </c>
      <c r="BH85" s="206">
        <f>IF(N85="sníž. přenesená",J85,0)</f>
        <v>0</v>
      </c>
      <c r="BI85" s="206">
        <f>IF(N85="nulová",J85,0)</f>
        <v>0</v>
      </c>
      <c r="BJ85" s="24" t="s">
        <v>24</v>
      </c>
      <c r="BK85" s="206">
        <f>ROUND(I85*H85,2)</f>
        <v>0</v>
      </c>
      <c r="BL85" s="24" t="s">
        <v>1950</v>
      </c>
      <c r="BM85" s="24" t="s">
        <v>1964</v>
      </c>
    </row>
    <row r="86" spans="2:65" s="1" customFormat="1" ht="22.5" customHeight="1">
      <c r="B86" s="41"/>
      <c r="C86" s="195" t="s">
        <v>135</v>
      </c>
      <c r="D86" s="195" t="s">
        <v>239</v>
      </c>
      <c r="E86" s="196" t="s">
        <v>1965</v>
      </c>
      <c r="F86" s="197" t="s">
        <v>1966</v>
      </c>
      <c r="G86" s="198" t="s">
        <v>896</v>
      </c>
      <c r="H86" s="199">
        <v>1</v>
      </c>
      <c r="I86" s="200"/>
      <c r="J86" s="201">
        <f>ROUND(I86*H86,2)</f>
        <v>0</v>
      </c>
      <c r="K86" s="197" t="s">
        <v>242</v>
      </c>
      <c r="L86" s="61"/>
      <c r="M86" s="202" t="s">
        <v>22</v>
      </c>
      <c r="N86" s="203" t="s">
        <v>46</v>
      </c>
      <c r="O86" s="42"/>
      <c r="P86" s="204">
        <f>O86*H86</f>
        <v>0</v>
      </c>
      <c r="Q86" s="204">
        <v>0</v>
      </c>
      <c r="R86" s="204">
        <f>Q86*H86</f>
        <v>0</v>
      </c>
      <c r="S86" s="204">
        <v>0</v>
      </c>
      <c r="T86" s="205">
        <f>S86*H86</f>
        <v>0</v>
      </c>
      <c r="AR86" s="24" t="s">
        <v>1950</v>
      </c>
      <c r="AT86" s="24" t="s">
        <v>239</v>
      </c>
      <c r="AU86" s="24" t="s">
        <v>84</v>
      </c>
      <c r="AY86" s="24" t="s">
        <v>237</v>
      </c>
      <c r="BE86" s="206">
        <f>IF(N86="základní",J86,0)</f>
        <v>0</v>
      </c>
      <c r="BF86" s="206">
        <f>IF(N86="snížená",J86,0)</f>
        <v>0</v>
      </c>
      <c r="BG86" s="206">
        <f>IF(N86="zákl. přenesená",J86,0)</f>
        <v>0</v>
      </c>
      <c r="BH86" s="206">
        <f>IF(N86="sníž. přenesená",J86,0)</f>
        <v>0</v>
      </c>
      <c r="BI86" s="206">
        <f>IF(N86="nulová",J86,0)</f>
        <v>0</v>
      </c>
      <c r="BJ86" s="24" t="s">
        <v>24</v>
      </c>
      <c r="BK86" s="206">
        <f>ROUND(I86*H86,2)</f>
        <v>0</v>
      </c>
      <c r="BL86" s="24" t="s">
        <v>1950</v>
      </c>
      <c r="BM86" s="24" t="s">
        <v>1967</v>
      </c>
    </row>
    <row r="87" spans="2:65" s="1" customFormat="1" ht="22.5" customHeight="1">
      <c r="B87" s="41"/>
      <c r="C87" s="195" t="s">
        <v>164</v>
      </c>
      <c r="D87" s="195" t="s">
        <v>239</v>
      </c>
      <c r="E87" s="196" t="s">
        <v>1968</v>
      </c>
      <c r="F87" s="197" t="s">
        <v>1969</v>
      </c>
      <c r="G87" s="198" t="s">
        <v>896</v>
      </c>
      <c r="H87" s="199">
        <v>1</v>
      </c>
      <c r="I87" s="200"/>
      <c r="J87" s="201">
        <f>ROUND(I87*H87,2)</f>
        <v>0</v>
      </c>
      <c r="K87" s="197" t="s">
        <v>242</v>
      </c>
      <c r="L87" s="61"/>
      <c r="M87" s="202" t="s">
        <v>22</v>
      </c>
      <c r="N87" s="203" t="s">
        <v>46</v>
      </c>
      <c r="O87" s="42"/>
      <c r="P87" s="204">
        <f>O87*H87</f>
        <v>0</v>
      </c>
      <c r="Q87" s="204">
        <v>0</v>
      </c>
      <c r="R87" s="204">
        <f>Q87*H87</f>
        <v>0</v>
      </c>
      <c r="S87" s="204">
        <v>0</v>
      </c>
      <c r="T87" s="205">
        <f>S87*H87</f>
        <v>0</v>
      </c>
      <c r="AR87" s="24" t="s">
        <v>1950</v>
      </c>
      <c r="AT87" s="24" t="s">
        <v>239</v>
      </c>
      <c r="AU87" s="24" t="s">
        <v>84</v>
      </c>
      <c r="AY87" s="24" t="s">
        <v>237</v>
      </c>
      <c r="BE87" s="206">
        <f>IF(N87="základní",J87,0)</f>
        <v>0</v>
      </c>
      <c r="BF87" s="206">
        <f>IF(N87="snížená",J87,0)</f>
        <v>0</v>
      </c>
      <c r="BG87" s="206">
        <f>IF(N87="zákl. přenesená",J87,0)</f>
        <v>0</v>
      </c>
      <c r="BH87" s="206">
        <f>IF(N87="sníž. přenesená",J87,0)</f>
        <v>0</v>
      </c>
      <c r="BI87" s="206">
        <f>IF(N87="nulová",J87,0)</f>
        <v>0</v>
      </c>
      <c r="BJ87" s="24" t="s">
        <v>24</v>
      </c>
      <c r="BK87" s="206">
        <f>ROUND(I87*H87,2)</f>
        <v>0</v>
      </c>
      <c r="BL87" s="24" t="s">
        <v>1950</v>
      </c>
      <c r="BM87" s="24" t="s">
        <v>1970</v>
      </c>
    </row>
    <row r="88" spans="2:65" s="1" customFormat="1" ht="22.5" customHeight="1">
      <c r="B88" s="41"/>
      <c r="C88" s="195" t="s">
        <v>260</v>
      </c>
      <c r="D88" s="195" t="s">
        <v>239</v>
      </c>
      <c r="E88" s="196" t="s">
        <v>1971</v>
      </c>
      <c r="F88" s="197" t="s">
        <v>1972</v>
      </c>
      <c r="G88" s="198" t="s">
        <v>896</v>
      </c>
      <c r="H88" s="199">
        <v>1</v>
      </c>
      <c r="I88" s="200"/>
      <c r="J88" s="201">
        <f>ROUND(I88*H88,2)</f>
        <v>0</v>
      </c>
      <c r="K88" s="197" t="s">
        <v>242</v>
      </c>
      <c r="L88" s="61"/>
      <c r="M88" s="202" t="s">
        <v>22</v>
      </c>
      <c r="N88" s="203" t="s">
        <v>46</v>
      </c>
      <c r="O88" s="42"/>
      <c r="P88" s="204">
        <f>O88*H88</f>
        <v>0</v>
      </c>
      <c r="Q88" s="204">
        <v>0</v>
      </c>
      <c r="R88" s="204">
        <f>Q88*H88</f>
        <v>0</v>
      </c>
      <c r="S88" s="204">
        <v>0</v>
      </c>
      <c r="T88" s="205">
        <f>S88*H88</f>
        <v>0</v>
      </c>
      <c r="AR88" s="24" t="s">
        <v>1950</v>
      </c>
      <c r="AT88" s="24" t="s">
        <v>239</v>
      </c>
      <c r="AU88" s="24" t="s">
        <v>84</v>
      </c>
      <c r="AY88" s="24" t="s">
        <v>237</v>
      </c>
      <c r="BE88" s="206">
        <f>IF(N88="základní",J88,0)</f>
        <v>0</v>
      </c>
      <c r="BF88" s="206">
        <f>IF(N88="snížená",J88,0)</f>
        <v>0</v>
      </c>
      <c r="BG88" s="206">
        <f>IF(N88="zákl. přenesená",J88,0)</f>
        <v>0</v>
      </c>
      <c r="BH88" s="206">
        <f>IF(N88="sníž. přenesená",J88,0)</f>
        <v>0</v>
      </c>
      <c r="BI88" s="206">
        <f>IF(N88="nulová",J88,0)</f>
        <v>0</v>
      </c>
      <c r="BJ88" s="24" t="s">
        <v>24</v>
      </c>
      <c r="BK88" s="206">
        <f>ROUND(I88*H88,2)</f>
        <v>0</v>
      </c>
      <c r="BL88" s="24" t="s">
        <v>1950</v>
      </c>
      <c r="BM88" s="24" t="s">
        <v>1973</v>
      </c>
    </row>
    <row r="89" spans="2:65" s="10" customFormat="1" ht="29.85" customHeight="1">
      <c r="B89" s="178"/>
      <c r="C89" s="179"/>
      <c r="D89" s="192" t="s">
        <v>74</v>
      </c>
      <c r="E89" s="193" t="s">
        <v>1974</v>
      </c>
      <c r="F89" s="193" t="s">
        <v>1975</v>
      </c>
      <c r="G89" s="179"/>
      <c r="H89" s="179"/>
      <c r="I89" s="182"/>
      <c r="J89" s="194">
        <f>BK89</f>
        <v>0</v>
      </c>
      <c r="K89" s="179"/>
      <c r="L89" s="184"/>
      <c r="M89" s="185"/>
      <c r="N89" s="186"/>
      <c r="O89" s="186"/>
      <c r="P89" s="187">
        <f>P90</f>
        <v>0</v>
      </c>
      <c r="Q89" s="186"/>
      <c r="R89" s="187">
        <f>R90</f>
        <v>0</v>
      </c>
      <c r="S89" s="186"/>
      <c r="T89" s="188">
        <f>T90</f>
        <v>0</v>
      </c>
      <c r="AR89" s="189" t="s">
        <v>260</v>
      </c>
      <c r="AT89" s="190" t="s">
        <v>74</v>
      </c>
      <c r="AU89" s="190" t="s">
        <v>24</v>
      </c>
      <c r="AY89" s="189" t="s">
        <v>237</v>
      </c>
      <c r="BK89" s="191">
        <f>BK90</f>
        <v>0</v>
      </c>
    </row>
    <row r="90" spans="2:65" s="1" customFormat="1" ht="22.5" customHeight="1">
      <c r="B90" s="41"/>
      <c r="C90" s="195" t="s">
        <v>264</v>
      </c>
      <c r="D90" s="195" t="s">
        <v>239</v>
      </c>
      <c r="E90" s="196" t="s">
        <v>1976</v>
      </c>
      <c r="F90" s="197" t="s">
        <v>1977</v>
      </c>
      <c r="G90" s="198" t="s">
        <v>896</v>
      </c>
      <c r="H90" s="199">
        <v>1</v>
      </c>
      <c r="I90" s="200"/>
      <c r="J90" s="201">
        <f>ROUND(I90*H90,2)</f>
        <v>0</v>
      </c>
      <c r="K90" s="197" t="s">
        <v>242</v>
      </c>
      <c r="L90" s="61"/>
      <c r="M90" s="202" t="s">
        <v>22</v>
      </c>
      <c r="N90" s="203" t="s">
        <v>46</v>
      </c>
      <c r="O90" s="42"/>
      <c r="P90" s="204">
        <f>O90*H90</f>
        <v>0</v>
      </c>
      <c r="Q90" s="204">
        <v>0</v>
      </c>
      <c r="R90" s="204">
        <f>Q90*H90</f>
        <v>0</v>
      </c>
      <c r="S90" s="204">
        <v>0</v>
      </c>
      <c r="T90" s="205">
        <f>S90*H90</f>
        <v>0</v>
      </c>
      <c r="AR90" s="24" t="s">
        <v>1950</v>
      </c>
      <c r="AT90" s="24" t="s">
        <v>239</v>
      </c>
      <c r="AU90" s="24" t="s">
        <v>84</v>
      </c>
      <c r="AY90" s="24" t="s">
        <v>237</v>
      </c>
      <c r="BE90" s="206">
        <f>IF(N90="základní",J90,0)</f>
        <v>0</v>
      </c>
      <c r="BF90" s="206">
        <f>IF(N90="snížená",J90,0)</f>
        <v>0</v>
      </c>
      <c r="BG90" s="206">
        <f>IF(N90="zákl. přenesená",J90,0)</f>
        <v>0</v>
      </c>
      <c r="BH90" s="206">
        <f>IF(N90="sníž. přenesená",J90,0)</f>
        <v>0</v>
      </c>
      <c r="BI90" s="206">
        <f>IF(N90="nulová",J90,0)</f>
        <v>0</v>
      </c>
      <c r="BJ90" s="24" t="s">
        <v>24</v>
      </c>
      <c r="BK90" s="206">
        <f>ROUND(I90*H90,2)</f>
        <v>0</v>
      </c>
      <c r="BL90" s="24" t="s">
        <v>1950</v>
      </c>
      <c r="BM90" s="24" t="s">
        <v>1978</v>
      </c>
    </row>
    <row r="91" spans="2:65" s="10" customFormat="1" ht="29.85" customHeight="1">
      <c r="B91" s="178"/>
      <c r="C91" s="179"/>
      <c r="D91" s="192" t="s">
        <v>74</v>
      </c>
      <c r="E91" s="193" t="s">
        <v>1979</v>
      </c>
      <c r="F91" s="193" t="s">
        <v>1980</v>
      </c>
      <c r="G91" s="179"/>
      <c r="H91" s="179"/>
      <c r="I91" s="182"/>
      <c r="J91" s="194">
        <f>BK91</f>
        <v>0</v>
      </c>
      <c r="K91" s="179"/>
      <c r="L91" s="184"/>
      <c r="M91" s="185"/>
      <c r="N91" s="186"/>
      <c r="O91" s="186"/>
      <c r="P91" s="187">
        <f>P92</f>
        <v>0</v>
      </c>
      <c r="Q91" s="186"/>
      <c r="R91" s="187">
        <f>R92</f>
        <v>0</v>
      </c>
      <c r="S91" s="186"/>
      <c r="T91" s="188">
        <f>T92</f>
        <v>0</v>
      </c>
      <c r="AR91" s="189" t="s">
        <v>260</v>
      </c>
      <c r="AT91" s="190" t="s">
        <v>74</v>
      </c>
      <c r="AU91" s="190" t="s">
        <v>24</v>
      </c>
      <c r="AY91" s="189" t="s">
        <v>237</v>
      </c>
      <c r="BK91" s="191">
        <f>BK92</f>
        <v>0</v>
      </c>
    </row>
    <row r="92" spans="2:65" s="1" customFormat="1" ht="22.5" customHeight="1">
      <c r="B92" s="41"/>
      <c r="C92" s="195" t="s">
        <v>268</v>
      </c>
      <c r="D92" s="195" t="s">
        <v>239</v>
      </c>
      <c r="E92" s="196" t="s">
        <v>1981</v>
      </c>
      <c r="F92" s="197" t="s">
        <v>1982</v>
      </c>
      <c r="G92" s="198" t="s">
        <v>896</v>
      </c>
      <c r="H92" s="199">
        <v>1</v>
      </c>
      <c r="I92" s="200"/>
      <c r="J92" s="201">
        <f>ROUND(I92*H92,2)</f>
        <v>0</v>
      </c>
      <c r="K92" s="197" t="s">
        <v>242</v>
      </c>
      <c r="L92" s="61"/>
      <c r="M92" s="202" t="s">
        <v>22</v>
      </c>
      <c r="N92" s="203" t="s">
        <v>46</v>
      </c>
      <c r="O92" s="42"/>
      <c r="P92" s="204">
        <f>O92*H92</f>
        <v>0</v>
      </c>
      <c r="Q92" s="204">
        <v>0</v>
      </c>
      <c r="R92" s="204">
        <f>Q92*H92</f>
        <v>0</v>
      </c>
      <c r="S92" s="204">
        <v>0</v>
      </c>
      <c r="T92" s="205">
        <f>S92*H92</f>
        <v>0</v>
      </c>
      <c r="AR92" s="24" t="s">
        <v>1950</v>
      </c>
      <c r="AT92" s="24" t="s">
        <v>239</v>
      </c>
      <c r="AU92" s="24" t="s">
        <v>84</v>
      </c>
      <c r="AY92" s="24" t="s">
        <v>237</v>
      </c>
      <c r="BE92" s="206">
        <f>IF(N92="základní",J92,0)</f>
        <v>0</v>
      </c>
      <c r="BF92" s="206">
        <f>IF(N92="snížená",J92,0)</f>
        <v>0</v>
      </c>
      <c r="BG92" s="206">
        <f>IF(N92="zákl. přenesená",J92,0)</f>
        <v>0</v>
      </c>
      <c r="BH92" s="206">
        <f>IF(N92="sníž. přenesená",J92,0)</f>
        <v>0</v>
      </c>
      <c r="BI92" s="206">
        <f>IF(N92="nulová",J92,0)</f>
        <v>0</v>
      </c>
      <c r="BJ92" s="24" t="s">
        <v>24</v>
      </c>
      <c r="BK92" s="206">
        <f>ROUND(I92*H92,2)</f>
        <v>0</v>
      </c>
      <c r="BL92" s="24" t="s">
        <v>1950</v>
      </c>
      <c r="BM92" s="24" t="s">
        <v>1983</v>
      </c>
    </row>
    <row r="93" spans="2:65" s="10" customFormat="1" ht="29.85" customHeight="1">
      <c r="B93" s="178"/>
      <c r="C93" s="179"/>
      <c r="D93" s="192" t="s">
        <v>74</v>
      </c>
      <c r="E93" s="193" t="s">
        <v>1984</v>
      </c>
      <c r="F93" s="193" t="s">
        <v>1985</v>
      </c>
      <c r="G93" s="179"/>
      <c r="H93" s="179"/>
      <c r="I93" s="182"/>
      <c r="J93" s="194">
        <f>BK93</f>
        <v>0</v>
      </c>
      <c r="K93" s="179"/>
      <c r="L93" s="184"/>
      <c r="M93" s="185"/>
      <c r="N93" s="186"/>
      <c r="O93" s="186"/>
      <c r="P93" s="187">
        <f>SUM(P94:P96)</f>
        <v>0</v>
      </c>
      <c r="Q93" s="186"/>
      <c r="R93" s="187">
        <f>SUM(R94:R96)</f>
        <v>0</v>
      </c>
      <c r="S93" s="186"/>
      <c r="T93" s="188">
        <f>SUM(T94:T96)</f>
        <v>0</v>
      </c>
      <c r="AR93" s="189" t="s">
        <v>260</v>
      </c>
      <c r="AT93" s="190" t="s">
        <v>74</v>
      </c>
      <c r="AU93" s="190" t="s">
        <v>24</v>
      </c>
      <c r="AY93" s="189" t="s">
        <v>237</v>
      </c>
      <c r="BK93" s="191">
        <f>SUM(BK94:BK96)</f>
        <v>0</v>
      </c>
    </row>
    <row r="94" spans="2:65" s="1" customFormat="1" ht="22.5" customHeight="1">
      <c r="B94" s="41"/>
      <c r="C94" s="195" t="s">
        <v>273</v>
      </c>
      <c r="D94" s="195" t="s">
        <v>239</v>
      </c>
      <c r="E94" s="196" t="s">
        <v>1986</v>
      </c>
      <c r="F94" s="197" t="s">
        <v>1987</v>
      </c>
      <c r="G94" s="198" t="s">
        <v>896</v>
      </c>
      <c r="H94" s="199">
        <v>1</v>
      </c>
      <c r="I94" s="200"/>
      <c r="J94" s="201">
        <f>ROUND(I94*H94,2)</f>
        <v>0</v>
      </c>
      <c r="K94" s="197" t="s">
        <v>22</v>
      </c>
      <c r="L94" s="61"/>
      <c r="M94" s="202" t="s">
        <v>22</v>
      </c>
      <c r="N94" s="203" t="s">
        <v>46</v>
      </c>
      <c r="O94" s="42"/>
      <c r="P94" s="204">
        <f>O94*H94</f>
        <v>0</v>
      </c>
      <c r="Q94" s="204">
        <v>0</v>
      </c>
      <c r="R94" s="204">
        <f>Q94*H94</f>
        <v>0</v>
      </c>
      <c r="S94" s="204">
        <v>0</v>
      </c>
      <c r="T94" s="205">
        <f>S94*H94</f>
        <v>0</v>
      </c>
      <c r="AR94" s="24" t="s">
        <v>1950</v>
      </c>
      <c r="AT94" s="24" t="s">
        <v>239</v>
      </c>
      <c r="AU94" s="24" t="s">
        <v>84</v>
      </c>
      <c r="AY94" s="24" t="s">
        <v>237</v>
      </c>
      <c r="BE94" s="206">
        <f>IF(N94="základní",J94,0)</f>
        <v>0</v>
      </c>
      <c r="BF94" s="206">
        <f>IF(N94="snížená",J94,0)</f>
        <v>0</v>
      </c>
      <c r="BG94" s="206">
        <f>IF(N94="zákl. přenesená",J94,0)</f>
        <v>0</v>
      </c>
      <c r="BH94" s="206">
        <f>IF(N94="sníž. přenesená",J94,0)</f>
        <v>0</v>
      </c>
      <c r="BI94" s="206">
        <f>IF(N94="nulová",J94,0)</f>
        <v>0</v>
      </c>
      <c r="BJ94" s="24" t="s">
        <v>24</v>
      </c>
      <c r="BK94" s="206">
        <f>ROUND(I94*H94,2)</f>
        <v>0</v>
      </c>
      <c r="BL94" s="24" t="s">
        <v>1950</v>
      </c>
      <c r="BM94" s="24" t="s">
        <v>1988</v>
      </c>
    </row>
    <row r="95" spans="2:65" s="1" customFormat="1" ht="22.5" customHeight="1">
      <c r="B95" s="41"/>
      <c r="C95" s="195" t="s">
        <v>280</v>
      </c>
      <c r="D95" s="195" t="s">
        <v>239</v>
      </c>
      <c r="E95" s="196" t="s">
        <v>1989</v>
      </c>
      <c r="F95" s="197" t="s">
        <v>1990</v>
      </c>
      <c r="G95" s="198" t="s">
        <v>896</v>
      </c>
      <c r="H95" s="199">
        <v>1</v>
      </c>
      <c r="I95" s="200"/>
      <c r="J95" s="201">
        <f>ROUND(I95*H95,2)</f>
        <v>0</v>
      </c>
      <c r="K95" s="197" t="s">
        <v>22</v>
      </c>
      <c r="L95" s="61"/>
      <c r="M95" s="202" t="s">
        <v>22</v>
      </c>
      <c r="N95" s="203" t="s">
        <v>46</v>
      </c>
      <c r="O95" s="42"/>
      <c r="P95" s="204">
        <f>O95*H95</f>
        <v>0</v>
      </c>
      <c r="Q95" s="204">
        <v>0</v>
      </c>
      <c r="R95" s="204">
        <f>Q95*H95</f>
        <v>0</v>
      </c>
      <c r="S95" s="204">
        <v>0</v>
      </c>
      <c r="T95" s="205">
        <f>S95*H95</f>
        <v>0</v>
      </c>
      <c r="AR95" s="24" t="s">
        <v>1950</v>
      </c>
      <c r="AT95" s="24" t="s">
        <v>239</v>
      </c>
      <c r="AU95" s="24" t="s">
        <v>84</v>
      </c>
      <c r="AY95" s="24" t="s">
        <v>237</v>
      </c>
      <c r="BE95" s="206">
        <f>IF(N95="základní",J95,0)</f>
        <v>0</v>
      </c>
      <c r="BF95" s="206">
        <f>IF(N95="snížená",J95,0)</f>
        <v>0</v>
      </c>
      <c r="BG95" s="206">
        <f>IF(N95="zákl. přenesená",J95,0)</f>
        <v>0</v>
      </c>
      <c r="BH95" s="206">
        <f>IF(N95="sníž. přenesená",J95,0)</f>
        <v>0</v>
      </c>
      <c r="BI95" s="206">
        <f>IF(N95="nulová",J95,0)</f>
        <v>0</v>
      </c>
      <c r="BJ95" s="24" t="s">
        <v>24</v>
      </c>
      <c r="BK95" s="206">
        <f>ROUND(I95*H95,2)</f>
        <v>0</v>
      </c>
      <c r="BL95" s="24" t="s">
        <v>1950</v>
      </c>
      <c r="BM95" s="24" t="s">
        <v>1991</v>
      </c>
    </row>
    <row r="96" spans="2:65" s="1" customFormat="1" ht="44.25" customHeight="1">
      <c r="B96" s="41"/>
      <c r="C96" s="195" t="s">
        <v>29</v>
      </c>
      <c r="D96" s="195" t="s">
        <v>239</v>
      </c>
      <c r="E96" s="196" t="s">
        <v>1992</v>
      </c>
      <c r="F96" s="197" t="s">
        <v>1993</v>
      </c>
      <c r="G96" s="198" t="s">
        <v>896</v>
      </c>
      <c r="H96" s="199">
        <v>1</v>
      </c>
      <c r="I96" s="200"/>
      <c r="J96" s="201">
        <f>ROUND(I96*H96,2)</f>
        <v>0</v>
      </c>
      <c r="K96" s="197" t="s">
        <v>22</v>
      </c>
      <c r="L96" s="61"/>
      <c r="M96" s="202" t="s">
        <v>22</v>
      </c>
      <c r="N96" s="272" t="s">
        <v>46</v>
      </c>
      <c r="O96" s="273"/>
      <c r="P96" s="274">
        <f>O96*H96</f>
        <v>0</v>
      </c>
      <c r="Q96" s="274">
        <v>0</v>
      </c>
      <c r="R96" s="274">
        <f>Q96*H96</f>
        <v>0</v>
      </c>
      <c r="S96" s="274">
        <v>0</v>
      </c>
      <c r="T96" s="275">
        <f>S96*H96</f>
        <v>0</v>
      </c>
      <c r="AR96" s="24" t="s">
        <v>1950</v>
      </c>
      <c r="AT96" s="24" t="s">
        <v>239</v>
      </c>
      <c r="AU96" s="24" t="s">
        <v>84</v>
      </c>
      <c r="AY96" s="24" t="s">
        <v>237</v>
      </c>
      <c r="BE96" s="206">
        <f>IF(N96="základní",J96,0)</f>
        <v>0</v>
      </c>
      <c r="BF96" s="206">
        <f>IF(N96="snížená",J96,0)</f>
        <v>0</v>
      </c>
      <c r="BG96" s="206">
        <f>IF(N96="zákl. přenesená",J96,0)</f>
        <v>0</v>
      </c>
      <c r="BH96" s="206">
        <f>IF(N96="sníž. přenesená",J96,0)</f>
        <v>0</v>
      </c>
      <c r="BI96" s="206">
        <f>IF(N96="nulová",J96,0)</f>
        <v>0</v>
      </c>
      <c r="BJ96" s="24" t="s">
        <v>24</v>
      </c>
      <c r="BK96" s="206">
        <f>ROUND(I96*H96,2)</f>
        <v>0</v>
      </c>
      <c r="BL96" s="24" t="s">
        <v>1950</v>
      </c>
      <c r="BM96" s="24" t="s">
        <v>1994</v>
      </c>
    </row>
    <row r="97" spans="2:12" s="1" customFormat="1" ht="6.95" customHeight="1">
      <c r="B97" s="56"/>
      <c r="C97" s="57"/>
      <c r="D97" s="57"/>
      <c r="E97" s="57"/>
      <c r="F97" s="57"/>
      <c r="G97" s="57"/>
      <c r="H97" s="57"/>
      <c r="I97" s="141"/>
      <c r="J97" s="57"/>
      <c r="K97" s="57"/>
      <c r="L97" s="61"/>
    </row>
  </sheetData>
  <sheetProtection password="CC35" sheet="1" objects="1" scenarios="1" formatCells="0" formatColumns="0" formatRows="0" sort="0" autoFilter="0"/>
  <autoFilter ref="C80:K96"/>
  <mergeCells count="9">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78" customWidth="1"/>
    <col min="2" max="2" width="1.6640625" style="278" customWidth="1"/>
    <col min="3" max="4" width="5" style="278" customWidth="1"/>
    <col min="5" max="5" width="11.6640625" style="278" customWidth="1"/>
    <col min="6" max="6" width="9.1640625" style="278" customWidth="1"/>
    <col min="7" max="7" width="5" style="278" customWidth="1"/>
    <col min="8" max="8" width="77.83203125" style="278" customWidth="1"/>
    <col min="9" max="10" width="20" style="278" customWidth="1"/>
    <col min="11" max="11" width="1.6640625" style="278" customWidth="1"/>
  </cols>
  <sheetData>
    <row r="1" spans="2:11" ht="37.5" customHeight="1"/>
    <row r="2" spans="2:11" ht="7.5" customHeight="1">
      <c r="B2" s="279"/>
      <c r="C2" s="280"/>
      <c r="D2" s="280"/>
      <c r="E2" s="280"/>
      <c r="F2" s="280"/>
      <c r="G2" s="280"/>
      <c r="H2" s="280"/>
      <c r="I2" s="280"/>
      <c r="J2" s="280"/>
      <c r="K2" s="281"/>
    </row>
    <row r="3" spans="2:11" s="15" customFormat="1" ht="45" customHeight="1">
      <c r="B3" s="282"/>
      <c r="C3" s="402" t="s">
        <v>1995</v>
      </c>
      <c r="D3" s="402"/>
      <c r="E3" s="402"/>
      <c r="F3" s="402"/>
      <c r="G3" s="402"/>
      <c r="H3" s="402"/>
      <c r="I3" s="402"/>
      <c r="J3" s="402"/>
      <c r="K3" s="283"/>
    </row>
    <row r="4" spans="2:11" ht="25.5" customHeight="1">
      <c r="B4" s="284"/>
      <c r="C4" s="409" t="s">
        <v>1996</v>
      </c>
      <c r="D4" s="409"/>
      <c r="E4" s="409"/>
      <c r="F4" s="409"/>
      <c r="G4" s="409"/>
      <c r="H4" s="409"/>
      <c r="I4" s="409"/>
      <c r="J4" s="409"/>
      <c r="K4" s="285"/>
    </row>
    <row r="5" spans="2:11" ht="5.25" customHeight="1">
      <c r="B5" s="284"/>
      <c r="C5" s="286"/>
      <c r="D5" s="286"/>
      <c r="E5" s="286"/>
      <c r="F5" s="286"/>
      <c r="G5" s="286"/>
      <c r="H5" s="286"/>
      <c r="I5" s="286"/>
      <c r="J5" s="286"/>
      <c r="K5" s="285"/>
    </row>
    <row r="6" spans="2:11" ht="15" customHeight="1">
      <c r="B6" s="284"/>
      <c r="C6" s="405" t="s">
        <v>1997</v>
      </c>
      <c r="D6" s="405"/>
      <c r="E6" s="405"/>
      <c r="F6" s="405"/>
      <c r="G6" s="405"/>
      <c r="H6" s="405"/>
      <c r="I6" s="405"/>
      <c r="J6" s="405"/>
      <c r="K6" s="285"/>
    </row>
    <row r="7" spans="2:11" ht="15" customHeight="1">
      <c r="B7" s="288"/>
      <c r="C7" s="405" t="s">
        <v>1998</v>
      </c>
      <c r="D7" s="405"/>
      <c r="E7" s="405"/>
      <c r="F7" s="405"/>
      <c r="G7" s="405"/>
      <c r="H7" s="405"/>
      <c r="I7" s="405"/>
      <c r="J7" s="405"/>
      <c r="K7" s="285"/>
    </row>
    <row r="8" spans="2:11" ht="12.75" customHeight="1">
      <c r="B8" s="288"/>
      <c r="C8" s="287"/>
      <c r="D8" s="287"/>
      <c r="E8" s="287"/>
      <c r="F8" s="287"/>
      <c r="G8" s="287"/>
      <c r="H8" s="287"/>
      <c r="I8" s="287"/>
      <c r="J8" s="287"/>
      <c r="K8" s="285"/>
    </row>
    <row r="9" spans="2:11" ht="15" customHeight="1">
      <c r="B9" s="288"/>
      <c r="C9" s="405" t="s">
        <v>1999</v>
      </c>
      <c r="D9" s="405"/>
      <c r="E9" s="405"/>
      <c r="F9" s="405"/>
      <c r="G9" s="405"/>
      <c r="H9" s="405"/>
      <c r="I9" s="405"/>
      <c r="J9" s="405"/>
      <c r="K9" s="285"/>
    </row>
    <row r="10" spans="2:11" ht="15" customHeight="1">
      <c r="B10" s="288"/>
      <c r="C10" s="287"/>
      <c r="D10" s="405" t="s">
        <v>2000</v>
      </c>
      <c r="E10" s="405"/>
      <c r="F10" s="405"/>
      <c r="G10" s="405"/>
      <c r="H10" s="405"/>
      <c r="I10" s="405"/>
      <c r="J10" s="405"/>
      <c r="K10" s="285"/>
    </row>
    <row r="11" spans="2:11" ht="15" customHeight="1">
      <c r="B11" s="288"/>
      <c r="C11" s="289"/>
      <c r="D11" s="405" t="s">
        <v>2001</v>
      </c>
      <c r="E11" s="405"/>
      <c r="F11" s="405"/>
      <c r="G11" s="405"/>
      <c r="H11" s="405"/>
      <c r="I11" s="405"/>
      <c r="J11" s="405"/>
      <c r="K11" s="285"/>
    </row>
    <row r="12" spans="2:11" ht="12.75" customHeight="1">
      <c r="B12" s="288"/>
      <c r="C12" s="289"/>
      <c r="D12" s="289"/>
      <c r="E12" s="289"/>
      <c r="F12" s="289"/>
      <c r="G12" s="289"/>
      <c r="H12" s="289"/>
      <c r="I12" s="289"/>
      <c r="J12" s="289"/>
      <c r="K12" s="285"/>
    </row>
    <row r="13" spans="2:11" ht="15" customHeight="1">
      <c r="B13" s="288"/>
      <c r="C13" s="289"/>
      <c r="D13" s="405" t="s">
        <v>2002</v>
      </c>
      <c r="E13" s="405"/>
      <c r="F13" s="405"/>
      <c r="G13" s="405"/>
      <c r="H13" s="405"/>
      <c r="I13" s="405"/>
      <c r="J13" s="405"/>
      <c r="K13" s="285"/>
    </row>
    <row r="14" spans="2:11" ht="15" customHeight="1">
      <c r="B14" s="288"/>
      <c r="C14" s="289"/>
      <c r="D14" s="405" t="s">
        <v>2003</v>
      </c>
      <c r="E14" s="405"/>
      <c r="F14" s="405"/>
      <c r="G14" s="405"/>
      <c r="H14" s="405"/>
      <c r="I14" s="405"/>
      <c r="J14" s="405"/>
      <c r="K14" s="285"/>
    </row>
    <row r="15" spans="2:11" ht="15" customHeight="1">
      <c r="B15" s="288"/>
      <c r="C15" s="289"/>
      <c r="D15" s="405" t="s">
        <v>2004</v>
      </c>
      <c r="E15" s="405"/>
      <c r="F15" s="405"/>
      <c r="G15" s="405"/>
      <c r="H15" s="405"/>
      <c r="I15" s="405"/>
      <c r="J15" s="405"/>
      <c r="K15" s="285"/>
    </row>
    <row r="16" spans="2:11" ht="15" customHeight="1">
      <c r="B16" s="288"/>
      <c r="C16" s="289"/>
      <c r="D16" s="289"/>
      <c r="E16" s="290" t="s">
        <v>82</v>
      </c>
      <c r="F16" s="405" t="s">
        <v>2005</v>
      </c>
      <c r="G16" s="405"/>
      <c r="H16" s="405"/>
      <c r="I16" s="405"/>
      <c r="J16" s="405"/>
      <c r="K16" s="285"/>
    </row>
    <row r="17" spans="2:11" ht="15" customHeight="1">
      <c r="B17" s="288"/>
      <c r="C17" s="289"/>
      <c r="D17" s="289"/>
      <c r="E17" s="290" t="s">
        <v>2006</v>
      </c>
      <c r="F17" s="405" t="s">
        <v>2007</v>
      </c>
      <c r="G17" s="405"/>
      <c r="H17" s="405"/>
      <c r="I17" s="405"/>
      <c r="J17" s="405"/>
      <c r="K17" s="285"/>
    </row>
    <row r="18" spans="2:11" ht="15" customHeight="1">
      <c r="B18" s="288"/>
      <c r="C18" s="289"/>
      <c r="D18" s="289"/>
      <c r="E18" s="290" t="s">
        <v>2008</v>
      </c>
      <c r="F18" s="405" t="s">
        <v>2009</v>
      </c>
      <c r="G18" s="405"/>
      <c r="H18" s="405"/>
      <c r="I18" s="405"/>
      <c r="J18" s="405"/>
      <c r="K18" s="285"/>
    </row>
    <row r="19" spans="2:11" ht="15" customHeight="1">
      <c r="B19" s="288"/>
      <c r="C19" s="289"/>
      <c r="D19" s="289"/>
      <c r="E19" s="290" t="s">
        <v>2010</v>
      </c>
      <c r="F19" s="405" t="s">
        <v>86</v>
      </c>
      <c r="G19" s="405"/>
      <c r="H19" s="405"/>
      <c r="I19" s="405"/>
      <c r="J19" s="405"/>
      <c r="K19" s="285"/>
    </row>
    <row r="20" spans="2:11" ht="15" customHeight="1">
      <c r="B20" s="288"/>
      <c r="C20" s="289"/>
      <c r="D20" s="289"/>
      <c r="E20" s="290" t="s">
        <v>2011</v>
      </c>
      <c r="F20" s="405" t="s">
        <v>2012</v>
      </c>
      <c r="G20" s="405"/>
      <c r="H20" s="405"/>
      <c r="I20" s="405"/>
      <c r="J20" s="405"/>
      <c r="K20" s="285"/>
    </row>
    <row r="21" spans="2:11" ht="15" customHeight="1">
      <c r="B21" s="288"/>
      <c r="C21" s="289"/>
      <c r="D21" s="289"/>
      <c r="E21" s="290" t="s">
        <v>2013</v>
      </c>
      <c r="F21" s="405" t="s">
        <v>2014</v>
      </c>
      <c r="G21" s="405"/>
      <c r="H21" s="405"/>
      <c r="I21" s="405"/>
      <c r="J21" s="405"/>
      <c r="K21" s="285"/>
    </row>
    <row r="22" spans="2:11" ht="12.75" customHeight="1">
      <c r="B22" s="288"/>
      <c r="C22" s="289"/>
      <c r="D22" s="289"/>
      <c r="E22" s="289"/>
      <c r="F22" s="289"/>
      <c r="G22" s="289"/>
      <c r="H22" s="289"/>
      <c r="I22" s="289"/>
      <c r="J22" s="289"/>
      <c r="K22" s="285"/>
    </row>
    <row r="23" spans="2:11" ht="15" customHeight="1">
      <c r="B23" s="288"/>
      <c r="C23" s="405" t="s">
        <v>2015</v>
      </c>
      <c r="D23" s="405"/>
      <c r="E23" s="405"/>
      <c r="F23" s="405"/>
      <c r="G23" s="405"/>
      <c r="H23" s="405"/>
      <c r="I23" s="405"/>
      <c r="J23" s="405"/>
      <c r="K23" s="285"/>
    </row>
    <row r="24" spans="2:11" ht="15" customHeight="1">
      <c r="B24" s="288"/>
      <c r="C24" s="405" t="s">
        <v>2016</v>
      </c>
      <c r="D24" s="405"/>
      <c r="E24" s="405"/>
      <c r="F24" s="405"/>
      <c r="G24" s="405"/>
      <c r="H24" s="405"/>
      <c r="I24" s="405"/>
      <c r="J24" s="405"/>
      <c r="K24" s="285"/>
    </row>
    <row r="25" spans="2:11" ht="15" customHeight="1">
      <c r="B25" s="288"/>
      <c r="C25" s="287"/>
      <c r="D25" s="405" t="s">
        <v>2017</v>
      </c>
      <c r="E25" s="405"/>
      <c r="F25" s="405"/>
      <c r="G25" s="405"/>
      <c r="H25" s="405"/>
      <c r="I25" s="405"/>
      <c r="J25" s="405"/>
      <c r="K25" s="285"/>
    </row>
    <row r="26" spans="2:11" ht="15" customHeight="1">
      <c r="B26" s="288"/>
      <c r="C26" s="289"/>
      <c r="D26" s="405" t="s">
        <v>2018</v>
      </c>
      <c r="E26" s="405"/>
      <c r="F26" s="405"/>
      <c r="G26" s="405"/>
      <c r="H26" s="405"/>
      <c r="I26" s="405"/>
      <c r="J26" s="405"/>
      <c r="K26" s="285"/>
    </row>
    <row r="27" spans="2:11" ht="12.75" customHeight="1">
      <c r="B27" s="288"/>
      <c r="C27" s="289"/>
      <c r="D27" s="289"/>
      <c r="E27" s="289"/>
      <c r="F27" s="289"/>
      <c r="G27" s="289"/>
      <c r="H27" s="289"/>
      <c r="I27" s="289"/>
      <c r="J27" s="289"/>
      <c r="K27" s="285"/>
    </row>
    <row r="28" spans="2:11" ht="15" customHeight="1">
      <c r="B28" s="288"/>
      <c r="C28" s="289"/>
      <c r="D28" s="405" t="s">
        <v>2019</v>
      </c>
      <c r="E28" s="405"/>
      <c r="F28" s="405"/>
      <c r="G28" s="405"/>
      <c r="H28" s="405"/>
      <c r="I28" s="405"/>
      <c r="J28" s="405"/>
      <c r="K28" s="285"/>
    </row>
    <row r="29" spans="2:11" ht="15" customHeight="1">
      <c r="B29" s="288"/>
      <c r="C29" s="289"/>
      <c r="D29" s="405" t="s">
        <v>2020</v>
      </c>
      <c r="E29" s="405"/>
      <c r="F29" s="405"/>
      <c r="G29" s="405"/>
      <c r="H29" s="405"/>
      <c r="I29" s="405"/>
      <c r="J29" s="405"/>
      <c r="K29" s="285"/>
    </row>
    <row r="30" spans="2:11" ht="12.75" customHeight="1">
      <c r="B30" s="288"/>
      <c r="C30" s="289"/>
      <c r="D30" s="289"/>
      <c r="E30" s="289"/>
      <c r="F30" s="289"/>
      <c r="G30" s="289"/>
      <c r="H30" s="289"/>
      <c r="I30" s="289"/>
      <c r="J30" s="289"/>
      <c r="K30" s="285"/>
    </row>
    <row r="31" spans="2:11" ht="15" customHeight="1">
      <c r="B31" s="288"/>
      <c r="C31" s="289"/>
      <c r="D31" s="405" t="s">
        <v>2021</v>
      </c>
      <c r="E31" s="405"/>
      <c r="F31" s="405"/>
      <c r="G31" s="405"/>
      <c r="H31" s="405"/>
      <c r="I31" s="405"/>
      <c r="J31" s="405"/>
      <c r="K31" s="285"/>
    </row>
    <row r="32" spans="2:11" ht="15" customHeight="1">
      <c r="B32" s="288"/>
      <c r="C32" s="289"/>
      <c r="D32" s="405" t="s">
        <v>2022</v>
      </c>
      <c r="E32" s="405"/>
      <c r="F32" s="405"/>
      <c r="G32" s="405"/>
      <c r="H32" s="405"/>
      <c r="I32" s="405"/>
      <c r="J32" s="405"/>
      <c r="K32" s="285"/>
    </row>
    <row r="33" spans="2:11" ht="15" customHeight="1">
      <c r="B33" s="288"/>
      <c r="C33" s="289"/>
      <c r="D33" s="405" t="s">
        <v>2023</v>
      </c>
      <c r="E33" s="405"/>
      <c r="F33" s="405"/>
      <c r="G33" s="405"/>
      <c r="H33" s="405"/>
      <c r="I33" s="405"/>
      <c r="J33" s="405"/>
      <c r="K33" s="285"/>
    </row>
    <row r="34" spans="2:11" ht="15" customHeight="1">
      <c r="B34" s="288"/>
      <c r="C34" s="289"/>
      <c r="D34" s="287"/>
      <c r="E34" s="291" t="s">
        <v>222</v>
      </c>
      <c r="F34" s="287"/>
      <c r="G34" s="405" t="s">
        <v>2024</v>
      </c>
      <c r="H34" s="405"/>
      <c r="I34" s="405"/>
      <c r="J34" s="405"/>
      <c r="K34" s="285"/>
    </row>
    <row r="35" spans="2:11" ht="30.75" customHeight="1">
      <c r="B35" s="288"/>
      <c r="C35" s="289"/>
      <c r="D35" s="287"/>
      <c r="E35" s="291" t="s">
        <v>2025</v>
      </c>
      <c r="F35" s="287"/>
      <c r="G35" s="405" t="s">
        <v>2026</v>
      </c>
      <c r="H35" s="405"/>
      <c r="I35" s="405"/>
      <c r="J35" s="405"/>
      <c r="K35" s="285"/>
    </row>
    <row r="36" spans="2:11" ht="15" customHeight="1">
      <c r="B36" s="288"/>
      <c r="C36" s="289"/>
      <c r="D36" s="287"/>
      <c r="E36" s="291" t="s">
        <v>56</v>
      </c>
      <c r="F36" s="287"/>
      <c r="G36" s="405" t="s">
        <v>2027</v>
      </c>
      <c r="H36" s="405"/>
      <c r="I36" s="405"/>
      <c r="J36" s="405"/>
      <c r="K36" s="285"/>
    </row>
    <row r="37" spans="2:11" ht="15" customHeight="1">
      <c r="B37" s="288"/>
      <c r="C37" s="289"/>
      <c r="D37" s="287"/>
      <c r="E37" s="291" t="s">
        <v>223</v>
      </c>
      <c r="F37" s="287"/>
      <c r="G37" s="405" t="s">
        <v>2028</v>
      </c>
      <c r="H37" s="405"/>
      <c r="I37" s="405"/>
      <c r="J37" s="405"/>
      <c r="K37" s="285"/>
    </row>
    <row r="38" spans="2:11" ht="15" customHeight="1">
      <c r="B38" s="288"/>
      <c r="C38" s="289"/>
      <c r="D38" s="287"/>
      <c r="E38" s="291" t="s">
        <v>224</v>
      </c>
      <c r="F38" s="287"/>
      <c r="G38" s="405" t="s">
        <v>2029</v>
      </c>
      <c r="H38" s="405"/>
      <c r="I38" s="405"/>
      <c r="J38" s="405"/>
      <c r="K38" s="285"/>
    </row>
    <row r="39" spans="2:11" ht="15" customHeight="1">
      <c r="B39" s="288"/>
      <c r="C39" s="289"/>
      <c r="D39" s="287"/>
      <c r="E39" s="291" t="s">
        <v>225</v>
      </c>
      <c r="F39" s="287"/>
      <c r="G39" s="405" t="s">
        <v>2030</v>
      </c>
      <c r="H39" s="405"/>
      <c r="I39" s="405"/>
      <c r="J39" s="405"/>
      <c r="K39" s="285"/>
    </row>
    <row r="40" spans="2:11" ht="15" customHeight="1">
      <c r="B40" s="288"/>
      <c r="C40" s="289"/>
      <c r="D40" s="287"/>
      <c r="E40" s="291" t="s">
        <v>2031</v>
      </c>
      <c r="F40" s="287"/>
      <c r="G40" s="405" t="s">
        <v>2032</v>
      </c>
      <c r="H40" s="405"/>
      <c r="I40" s="405"/>
      <c r="J40" s="405"/>
      <c r="K40" s="285"/>
    </row>
    <row r="41" spans="2:11" ht="15" customHeight="1">
      <c r="B41" s="288"/>
      <c r="C41" s="289"/>
      <c r="D41" s="287"/>
      <c r="E41" s="291"/>
      <c r="F41" s="287"/>
      <c r="G41" s="405" t="s">
        <v>2033</v>
      </c>
      <c r="H41" s="405"/>
      <c r="I41" s="405"/>
      <c r="J41" s="405"/>
      <c r="K41" s="285"/>
    </row>
    <row r="42" spans="2:11" ht="15" customHeight="1">
      <c r="B42" s="288"/>
      <c r="C42" s="289"/>
      <c r="D42" s="287"/>
      <c r="E42" s="291" t="s">
        <v>2034</v>
      </c>
      <c r="F42" s="287"/>
      <c r="G42" s="405" t="s">
        <v>2035</v>
      </c>
      <c r="H42" s="405"/>
      <c r="I42" s="405"/>
      <c r="J42" s="405"/>
      <c r="K42" s="285"/>
    </row>
    <row r="43" spans="2:11" ht="15" customHeight="1">
      <c r="B43" s="288"/>
      <c r="C43" s="289"/>
      <c r="D43" s="287"/>
      <c r="E43" s="291" t="s">
        <v>227</v>
      </c>
      <c r="F43" s="287"/>
      <c r="G43" s="405" t="s">
        <v>2036</v>
      </c>
      <c r="H43" s="405"/>
      <c r="I43" s="405"/>
      <c r="J43" s="405"/>
      <c r="K43" s="285"/>
    </row>
    <row r="44" spans="2:11" ht="12.75" customHeight="1">
      <c r="B44" s="288"/>
      <c r="C44" s="289"/>
      <c r="D44" s="287"/>
      <c r="E44" s="287"/>
      <c r="F44" s="287"/>
      <c r="G44" s="287"/>
      <c r="H44" s="287"/>
      <c r="I44" s="287"/>
      <c r="J44" s="287"/>
      <c r="K44" s="285"/>
    </row>
    <row r="45" spans="2:11" ht="15" customHeight="1">
      <c r="B45" s="288"/>
      <c r="C45" s="289"/>
      <c r="D45" s="405" t="s">
        <v>2037</v>
      </c>
      <c r="E45" s="405"/>
      <c r="F45" s="405"/>
      <c r="G45" s="405"/>
      <c r="H45" s="405"/>
      <c r="I45" s="405"/>
      <c r="J45" s="405"/>
      <c r="K45" s="285"/>
    </row>
    <row r="46" spans="2:11" ht="15" customHeight="1">
      <c r="B46" s="288"/>
      <c r="C46" s="289"/>
      <c r="D46" s="289"/>
      <c r="E46" s="405" t="s">
        <v>2038</v>
      </c>
      <c r="F46" s="405"/>
      <c r="G46" s="405"/>
      <c r="H46" s="405"/>
      <c r="I46" s="405"/>
      <c r="J46" s="405"/>
      <c r="K46" s="285"/>
    </row>
    <row r="47" spans="2:11" ht="15" customHeight="1">
      <c r="B47" s="288"/>
      <c r="C47" s="289"/>
      <c r="D47" s="289"/>
      <c r="E47" s="405" t="s">
        <v>2039</v>
      </c>
      <c r="F47" s="405"/>
      <c r="G47" s="405"/>
      <c r="H47" s="405"/>
      <c r="I47" s="405"/>
      <c r="J47" s="405"/>
      <c r="K47" s="285"/>
    </row>
    <row r="48" spans="2:11" ht="15" customHeight="1">
      <c r="B48" s="288"/>
      <c r="C48" s="289"/>
      <c r="D48" s="289"/>
      <c r="E48" s="405" t="s">
        <v>2040</v>
      </c>
      <c r="F48" s="405"/>
      <c r="G48" s="405"/>
      <c r="H48" s="405"/>
      <c r="I48" s="405"/>
      <c r="J48" s="405"/>
      <c r="K48" s="285"/>
    </row>
    <row r="49" spans="2:11" ht="15" customHeight="1">
      <c r="B49" s="288"/>
      <c r="C49" s="289"/>
      <c r="D49" s="405" t="s">
        <v>2041</v>
      </c>
      <c r="E49" s="405"/>
      <c r="F49" s="405"/>
      <c r="G49" s="405"/>
      <c r="H49" s="405"/>
      <c r="I49" s="405"/>
      <c r="J49" s="405"/>
      <c r="K49" s="285"/>
    </row>
    <row r="50" spans="2:11" ht="25.5" customHeight="1">
      <c r="B50" s="284"/>
      <c r="C50" s="409" t="s">
        <v>2042</v>
      </c>
      <c r="D50" s="409"/>
      <c r="E50" s="409"/>
      <c r="F50" s="409"/>
      <c r="G50" s="409"/>
      <c r="H50" s="409"/>
      <c r="I50" s="409"/>
      <c r="J50" s="409"/>
      <c r="K50" s="285"/>
    </row>
    <row r="51" spans="2:11" ht="5.25" customHeight="1">
      <c r="B51" s="284"/>
      <c r="C51" s="286"/>
      <c r="D51" s="286"/>
      <c r="E51" s="286"/>
      <c r="F51" s="286"/>
      <c r="G51" s="286"/>
      <c r="H51" s="286"/>
      <c r="I51" s="286"/>
      <c r="J51" s="286"/>
      <c r="K51" s="285"/>
    </row>
    <row r="52" spans="2:11" ht="15" customHeight="1">
      <c r="B52" s="284"/>
      <c r="C52" s="405" t="s">
        <v>2043</v>
      </c>
      <c r="D52" s="405"/>
      <c r="E52" s="405"/>
      <c r="F52" s="405"/>
      <c r="G52" s="405"/>
      <c r="H52" s="405"/>
      <c r="I52" s="405"/>
      <c r="J52" s="405"/>
      <c r="K52" s="285"/>
    </row>
    <row r="53" spans="2:11" ht="15" customHeight="1">
      <c r="B53" s="284"/>
      <c r="C53" s="405" t="s">
        <v>2044</v>
      </c>
      <c r="D53" s="405"/>
      <c r="E53" s="405"/>
      <c r="F53" s="405"/>
      <c r="G53" s="405"/>
      <c r="H53" s="405"/>
      <c r="I53" s="405"/>
      <c r="J53" s="405"/>
      <c r="K53" s="285"/>
    </row>
    <row r="54" spans="2:11" ht="12.75" customHeight="1">
      <c r="B54" s="284"/>
      <c r="C54" s="287"/>
      <c r="D54" s="287"/>
      <c r="E54" s="287"/>
      <c r="F54" s="287"/>
      <c r="G54" s="287"/>
      <c r="H54" s="287"/>
      <c r="I54" s="287"/>
      <c r="J54" s="287"/>
      <c r="K54" s="285"/>
    </row>
    <row r="55" spans="2:11" ht="15" customHeight="1">
      <c r="B55" s="284"/>
      <c r="C55" s="405" t="s">
        <v>2045</v>
      </c>
      <c r="D55" s="405"/>
      <c r="E55" s="405"/>
      <c r="F55" s="405"/>
      <c r="G55" s="405"/>
      <c r="H55" s="405"/>
      <c r="I55" s="405"/>
      <c r="J55" s="405"/>
      <c r="K55" s="285"/>
    </row>
    <row r="56" spans="2:11" ht="15" customHeight="1">
      <c r="B56" s="284"/>
      <c r="C56" s="289"/>
      <c r="D56" s="405" t="s">
        <v>2046</v>
      </c>
      <c r="E56" s="405"/>
      <c r="F56" s="405"/>
      <c r="G56" s="405"/>
      <c r="H56" s="405"/>
      <c r="I56" s="405"/>
      <c r="J56" s="405"/>
      <c r="K56" s="285"/>
    </row>
    <row r="57" spans="2:11" ht="15" customHeight="1">
      <c r="B57" s="284"/>
      <c r="C57" s="289"/>
      <c r="D57" s="405" t="s">
        <v>2047</v>
      </c>
      <c r="E57" s="405"/>
      <c r="F57" s="405"/>
      <c r="G57" s="405"/>
      <c r="H57" s="405"/>
      <c r="I57" s="405"/>
      <c r="J57" s="405"/>
      <c r="K57" s="285"/>
    </row>
    <row r="58" spans="2:11" ht="15" customHeight="1">
      <c r="B58" s="284"/>
      <c r="C58" s="289"/>
      <c r="D58" s="405" t="s">
        <v>2048</v>
      </c>
      <c r="E58" s="405"/>
      <c r="F58" s="405"/>
      <c r="G58" s="405"/>
      <c r="H58" s="405"/>
      <c r="I58" s="405"/>
      <c r="J58" s="405"/>
      <c r="K58" s="285"/>
    </row>
    <row r="59" spans="2:11" ht="15" customHeight="1">
      <c r="B59" s="284"/>
      <c r="C59" s="289"/>
      <c r="D59" s="405" t="s">
        <v>2049</v>
      </c>
      <c r="E59" s="405"/>
      <c r="F59" s="405"/>
      <c r="G59" s="405"/>
      <c r="H59" s="405"/>
      <c r="I59" s="405"/>
      <c r="J59" s="405"/>
      <c r="K59" s="285"/>
    </row>
    <row r="60" spans="2:11" ht="15" customHeight="1">
      <c r="B60" s="284"/>
      <c r="C60" s="289"/>
      <c r="D60" s="406" t="s">
        <v>2050</v>
      </c>
      <c r="E60" s="406"/>
      <c r="F60" s="406"/>
      <c r="G60" s="406"/>
      <c r="H60" s="406"/>
      <c r="I60" s="406"/>
      <c r="J60" s="406"/>
      <c r="K60" s="285"/>
    </row>
    <row r="61" spans="2:11" ht="15" customHeight="1">
      <c r="B61" s="284"/>
      <c r="C61" s="289"/>
      <c r="D61" s="405" t="s">
        <v>2051</v>
      </c>
      <c r="E61" s="405"/>
      <c r="F61" s="405"/>
      <c r="G61" s="405"/>
      <c r="H61" s="405"/>
      <c r="I61" s="405"/>
      <c r="J61" s="405"/>
      <c r="K61" s="285"/>
    </row>
    <row r="62" spans="2:11" ht="12.75" customHeight="1">
      <c r="B62" s="284"/>
      <c r="C62" s="289"/>
      <c r="D62" s="289"/>
      <c r="E62" s="292"/>
      <c r="F62" s="289"/>
      <c r="G62" s="289"/>
      <c r="H62" s="289"/>
      <c r="I62" s="289"/>
      <c r="J62" s="289"/>
      <c r="K62" s="285"/>
    </row>
    <row r="63" spans="2:11" ht="15" customHeight="1">
      <c r="B63" s="284"/>
      <c r="C63" s="289"/>
      <c r="D63" s="405" t="s">
        <v>2052</v>
      </c>
      <c r="E63" s="405"/>
      <c r="F63" s="405"/>
      <c r="G63" s="405"/>
      <c r="H63" s="405"/>
      <c r="I63" s="405"/>
      <c r="J63" s="405"/>
      <c r="K63" s="285"/>
    </row>
    <row r="64" spans="2:11" ht="15" customHeight="1">
      <c r="B64" s="284"/>
      <c r="C64" s="289"/>
      <c r="D64" s="406" t="s">
        <v>2053</v>
      </c>
      <c r="E64" s="406"/>
      <c r="F64" s="406"/>
      <c r="G64" s="406"/>
      <c r="H64" s="406"/>
      <c r="I64" s="406"/>
      <c r="J64" s="406"/>
      <c r="K64" s="285"/>
    </row>
    <row r="65" spans="2:11" ht="15" customHeight="1">
      <c r="B65" s="284"/>
      <c r="C65" s="289"/>
      <c r="D65" s="405" t="s">
        <v>2054</v>
      </c>
      <c r="E65" s="405"/>
      <c r="F65" s="405"/>
      <c r="G65" s="405"/>
      <c r="H65" s="405"/>
      <c r="I65" s="405"/>
      <c r="J65" s="405"/>
      <c r="K65" s="285"/>
    </row>
    <row r="66" spans="2:11" ht="15" customHeight="1">
      <c r="B66" s="284"/>
      <c r="C66" s="289"/>
      <c r="D66" s="405" t="s">
        <v>2055</v>
      </c>
      <c r="E66" s="405"/>
      <c r="F66" s="405"/>
      <c r="G66" s="405"/>
      <c r="H66" s="405"/>
      <c r="I66" s="405"/>
      <c r="J66" s="405"/>
      <c r="K66" s="285"/>
    </row>
    <row r="67" spans="2:11" ht="15" customHeight="1">
      <c r="B67" s="284"/>
      <c r="C67" s="289"/>
      <c r="D67" s="405" t="s">
        <v>2056</v>
      </c>
      <c r="E67" s="405"/>
      <c r="F67" s="405"/>
      <c r="G67" s="405"/>
      <c r="H67" s="405"/>
      <c r="I67" s="405"/>
      <c r="J67" s="405"/>
      <c r="K67" s="285"/>
    </row>
    <row r="68" spans="2:11" ht="15" customHeight="1">
      <c r="B68" s="284"/>
      <c r="C68" s="289"/>
      <c r="D68" s="405" t="s">
        <v>2057</v>
      </c>
      <c r="E68" s="405"/>
      <c r="F68" s="405"/>
      <c r="G68" s="405"/>
      <c r="H68" s="405"/>
      <c r="I68" s="405"/>
      <c r="J68" s="405"/>
      <c r="K68" s="285"/>
    </row>
    <row r="69" spans="2:11" ht="12.75" customHeight="1">
      <c r="B69" s="293"/>
      <c r="C69" s="294"/>
      <c r="D69" s="294"/>
      <c r="E69" s="294"/>
      <c r="F69" s="294"/>
      <c r="G69" s="294"/>
      <c r="H69" s="294"/>
      <c r="I69" s="294"/>
      <c r="J69" s="294"/>
      <c r="K69" s="295"/>
    </row>
    <row r="70" spans="2:11" ht="18.75" customHeight="1">
      <c r="B70" s="296"/>
      <c r="C70" s="296"/>
      <c r="D70" s="296"/>
      <c r="E70" s="296"/>
      <c r="F70" s="296"/>
      <c r="G70" s="296"/>
      <c r="H70" s="296"/>
      <c r="I70" s="296"/>
      <c r="J70" s="296"/>
      <c r="K70" s="297"/>
    </row>
    <row r="71" spans="2:11" ht="18.75" customHeight="1">
      <c r="B71" s="297"/>
      <c r="C71" s="297"/>
      <c r="D71" s="297"/>
      <c r="E71" s="297"/>
      <c r="F71" s="297"/>
      <c r="G71" s="297"/>
      <c r="H71" s="297"/>
      <c r="I71" s="297"/>
      <c r="J71" s="297"/>
      <c r="K71" s="297"/>
    </row>
    <row r="72" spans="2:11" ht="7.5" customHeight="1">
      <c r="B72" s="298"/>
      <c r="C72" s="299"/>
      <c r="D72" s="299"/>
      <c r="E72" s="299"/>
      <c r="F72" s="299"/>
      <c r="G72" s="299"/>
      <c r="H72" s="299"/>
      <c r="I72" s="299"/>
      <c r="J72" s="299"/>
      <c r="K72" s="300"/>
    </row>
    <row r="73" spans="2:11" ht="45" customHeight="1">
      <c r="B73" s="301"/>
      <c r="C73" s="407" t="s">
        <v>92</v>
      </c>
      <c r="D73" s="407"/>
      <c r="E73" s="407"/>
      <c r="F73" s="407"/>
      <c r="G73" s="407"/>
      <c r="H73" s="407"/>
      <c r="I73" s="407"/>
      <c r="J73" s="407"/>
      <c r="K73" s="302"/>
    </row>
    <row r="74" spans="2:11" ht="17.25" customHeight="1">
      <c r="B74" s="301"/>
      <c r="C74" s="303" t="s">
        <v>2058</v>
      </c>
      <c r="D74" s="303"/>
      <c r="E74" s="303"/>
      <c r="F74" s="303" t="s">
        <v>2059</v>
      </c>
      <c r="G74" s="304"/>
      <c r="H74" s="303" t="s">
        <v>223</v>
      </c>
      <c r="I74" s="303" t="s">
        <v>60</v>
      </c>
      <c r="J74" s="303" t="s">
        <v>2060</v>
      </c>
      <c r="K74" s="302"/>
    </row>
    <row r="75" spans="2:11" ht="17.25" customHeight="1">
      <c r="B75" s="301"/>
      <c r="C75" s="305" t="s">
        <v>2061</v>
      </c>
      <c r="D75" s="305"/>
      <c r="E75" s="305"/>
      <c r="F75" s="306" t="s">
        <v>2062</v>
      </c>
      <c r="G75" s="307"/>
      <c r="H75" s="305"/>
      <c r="I75" s="305"/>
      <c r="J75" s="305" t="s">
        <v>2063</v>
      </c>
      <c r="K75" s="302"/>
    </row>
    <row r="76" spans="2:11" ht="5.25" customHeight="1">
      <c r="B76" s="301"/>
      <c r="C76" s="308"/>
      <c r="D76" s="308"/>
      <c r="E76" s="308"/>
      <c r="F76" s="308"/>
      <c r="G76" s="309"/>
      <c r="H76" s="308"/>
      <c r="I76" s="308"/>
      <c r="J76" s="308"/>
      <c r="K76" s="302"/>
    </row>
    <row r="77" spans="2:11" ht="15" customHeight="1">
      <c r="B77" s="301"/>
      <c r="C77" s="291" t="s">
        <v>56</v>
      </c>
      <c r="D77" s="308"/>
      <c r="E77" s="308"/>
      <c r="F77" s="310" t="s">
        <v>2064</v>
      </c>
      <c r="G77" s="309"/>
      <c r="H77" s="291" t="s">
        <v>2065</v>
      </c>
      <c r="I77" s="291" t="s">
        <v>2066</v>
      </c>
      <c r="J77" s="291">
        <v>20</v>
      </c>
      <c r="K77" s="302"/>
    </row>
    <row r="78" spans="2:11" ht="15" customHeight="1">
      <c r="B78" s="301"/>
      <c r="C78" s="291" t="s">
        <v>2067</v>
      </c>
      <c r="D78" s="291"/>
      <c r="E78" s="291"/>
      <c r="F78" s="310" t="s">
        <v>2064</v>
      </c>
      <c r="G78" s="309"/>
      <c r="H78" s="291" t="s">
        <v>2068</v>
      </c>
      <c r="I78" s="291" t="s">
        <v>2066</v>
      </c>
      <c r="J78" s="291">
        <v>120</v>
      </c>
      <c r="K78" s="302"/>
    </row>
    <row r="79" spans="2:11" ht="15" customHeight="1">
      <c r="B79" s="311"/>
      <c r="C79" s="291" t="s">
        <v>2069</v>
      </c>
      <c r="D79" s="291"/>
      <c r="E79" s="291"/>
      <c r="F79" s="310" t="s">
        <v>2070</v>
      </c>
      <c r="G79" s="309"/>
      <c r="H79" s="291" t="s">
        <v>2071</v>
      </c>
      <c r="I79" s="291" t="s">
        <v>2066</v>
      </c>
      <c r="J79" s="291">
        <v>50</v>
      </c>
      <c r="K79" s="302"/>
    </row>
    <row r="80" spans="2:11" ht="15" customHeight="1">
      <c r="B80" s="311"/>
      <c r="C80" s="291" t="s">
        <v>2072</v>
      </c>
      <c r="D80" s="291"/>
      <c r="E80" s="291"/>
      <c r="F80" s="310" t="s">
        <v>2064</v>
      </c>
      <c r="G80" s="309"/>
      <c r="H80" s="291" t="s">
        <v>2073</v>
      </c>
      <c r="I80" s="291" t="s">
        <v>2074</v>
      </c>
      <c r="J80" s="291"/>
      <c r="K80" s="302"/>
    </row>
    <row r="81" spans="2:11" ht="15" customHeight="1">
      <c r="B81" s="311"/>
      <c r="C81" s="312" t="s">
        <v>2075</v>
      </c>
      <c r="D81" s="312"/>
      <c r="E81" s="312"/>
      <c r="F81" s="313" t="s">
        <v>2070</v>
      </c>
      <c r="G81" s="312"/>
      <c r="H81" s="312" t="s">
        <v>2076</v>
      </c>
      <c r="I81" s="312" t="s">
        <v>2066</v>
      </c>
      <c r="J81" s="312">
        <v>15</v>
      </c>
      <c r="K81" s="302"/>
    </row>
    <row r="82" spans="2:11" ht="15" customHeight="1">
      <c r="B82" s="311"/>
      <c r="C82" s="312" t="s">
        <v>2077</v>
      </c>
      <c r="D82" s="312"/>
      <c r="E82" s="312"/>
      <c r="F82" s="313" t="s">
        <v>2070</v>
      </c>
      <c r="G82" s="312"/>
      <c r="H82" s="312" t="s">
        <v>2078</v>
      </c>
      <c r="I82" s="312" t="s">
        <v>2066</v>
      </c>
      <c r="J82" s="312">
        <v>15</v>
      </c>
      <c r="K82" s="302"/>
    </row>
    <row r="83" spans="2:11" ht="15" customHeight="1">
      <c r="B83" s="311"/>
      <c r="C83" s="312" t="s">
        <v>2079</v>
      </c>
      <c r="D83" s="312"/>
      <c r="E83" s="312"/>
      <c r="F83" s="313" t="s">
        <v>2070</v>
      </c>
      <c r="G83" s="312"/>
      <c r="H83" s="312" t="s">
        <v>2080</v>
      </c>
      <c r="I83" s="312" t="s">
        <v>2066</v>
      </c>
      <c r="J83" s="312">
        <v>20</v>
      </c>
      <c r="K83" s="302"/>
    </row>
    <row r="84" spans="2:11" ht="15" customHeight="1">
      <c r="B84" s="311"/>
      <c r="C84" s="312" t="s">
        <v>2081</v>
      </c>
      <c r="D84" s="312"/>
      <c r="E84" s="312"/>
      <c r="F84" s="313" t="s">
        <v>2070</v>
      </c>
      <c r="G84" s="312"/>
      <c r="H84" s="312" t="s">
        <v>2082</v>
      </c>
      <c r="I84" s="312" t="s">
        <v>2066</v>
      </c>
      <c r="J84" s="312">
        <v>20</v>
      </c>
      <c r="K84" s="302"/>
    </row>
    <row r="85" spans="2:11" ht="15" customHeight="1">
      <c r="B85" s="311"/>
      <c r="C85" s="291" t="s">
        <v>2083</v>
      </c>
      <c r="D85" s="291"/>
      <c r="E85" s="291"/>
      <c r="F85" s="310" t="s">
        <v>2070</v>
      </c>
      <c r="G85" s="309"/>
      <c r="H85" s="291" t="s">
        <v>2084</v>
      </c>
      <c r="I85" s="291" t="s">
        <v>2066</v>
      </c>
      <c r="J85" s="291">
        <v>50</v>
      </c>
      <c r="K85" s="302"/>
    </row>
    <row r="86" spans="2:11" ht="15" customHeight="1">
      <c r="B86" s="311"/>
      <c r="C86" s="291" t="s">
        <v>2085</v>
      </c>
      <c r="D86" s="291"/>
      <c r="E86" s="291"/>
      <c r="F86" s="310" t="s">
        <v>2070</v>
      </c>
      <c r="G86" s="309"/>
      <c r="H86" s="291" t="s">
        <v>2086</v>
      </c>
      <c r="I86" s="291" t="s">
        <v>2066</v>
      </c>
      <c r="J86" s="291">
        <v>20</v>
      </c>
      <c r="K86" s="302"/>
    </row>
    <row r="87" spans="2:11" ht="15" customHeight="1">
      <c r="B87" s="311"/>
      <c r="C87" s="291" t="s">
        <v>2087</v>
      </c>
      <c r="D87" s="291"/>
      <c r="E87" s="291"/>
      <c r="F87" s="310" t="s">
        <v>2070</v>
      </c>
      <c r="G87" s="309"/>
      <c r="H87" s="291" t="s">
        <v>2088</v>
      </c>
      <c r="I87" s="291" t="s">
        <v>2066</v>
      </c>
      <c r="J87" s="291">
        <v>20</v>
      </c>
      <c r="K87" s="302"/>
    </row>
    <row r="88" spans="2:11" ht="15" customHeight="1">
      <c r="B88" s="311"/>
      <c r="C88" s="291" t="s">
        <v>2089</v>
      </c>
      <c r="D88" s="291"/>
      <c r="E88" s="291"/>
      <c r="F88" s="310" t="s">
        <v>2070</v>
      </c>
      <c r="G88" s="309"/>
      <c r="H88" s="291" t="s">
        <v>2090</v>
      </c>
      <c r="I88" s="291" t="s">
        <v>2066</v>
      </c>
      <c r="J88" s="291">
        <v>50</v>
      </c>
      <c r="K88" s="302"/>
    </row>
    <row r="89" spans="2:11" ht="15" customHeight="1">
      <c r="B89" s="311"/>
      <c r="C89" s="291" t="s">
        <v>2091</v>
      </c>
      <c r="D89" s="291"/>
      <c r="E89" s="291"/>
      <c r="F89" s="310" t="s">
        <v>2070</v>
      </c>
      <c r="G89" s="309"/>
      <c r="H89" s="291" t="s">
        <v>2091</v>
      </c>
      <c r="I89" s="291" t="s">
        <v>2066</v>
      </c>
      <c r="J89" s="291">
        <v>50</v>
      </c>
      <c r="K89" s="302"/>
    </row>
    <row r="90" spans="2:11" ht="15" customHeight="1">
      <c r="B90" s="311"/>
      <c r="C90" s="291" t="s">
        <v>228</v>
      </c>
      <c r="D90" s="291"/>
      <c r="E90" s="291"/>
      <c r="F90" s="310" t="s">
        <v>2070</v>
      </c>
      <c r="G90" s="309"/>
      <c r="H90" s="291" t="s">
        <v>2092</v>
      </c>
      <c r="I90" s="291" t="s">
        <v>2066</v>
      </c>
      <c r="J90" s="291">
        <v>255</v>
      </c>
      <c r="K90" s="302"/>
    </row>
    <row r="91" spans="2:11" ht="15" customHeight="1">
      <c r="B91" s="311"/>
      <c r="C91" s="291" t="s">
        <v>2093</v>
      </c>
      <c r="D91" s="291"/>
      <c r="E91" s="291"/>
      <c r="F91" s="310" t="s">
        <v>2064</v>
      </c>
      <c r="G91" s="309"/>
      <c r="H91" s="291" t="s">
        <v>2094</v>
      </c>
      <c r="I91" s="291" t="s">
        <v>2095</v>
      </c>
      <c r="J91" s="291"/>
      <c r="K91" s="302"/>
    </row>
    <row r="92" spans="2:11" ht="15" customHeight="1">
      <c r="B92" s="311"/>
      <c r="C92" s="291" t="s">
        <v>2096</v>
      </c>
      <c r="D92" s="291"/>
      <c r="E92" s="291"/>
      <c r="F92" s="310" t="s">
        <v>2064</v>
      </c>
      <c r="G92" s="309"/>
      <c r="H92" s="291" t="s">
        <v>2097</v>
      </c>
      <c r="I92" s="291" t="s">
        <v>2098</v>
      </c>
      <c r="J92" s="291"/>
      <c r="K92" s="302"/>
    </row>
    <row r="93" spans="2:11" ht="15" customHeight="1">
      <c r="B93" s="311"/>
      <c r="C93" s="291" t="s">
        <v>2099</v>
      </c>
      <c r="D93" s="291"/>
      <c r="E93" s="291"/>
      <c r="F93" s="310" t="s">
        <v>2064</v>
      </c>
      <c r="G93" s="309"/>
      <c r="H93" s="291" t="s">
        <v>2099</v>
      </c>
      <c r="I93" s="291" t="s">
        <v>2098</v>
      </c>
      <c r="J93" s="291"/>
      <c r="K93" s="302"/>
    </row>
    <row r="94" spans="2:11" ht="15" customHeight="1">
      <c r="B94" s="311"/>
      <c r="C94" s="291" t="s">
        <v>41</v>
      </c>
      <c r="D94" s="291"/>
      <c r="E94" s="291"/>
      <c r="F94" s="310" t="s">
        <v>2064</v>
      </c>
      <c r="G94" s="309"/>
      <c r="H94" s="291" t="s">
        <v>2100</v>
      </c>
      <c r="I94" s="291" t="s">
        <v>2098</v>
      </c>
      <c r="J94" s="291"/>
      <c r="K94" s="302"/>
    </row>
    <row r="95" spans="2:11" ht="15" customHeight="1">
      <c r="B95" s="311"/>
      <c r="C95" s="291" t="s">
        <v>51</v>
      </c>
      <c r="D95" s="291"/>
      <c r="E95" s="291"/>
      <c r="F95" s="310" t="s">
        <v>2064</v>
      </c>
      <c r="G95" s="309"/>
      <c r="H95" s="291" t="s">
        <v>2101</v>
      </c>
      <c r="I95" s="291" t="s">
        <v>2098</v>
      </c>
      <c r="J95" s="291"/>
      <c r="K95" s="302"/>
    </row>
    <row r="96" spans="2:11" ht="15" customHeight="1">
      <c r="B96" s="314"/>
      <c r="C96" s="315"/>
      <c r="D96" s="315"/>
      <c r="E96" s="315"/>
      <c r="F96" s="315"/>
      <c r="G96" s="315"/>
      <c r="H96" s="315"/>
      <c r="I96" s="315"/>
      <c r="J96" s="315"/>
      <c r="K96" s="316"/>
    </row>
    <row r="97" spans="2:11" ht="18.75" customHeight="1">
      <c r="B97" s="317"/>
      <c r="C97" s="318"/>
      <c r="D97" s="318"/>
      <c r="E97" s="318"/>
      <c r="F97" s="318"/>
      <c r="G97" s="318"/>
      <c r="H97" s="318"/>
      <c r="I97" s="318"/>
      <c r="J97" s="318"/>
      <c r="K97" s="317"/>
    </row>
    <row r="98" spans="2:11" ht="18.75" customHeight="1">
      <c r="B98" s="297"/>
      <c r="C98" s="297"/>
      <c r="D98" s="297"/>
      <c r="E98" s="297"/>
      <c r="F98" s="297"/>
      <c r="G98" s="297"/>
      <c r="H98" s="297"/>
      <c r="I98" s="297"/>
      <c r="J98" s="297"/>
      <c r="K98" s="297"/>
    </row>
    <row r="99" spans="2:11" ht="7.5" customHeight="1">
      <c r="B99" s="298"/>
      <c r="C99" s="299"/>
      <c r="D99" s="299"/>
      <c r="E99" s="299"/>
      <c r="F99" s="299"/>
      <c r="G99" s="299"/>
      <c r="H99" s="299"/>
      <c r="I99" s="299"/>
      <c r="J99" s="299"/>
      <c r="K99" s="300"/>
    </row>
    <row r="100" spans="2:11" ht="45" customHeight="1">
      <c r="B100" s="301"/>
      <c r="C100" s="407" t="s">
        <v>2102</v>
      </c>
      <c r="D100" s="407"/>
      <c r="E100" s="407"/>
      <c r="F100" s="407"/>
      <c r="G100" s="407"/>
      <c r="H100" s="407"/>
      <c r="I100" s="407"/>
      <c r="J100" s="407"/>
      <c r="K100" s="302"/>
    </row>
    <row r="101" spans="2:11" ht="17.25" customHeight="1">
      <c r="B101" s="301"/>
      <c r="C101" s="303" t="s">
        <v>2058</v>
      </c>
      <c r="D101" s="303"/>
      <c r="E101" s="303"/>
      <c r="F101" s="303" t="s">
        <v>2059</v>
      </c>
      <c r="G101" s="304"/>
      <c r="H101" s="303" t="s">
        <v>223</v>
      </c>
      <c r="I101" s="303" t="s">
        <v>60</v>
      </c>
      <c r="J101" s="303" t="s">
        <v>2060</v>
      </c>
      <c r="K101" s="302"/>
    </row>
    <row r="102" spans="2:11" ht="17.25" customHeight="1">
      <c r="B102" s="301"/>
      <c r="C102" s="305" t="s">
        <v>2061</v>
      </c>
      <c r="D102" s="305"/>
      <c r="E102" s="305"/>
      <c r="F102" s="306" t="s">
        <v>2062</v>
      </c>
      <c r="G102" s="307"/>
      <c r="H102" s="305"/>
      <c r="I102" s="305"/>
      <c r="J102" s="305" t="s">
        <v>2063</v>
      </c>
      <c r="K102" s="302"/>
    </row>
    <row r="103" spans="2:11" ht="5.25" customHeight="1">
      <c r="B103" s="301"/>
      <c r="C103" s="303"/>
      <c r="D103" s="303"/>
      <c r="E103" s="303"/>
      <c r="F103" s="303"/>
      <c r="G103" s="319"/>
      <c r="H103" s="303"/>
      <c r="I103" s="303"/>
      <c r="J103" s="303"/>
      <c r="K103" s="302"/>
    </row>
    <row r="104" spans="2:11" ht="15" customHeight="1">
      <c r="B104" s="301"/>
      <c r="C104" s="291" t="s">
        <v>56</v>
      </c>
      <c r="D104" s="308"/>
      <c r="E104" s="308"/>
      <c r="F104" s="310" t="s">
        <v>2064</v>
      </c>
      <c r="G104" s="319"/>
      <c r="H104" s="291" t="s">
        <v>2103</v>
      </c>
      <c r="I104" s="291" t="s">
        <v>2066</v>
      </c>
      <c r="J104" s="291">
        <v>20</v>
      </c>
      <c r="K104" s="302"/>
    </row>
    <row r="105" spans="2:11" ht="15" customHeight="1">
      <c r="B105" s="301"/>
      <c r="C105" s="291" t="s">
        <v>2067</v>
      </c>
      <c r="D105" s="291"/>
      <c r="E105" s="291"/>
      <c r="F105" s="310" t="s">
        <v>2064</v>
      </c>
      <c r="G105" s="291"/>
      <c r="H105" s="291" t="s">
        <v>2103</v>
      </c>
      <c r="I105" s="291" t="s">
        <v>2066</v>
      </c>
      <c r="J105" s="291">
        <v>120</v>
      </c>
      <c r="K105" s="302"/>
    </row>
    <row r="106" spans="2:11" ht="15" customHeight="1">
      <c r="B106" s="311"/>
      <c r="C106" s="291" t="s">
        <v>2069</v>
      </c>
      <c r="D106" s="291"/>
      <c r="E106" s="291"/>
      <c r="F106" s="310" t="s">
        <v>2070</v>
      </c>
      <c r="G106" s="291"/>
      <c r="H106" s="291" t="s">
        <v>2103</v>
      </c>
      <c r="I106" s="291" t="s">
        <v>2066</v>
      </c>
      <c r="J106" s="291">
        <v>50</v>
      </c>
      <c r="K106" s="302"/>
    </row>
    <row r="107" spans="2:11" ht="15" customHeight="1">
      <c r="B107" s="311"/>
      <c r="C107" s="291" t="s">
        <v>2072</v>
      </c>
      <c r="D107" s="291"/>
      <c r="E107" s="291"/>
      <c r="F107" s="310" t="s">
        <v>2064</v>
      </c>
      <c r="G107" s="291"/>
      <c r="H107" s="291" t="s">
        <v>2103</v>
      </c>
      <c r="I107" s="291" t="s">
        <v>2074</v>
      </c>
      <c r="J107" s="291"/>
      <c r="K107" s="302"/>
    </row>
    <row r="108" spans="2:11" ht="15" customHeight="1">
      <c r="B108" s="311"/>
      <c r="C108" s="291" t="s">
        <v>2083</v>
      </c>
      <c r="D108" s="291"/>
      <c r="E108" s="291"/>
      <c r="F108" s="310" t="s">
        <v>2070</v>
      </c>
      <c r="G108" s="291"/>
      <c r="H108" s="291" t="s">
        <v>2103</v>
      </c>
      <c r="I108" s="291" t="s">
        <v>2066</v>
      </c>
      <c r="J108" s="291">
        <v>50</v>
      </c>
      <c r="K108" s="302"/>
    </row>
    <row r="109" spans="2:11" ht="15" customHeight="1">
      <c r="B109" s="311"/>
      <c r="C109" s="291" t="s">
        <v>2091</v>
      </c>
      <c r="D109" s="291"/>
      <c r="E109" s="291"/>
      <c r="F109" s="310" t="s">
        <v>2070</v>
      </c>
      <c r="G109" s="291"/>
      <c r="H109" s="291" t="s">
        <v>2103</v>
      </c>
      <c r="I109" s="291" t="s">
        <v>2066</v>
      </c>
      <c r="J109" s="291">
        <v>50</v>
      </c>
      <c r="K109" s="302"/>
    </row>
    <row r="110" spans="2:11" ht="15" customHeight="1">
      <c r="B110" s="311"/>
      <c r="C110" s="291" t="s">
        <v>2089</v>
      </c>
      <c r="D110" s="291"/>
      <c r="E110" s="291"/>
      <c r="F110" s="310" t="s">
        <v>2070</v>
      </c>
      <c r="G110" s="291"/>
      <c r="H110" s="291" t="s">
        <v>2103</v>
      </c>
      <c r="I110" s="291" t="s">
        <v>2066</v>
      </c>
      <c r="J110" s="291">
        <v>50</v>
      </c>
      <c r="K110" s="302"/>
    </row>
    <row r="111" spans="2:11" ht="15" customHeight="1">
      <c r="B111" s="311"/>
      <c r="C111" s="291" t="s">
        <v>56</v>
      </c>
      <c r="D111" s="291"/>
      <c r="E111" s="291"/>
      <c r="F111" s="310" t="s">
        <v>2064</v>
      </c>
      <c r="G111" s="291"/>
      <c r="H111" s="291" t="s">
        <v>2104</v>
      </c>
      <c r="I111" s="291" t="s">
        <v>2066</v>
      </c>
      <c r="J111" s="291">
        <v>20</v>
      </c>
      <c r="K111" s="302"/>
    </row>
    <row r="112" spans="2:11" ht="15" customHeight="1">
      <c r="B112" s="311"/>
      <c r="C112" s="291" t="s">
        <v>2105</v>
      </c>
      <c r="D112" s="291"/>
      <c r="E112" s="291"/>
      <c r="F112" s="310" t="s">
        <v>2064</v>
      </c>
      <c r="G112" s="291"/>
      <c r="H112" s="291" t="s">
        <v>2106</v>
      </c>
      <c r="I112" s="291" t="s">
        <v>2066</v>
      </c>
      <c r="J112" s="291">
        <v>120</v>
      </c>
      <c r="K112" s="302"/>
    </row>
    <row r="113" spans="2:11" ht="15" customHeight="1">
      <c r="B113" s="311"/>
      <c r="C113" s="291" t="s">
        <v>41</v>
      </c>
      <c r="D113" s="291"/>
      <c r="E113" s="291"/>
      <c r="F113" s="310" t="s">
        <v>2064</v>
      </c>
      <c r="G113" s="291"/>
      <c r="H113" s="291" t="s">
        <v>2107</v>
      </c>
      <c r="I113" s="291" t="s">
        <v>2098</v>
      </c>
      <c r="J113" s="291"/>
      <c r="K113" s="302"/>
    </row>
    <row r="114" spans="2:11" ht="15" customHeight="1">
      <c r="B114" s="311"/>
      <c r="C114" s="291" t="s">
        <v>51</v>
      </c>
      <c r="D114" s="291"/>
      <c r="E114" s="291"/>
      <c r="F114" s="310" t="s">
        <v>2064</v>
      </c>
      <c r="G114" s="291"/>
      <c r="H114" s="291" t="s">
        <v>2108</v>
      </c>
      <c r="I114" s="291" t="s">
        <v>2098</v>
      </c>
      <c r="J114" s="291"/>
      <c r="K114" s="302"/>
    </row>
    <row r="115" spans="2:11" ht="15" customHeight="1">
      <c r="B115" s="311"/>
      <c r="C115" s="291" t="s">
        <v>60</v>
      </c>
      <c r="D115" s="291"/>
      <c r="E115" s="291"/>
      <c r="F115" s="310" t="s">
        <v>2064</v>
      </c>
      <c r="G115" s="291"/>
      <c r="H115" s="291" t="s">
        <v>2109</v>
      </c>
      <c r="I115" s="291" t="s">
        <v>2110</v>
      </c>
      <c r="J115" s="291"/>
      <c r="K115" s="302"/>
    </row>
    <row r="116" spans="2:11" ht="15" customHeight="1">
      <c r="B116" s="314"/>
      <c r="C116" s="320"/>
      <c r="D116" s="320"/>
      <c r="E116" s="320"/>
      <c r="F116" s="320"/>
      <c r="G116" s="320"/>
      <c r="H116" s="320"/>
      <c r="I116" s="320"/>
      <c r="J116" s="320"/>
      <c r="K116" s="316"/>
    </row>
    <row r="117" spans="2:11" ht="18.75" customHeight="1">
      <c r="B117" s="321"/>
      <c r="C117" s="287"/>
      <c r="D117" s="287"/>
      <c r="E117" s="287"/>
      <c r="F117" s="322"/>
      <c r="G117" s="287"/>
      <c r="H117" s="287"/>
      <c r="I117" s="287"/>
      <c r="J117" s="287"/>
      <c r="K117" s="321"/>
    </row>
    <row r="118" spans="2:11" ht="18.75" customHeight="1">
      <c r="B118" s="297"/>
      <c r="C118" s="297"/>
      <c r="D118" s="297"/>
      <c r="E118" s="297"/>
      <c r="F118" s="297"/>
      <c r="G118" s="297"/>
      <c r="H118" s="297"/>
      <c r="I118" s="297"/>
      <c r="J118" s="297"/>
      <c r="K118" s="297"/>
    </row>
    <row r="119" spans="2:11" ht="7.5" customHeight="1">
      <c r="B119" s="323"/>
      <c r="C119" s="324"/>
      <c r="D119" s="324"/>
      <c r="E119" s="324"/>
      <c r="F119" s="324"/>
      <c r="G119" s="324"/>
      <c r="H119" s="324"/>
      <c r="I119" s="324"/>
      <c r="J119" s="324"/>
      <c r="K119" s="325"/>
    </row>
    <row r="120" spans="2:11" ht="45" customHeight="1">
      <c r="B120" s="326"/>
      <c r="C120" s="402" t="s">
        <v>2111</v>
      </c>
      <c r="D120" s="402"/>
      <c r="E120" s="402"/>
      <c r="F120" s="402"/>
      <c r="G120" s="402"/>
      <c r="H120" s="402"/>
      <c r="I120" s="402"/>
      <c r="J120" s="402"/>
      <c r="K120" s="327"/>
    </row>
    <row r="121" spans="2:11" ht="17.25" customHeight="1">
      <c r="B121" s="328"/>
      <c r="C121" s="303" t="s">
        <v>2058</v>
      </c>
      <c r="D121" s="303"/>
      <c r="E121" s="303"/>
      <c r="F121" s="303" t="s">
        <v>2059</v>
      </c>
      <c r="G121" s="304"/>
      <c r="H121" s="303" t="s">
        <v>223</v>
      </c>
      <c r="I121" s="303" t="s">
        <v>60</v>
      </c>
      <c r="J121" s="303" t="s">
        <v>2060</v>
      </c>
      <c r="K121" s="329"/>
    </row>
    <row r="122" spans="2:11" ht="17.25" customHeight="1">
      <c r="B122" s="328"/>
      <c r="C122" s="305" t="s">
        <v>2061</v>
      </c>
      <c r="D122" s="305"/>
      <c r="E122" s="305"/>
      <c r="F122" s="306" t="s">
        <v>2062</v>
      </c>
      <c r="G122" s="307"/>
      <c r="H122" s="305"/>
      <c r="I122" s="305"/>
      <c r="J122" s="305" t="s">
        <v>2063</v>
      </c>
      <c r="K122" s="329"/>
    </row>
    <row r="123" spans="2:11" ht="5.25" customHeight="1">
      <c r="B123" s="330"/>
      <c r="C123" s="308"/>
      <c r="D123" s="308"/>
      <c r="E123" s="308"/>
      <c r="F123" s="308"/>
      <c r="G123" s="291"/>
      <c r="H123" s="308"/>
      <c r="I123" s="308"/>
      <c r="J123" s="308"/>
      <c r="K123" s="331"/>
    </row>
    <row r="124" spans="2:11" ht="15" customHeight="1">
      <c r="B124" s="330"/>
      <c r="C124" s="291" t="s">
        <v>2067</v>
      </c>
      <c r="D124" s="308"/>
      <c r="E124" s="308"/>
      <c r="F124" s="310" t="s">
        <v>2064</v>
      </c>
      <c r="G124" s="291"/>
      <c r="H124" s="291" t="s">
        <v>2103</v>
      </c>
      <c r="I124" s="291" t="s">
        <v>2066</v>
      </c>
      <c r="J124" s="291">
        <v>120</v>
      </c>
      <c r="K124" s="332"/>
    </row>
    <row r="125" spans="2:11" ht="15" customHeight="1">
      <c r="B125" s="330"/>
      <c r="C125" s="291" t="s">
        <v>2112</v>
      </c>
      <c r="D125" s="291"/>
      <c r="E125" s="291"/>
      <c r="F125" s="310" t="s">
        <v>2064</v>
      </c>
      <c r="G125" s="291"/>
      <c r="H125" s="291" t="s">
        <v>2113</v>
      </c>
      <c r="I125" s="291" t="s">
        <v>2066</v>
      </c>
      <c r="J125" s="291" t="s">
        <v>2114</v>
      </c>
      <c r="K125" s="332"/>
    </row>
    <row r="126" spans="2:11" ht="15" customHeight="1">
      <c r="B126" s="330"/>
      <c r="C126" s="291" t="s">
        <v>2013</v>
      </c>
      <c r="D126" s="291"/>
      <c r="E126" s="291"/>
      <c r="F126" s="310" t="s">
        <v>2064</v>
      </c>
      <c r="G126" s="291"/>
      <c r="H126" s="291" t="s">
        <v>2115</v>
      </c>
      <c r="I126" s="291" t="s">
        <v>2066</v>
      </c>
      <c r="J126" s="291" t="s">
        <v>2114</v>
      </c>
      <c r="K126" s="332"/>
    </row>
    <row r="127" spans="2:11" ht="15" customHeight="1">
      <c r="B127" s="330"/>
      <c r="C127" s="291" t="s">
        <v>2075</v>
      </c>
      <c r="D127" s="291"/>
      <c r="E127" s="291"/>
      <c r="F127" s="310" t="s">
        <v>2070</v>
      </c>
      <c r="G127" s="291"/>
      <c r="H127" s="291" t="s">
        <v>2076</v>
      </c>
      <c r="I127" s="291" t="s">
        <v>2066</v>
      </c>
      <c r="J127" s="291">
        <v>15</v>
      </c>
      <c r="K127" s="332"/>
    </row>
    <row r="128" spans="2:11" ht="15" customHeight="1">
      <c r="B128" s="330"/>
      <c r="C128" s="312" t="s">
        <v>2077</v>
      </c>
      <c r="D128" s="312"/>
      <c r="E128" s="312"/>
      <c r="F128" s="313" t="s">
        <v>2070</v>
      </c>
      <c r="G128" s="312"/>
      <c r="H128" s="312" t="s">
        <v>2078</v>
      </c>
      <c r="I128" s="312" t="s">
        <v>2066</v>
      </c>
      <c r="J128" s="312">
        <v>15</v>
      </c>
      <c r="K128" s="332"/>
    </row>
    <row r="129" spans="2:11" ht="15" customHeight="1">
      <c r="B129" s="330"/>
      <c r="C129" s="312" t="s">
        <v>2079</v>
      </c>
      <c r="D129" s="312"/>
      <c r="E129" s="312"/>
      <c r="F129" s="313" t="s">
        <v>2070</v>
      </c>
      <c r="G129" s="312"/>
      <c r="H129" s="312" t="s">
        <v>2080</v>
      </c>
      <c r="I129" s="312" t="s">
        <v>2066</v>
      </c>
      <c r="J129" s="312">
        <v>20</v>
      </c>
      <c r="K129" s="332"/>
    </row>
    <row r="130" spans="2:11" ht="15" customHeight="1">
      <c r="B130" s="330"/>
      <c r="C130" s="312" t="s">
        <v>2081</v>
      </c>
      <c r="D130" s="312"/>
      <c r="E130" s="312"/>
      <c r="F130" s="313" t="s">
        <v>2070</v>
      </c>
      <c r="G130" s="312"/>
      <c r="H130" s="312" t="s">
        <v>2082</v>
      </c>
      <c r="I130" s="312" t="s">
        <v>2066</v>
      </c>
      <c r="J130" s="312">
        <v>20</v>
      </c>
      <c r="K130" s="332"/>
    </row>
    <row r="131" spans="2:11" ht="15" customHeight="1">
      <c r="B131" s="330"/>
      <c r="C131" s="291" t="s">
        <v>2069</v>
      </c>
      <c r="D131" s="291"/>
      <c r="E131" s="291"/>
      <c r="F131" s="310" t="s">
        <v>2070</v>
      </c>
      <c r="G131" s="291"/>
      <c r="H131" s="291" t="s">
        <v>2103</v>
      </c>
      <c r="I131" s="291" t="s">
        <v>2066</v>
      </c>
      <c r="J131" s="291">
        <v>50</v>
      </c>
      <c r="K131" s="332"/>
    </row>
    <row r="132" spans="2:11" ht="15" customHeight="1">
      <c r="B132" s="330"/>
      <c r="C132" s="291" t="s">
        <v>2083</v>
      </c>
      <c r="D132" s="291"/>
      <c r="E132" s="291"/>
      <c r="F132" s="310" t="s">
        <v>2070</v>
      </c>
      <c r="G132" s="291"/>
      <c r="H132" s="291" t="s">
        <v>2103</v>
      </c>
      <c r="I132" s="291" t="s">
        <v>2066</v>
      </c>
      <c r="J132" s="291">
        <v>50</v>
      </c>
      <c r="K132" s="332"/>
    </row>
    <row r="133" spans="2:11" ht="15" customHeight="1">
      <c r="B133" s="330"/>
      <c r="C133" s="291" t="s">
        <v>2089</v>
      </c>
      <c r="D133" s="291"/>
      <c r="E133" s="291"/>
      <c r="F133" s="310" t="s">
        <v>2070</v>
      </c>
      <c r="G133" s="291"/>
      <c r="H133" s="291" t="s">
        <v>2103</v>
      </c>
      <c r="I133" s="291" t="s">
        <v>2066</v>
      </c>
      <c r="J133" s="291">
        <v>50</v>
      </c>
      <c r="K133" s="332"/>
    </row>
    <row r="134" spans="2:11" ht="15" customHeight="1">
      <c r="B134" s="330"/>
      <c r="C134" s="291" t="s">
        <v>2091</v>
      </c>
      <c r="D134" s="291"/>
      <c r="E134" s="291"/>
      <c r="F134" s="310" t="s">
        <v>2070</v>
      </c>
      <c r="G134" s="291"/>
      <c r="H134" s="291" t="s">
        <v>2103</v>
      </c>
      <c r="I134" s="291" t="s">
        <v>2066</v>
      </c>
      <c r="J134" s="291">
        <v>50</v>
      </c>
      <c r="K134" s="332"/>
    </row>
    <row r="135" spans="2:11" ht="15" customHeight="1">
      <c r="B135" s="330"/>
      <c r="C135" s="291" t="s">
        <v>228</v>
      </c>
      <c r="D135" s="291"/>
      <c r="E135" s="291"/>
      <c r="F135" s="310" t="s">
        <v>2070</v>
      </c>
      <c r="G135" s="291"/>
      <c r="H135" s="291" t="s">
        <v>2116</v>
      </c>
      <c r="I135" s="291" t="s">
        <v>2066</v>
      </c>
      <c r="J135" s="291">
        <v>255</v>
      </c>
      <c r="K135" s="332"/>
    </row>
    <row r="136" spans="2:11" ht="15" customHeight="1">
      <c r="B136" s="330"/>
      <c r="C136" s="291" t="s">
        <v>2093</v>
      </c>
      <c r="D136" s="291"/>
      <c r="E136" s="291"/>
      <c r="F136" s="310" t="s">
        <v>2064</v>
      </c>
      <c r="G136" s="291"/>
      <c r="H136" s="291" t="s">
        <v>2117</v>
      </c>
      <c r="I136" s="291" t="s">
        <v>2095</v>
      </c>
      <c r="J136" s="291"/>
      <c r="K136" s="332"/>
    </row>
    <row r="137" spans="2:11" ht="15" customHeight="1">
      <c r="B137" s="330"/>
      <c r="C137" s="291" t="s">
        <v>2096</v>
      </c>
      <c r="D137" s="291"/>
      <c r="E137" s="291"/>
      <c r="F137" s="310" t="s">
        <v>2064</v>
      </c>
      <c r="G137" s="291"/>
      <c r="H137" s="291" t="s">
        <v>2118</v>
      </c>
      <c r="I137" s="291" t="s">
        <v>2098</v>
      </c>
      <c r="J137" s="291"/>
      <c r="K137" s="332"/>
    </row>
    <row r="138" spans="2:11" ht="15" customHeight="1">
      <c r="B138" s="330"/>
      <c r="C138" s="291" t="s">
        <v>2099</v>
      </c>
      <c r="D138" s="291"/>
      <c r="E138" s="291"/>
      <c r="F138" s="310" t="s">
        <v>2064</v>
      </c>
      <c r="G138" s="291"/>
      <c r="H138" s="291" t="s">
        <v>2099</v>
      </c>
      <c r="I138" s="291" t="s">
        <v>2098</v>
      </c>
      <c r="J138" s="291"/>
      <c r="K138" s="332"/>
    </row>
    <row r="139" spans="2:11" ht="15" customHeight="1">
      <c r="B139" s="330"/>
      <c r="C139" s="291" t="s">
        <v>41</v>
      </c>
      <c r="D139" s="291"/>
      <c r="E139" s="291"/>
      <c r="F139" s="310" t="s">
        <v>2064</v>
      </c>
      <c r="G139" s="291"/>
      <c r="H139" s="291" t="s">
        <v>2119</v>
      </c>
      <c r="I139" s="291" t="s">
        <v>2098</v>
      </c>
      <c r="J139" s="291"/>
      <c r="K139" s="332"/>
    </row>
    <row r="140" spans="2:11" ht="15" customHeight="1">
      <c r="B140" s="330"/>
      <c r="C140" s="291" t="s">
        <v>2120</v>
      </c>
      <c r="D140" s="291"/>
      <c r="E140" s="291"/>
      <c r="F140" s="310" t="s">
        <v>2064</v>
      </c>
      <c r="G140" s="291"/>
      <c r="H140" s="291" t="s">
        <v>2121</v>
      </c>
      <c r="I140" s="291" t="s">
        <v>2098</v>
      </c>
      <c r="J140" s="291"/>
      <c r="K140" s="332"/>
    </row>
    <row r="141" spans="2:11" ht="15" customHeight="1">
      <c r="B141" s="333"/>
      <c r="C141" s="334"/>
      <c r="D141" s="334"/>
      <c r="E141" s="334"/>
      <c r="F141" s="334"/>
      <c r="G141" s="334"/>
      <c r="H141" s="334"/>
      <c r="I141" s="334"/>
      <c r="J141" s="334"/>
      <c r="K141" s="335"/>
    </row>
    <row r="142" spans="2:11" ht="18.75" customHeight="1">
      <c r="B142" s="287"/>
      <c r="C142" s="287"/>
      <c r="D142" s="287"/>
      <c r="E142" s="287"/>
      <c r="F142" s="322"/>
      <c r="G142" s="287"/>
      <c r="H142" s="287"/>
      <c r="I142" s="287"/>
      <c r="J142" s="287"/>
      <c r="K142" s="287"/>
    </row>
    <row r="143" spans="2:11" ht="18.75" customHeight="1">
      <c r="B143" s="297"/>
      <c r="C143" s="297"/>
      <c r="D143" s="297"/>
      <c r="E143" s="297"/>
      <c r="F143" s="297"/>
      <c r="G143" s="297"/>
      <c r="H143" s="297"/>
      <c r="I143" s="297"/>
      <c r="J143" s="297"/>
      <c r="K143" s="297"/>
    </row>
    <row r="144" spans="2:11" ht="7.5" customHeight="1">
      <c r="B144" s="298"/>
      <c r="C144" s="299"/>
      <c r="D144" s="299"/>
      <c r="E144" s="299"/>
      <c r="F144" s="299"/>
      <c r="G144" s="299"/>
      <c r="H144" s="299"/>
      <c r="I144" s="299"/>
      <c r="J144" s="299"/>
      <c r="K144" s="300"/>
    </row>
    <row r="145" spans="2:11" ht="45" customHeight="1">
      <c r="B145" s="301"/>
      <c r="C145" s="407" t="s">
        <v>2122</v>
      </c>
      <c r="D145" s="407"/>
      <c r="E145" s="407"/>
      <c r="F145" s="407"/>
      <c r="G145" s="407"/>
      <c r="H145" s="407"/>
      <c r="I145" s="407"/>
      <c r="J145" s="407"/>
      <c r="K145" s="302"/>
    </row>
    <row r="146" spans="2:11" ht="17.25" customHeight="1">
      <c r="B146" s="301"/>
      <c r="C146" s="303" t="s">
        <v>2058</v>
      </c>
      <c r="D146" s="303"/>
      <c r="E146" s="303"/>
      <c r="F146" s="303" t="s">
        <v>2059</v>
      </c>
      <c r="G146" s="304"/>
      <c r="H146" s="303" t="s">
        <v>223</v>
      </c>
      <c r="I146" s="303" t="s">
        <v>60</v>
      </c>
      <c r="J146" s="303" t="s">
        <v>2060</v>
      </c>
      <c r="K146" s="302"/>
    </row>
    <row r="147" spans="2:11" ht="17.25" customHeight="1">
      <c r="B147" s="301"/>
      <c r="C147" s="305" t="s">
        <v>2061</v>
      </c>
      <c r="D147" s="305"/>
      <c r="E147" s="305"/>
      <c r="F147" s="306" t="s">
        <v>2062</v>
      </c>
      <c r="G147" s="307"/>
      <c r="H147" s="305"/>
      <c r="I147" s="305"/>
      <c r="J147" s="305" t="s">
        <v>2063</v>
      </c>
      <c r="K147" s="302"/>
    </row>
    <row r="148" spans="2:11" ht="5.25" customHeight="1">
      <c r="B148" s="311"/>
      <c r="C148" s="308"/>
      <c r="D148" s="308"/>
      <c r="E148" s="308"/>
      <c r="F148" s="308"/>
      <c r="G148" s="309"/>
      <c r="H148" s="308"/>
      <c r="I148" s="308"/>
      <c r="J148" s="308"/>
      <c r="K148" s="332"/>
    </row>
    <row r="149" spans="2:11" ht="15" customHeight="1">
      <c r="B149" s="311"/>
      <c r="C149" s="336" t="s">
        <v>2067</v>
      </c>
      <c r="D149" s="291"/>
      <c r="E149" s="291"/>
      <c r="F149" s="337" t="s">
        <v>2064</v>
      </c>
      <c r="G149" s="291"/>
      <c r="H149" s="336" t="s">
        <v>2103</v>
      </c>
      <c r="I149" s="336" t="s">
        <v>2066</v>
      </c>
      <c r="J149" s="336">
        <v>120</v>
      </c>
      <c r="K149" s="332"/>
    </row>
    <row r="150" spans="2:11" ht="15" customHeight="1">
      <c r="B150" s="311"/>
      <c r="C150" s="336" t="s">
        <v>2112</v>
      </c>
      <c r="D150" s="291"/>
      <c r="E150" s="291"/>
      <c r="F150" s="337" t="s">
        <v>2064</v>
      </c>
      <c r="G150" s="291"/>
      <c r="H150" s="336" t="s">
        <v>2123</v>
      </c>
      <c r="I150" s="336" t="s">
        <v>2066</v>
      </c>
      <c r="J150" s="336" t="s">
        <v>2114</v>
      </c>
      <c r="K150" s="332"/>
    </row>
    <row r="151" spans="2:11" ht="15" customHeight="1">
      <c r="B151" s="311"/>
      <c r="C151" s="336" t="s">
        <v>2013</v>
      </c>
      <c r="D151" s="291"/>
      <c r="E151" s="291"/>
      <c r="F151" s="337" t="s">
        <v>2064</v>
      </c>
      <c r="G151" s="291"/>
      <c r="H151" s="336" t="s">
        <v>2124</v>
      </c>
      <c r="I151" s="336" t="s">
        <v>2066</v>
      </c>
      <c r="J151" s="336" t="s">
        <v>2114</v>
      </c>
      <c r="K151" s="332"/>
    </row>
    <row r="152" spans="2:11" ht="15" customHeight="1">
      <c r="B152" s="311"/>
      <c r="C152" s="336" t="s">
        <v>2069</v>
      </c>
      <c r="D152" s="291"/>
      <c r="E152" s="291"/>
      <c r="F152" s="337" t="s">
        <v>2070</v>
      </c>
      <c r="G152" s="291"/>
      <c r="H152" s="336" t="s">
        <v>2103</v>
      </c>
      <c r="I152" s="336" t="s">
        <v>2066</v>
      </c>
      <c r="J152" s="336">
        <v>50</v>
      </c>
      <c r="K152" s="332"/>
    </row>
    <row r="153" spans="2:11" ht="15" customHeight="1">
      <c r="B153" s="311"/>
      <c r="C153" s="336" t="s">
        <v>2072</v>
      </c>
      <c r="D153" s="291"/>
      <c r="E153" s="291"/>
      <c r="F153" s="337" t="s">
        <v>2064</v>
      </c>
      <c r="G153" s="291"/>
      <c r="H153" s="336" t="s">
        <v>2103</v>
      </c>
      <c r="I153" s="336" t="s">
        <v>2074</v>
      </c>
      <c r="J153" s="336"/>
      <c r="K153" s="332"/>
    </row>
    <row r="154" spans="2:11" ht="15" customHeight="1">
      <c r="B154" s="311"/>
      <c r="C154" s="336" t="s">
        <v>2083</v>
      </c>
      <c r="D154" s="291"/>
      <c r="E154" s="291"/>
      <c r="F154" s="337" t="s">
        <v>2070</v>
      </c>
      <c r="G154" s="291"/>
      <c r="H154" s="336" t="s">
        <v>2103</v>
      </c>
      <c r="I154" s="336" t="s">
        <v>2066</v>
      </c>
      <c r="J154" s="336">
        <v>50</v>
      </c>
      <c r="K154" s="332"/>
    </row>
    <row r="155" spans="2:11" ht="15" customHeight="1">
      <c r="B155" s="311"/>
      <c r="C155" s="336" t="s">
        <v>2091</v>
      </c>
      <c r="D155" s="291"/>
      <c r="E155" s="291"/>
      <c r="F155" s="337" t="s">
        <v>2070</v>
      </c>
      <c r="G155" s="291"/>
      <c r="H155" s="336" t="s">
        <v>2103</v>
      </c>
      <c r="I155" s="336" t="s">
        <v>2066</v>
      </c>
      <c r="J155" s="336">
        <v>50</v>
      </c>
      <c r="K155" s="332"/>
    </row>
    <row r="156" spans="2:11" ht="15" customHeight="1">
      <c r="B156" s="311"/>
      <c r="C156" s="336" t="s">
        <v>2089</v>
      </c>
      <c r="D156" s="291"/>
      <c r="E156" s="291"/>
      <c r="F156" s="337" t="s">
        <v>2070</v>
      </c>
      <c r="G156" s="291"/>
      <c r="H156" s="336" t="s">
        <v>2103</v>
      </c>
      <c r="I156" s="336" t="s">
        <v>2066</v>
      </c>
      <c r="J156" s="336">
        <v>50</v>
      </c>
      <c r="K156" s="332"/>
    </row>
    <row r="157" spans="2:11" ht="15" customHeight="1">
      <c r="B157" s="311"/>
      <c r="C157" s="336" t="s">
        <v>191</v>
      </c>
      <c r="D157" s="291"/>
      <c r="E157" s="291"/>
      <c r="F157" s="337" t="s">
        <v>2064</v>
      </c>
      <c r="G157" s="291"/>
      <c r="H157" s="336" t="s">
        <v>2125</v>
      </c>
      <c r="I157" s="336" t="s">
        <v>2066</v>
      </c>
      <c r="J157" s="336" t="s">
        <v>2126</v>
      </c>
      <c r="K157" s="332"/>
    </row>
    <row r="158" spans="2:11" ht="15" customHeight="1">
      <c r="B158" s="311"/>
      <c r="C158" s="336" t="s">
        <v>2127</v>
      </c>
      <c r="D158" s="291"/>
      <c r="E158" s="291"/>
      <c r="F158" s="337" t="s">
        <v>2064</v>
      </c>
      <c r="G158" s="291"/>
      <c r="H158" s="336" t="s">
        <v>2128</v>
      </c>
      <c r="I158" s="336" t="s">
        <v>2098</v>
      </c>
      <c r="J158" s="336"/>
      <c r="K158" s="332"/>
    </row>
    <row r="159" spans="2:11" ht="15" customHeight="1">
      <c r="B159" s="338"/>
      <c r="C159" s="320"/>
      <c r="D159" s="320"/>
      <c r="E159" s="320"/>
      <c r="F159" s="320"/>
      <c r="G159" s="320"/>
      <c r="H159" s="320"/>
      <c r="I159" s="320"/>
      <c r="J159" s="320"/>
      <c r="K159" s="339"/>
    </row>
    <row r="160" spans="2:11" ht="18.75" customHeight="1">
      <c r="B160" s="287"/>
      <c r="C160" s="291"/>
      <c r="D160" s="291"/>
      <c r="E160" s="291"/>
      <c r="F160" s="310"/>
      <c r="G160" s="291"/>
      <c r="H160" s="291"/>
      <c r="I160" s="291"/>
      <c r="J160" s="291"/>
      <c r="K160" s="287"/>
    </row>
    <row r="161" spans="2:11" ht="18.75" customHeight="1">
      <c r="B161" s="297"/>
      <c r="C161" s="297"/>
      <c r="D161" s="297"/>
      <c r="E161" s="297"/>
      <c r="F161" s="297"/>
      <c r="G161" s="297"/>
      <c r="H161" s="297"/>
      <c r="I161" s="297"/>
      <c r="J161" s="297"/>
      <c r="K161" s="297"/>
    </row>
    <row r="162" spans="2:11" ht="7.5" customHeight="1">
      <c r="B162" s="279"/>
      <c r="C162" s="280"/>
      <c r="D162" s="280"/>
      <c r="E162" s="280"/>
      <c r="F162" s="280"/>
      <c r="G162" s="280"/>
      <c r="H162" s="280"/>
      <c r="I162" s="280"/>
      <c r="J162" s="280"/>
      <c r="K162" s="281"/>
    </row>
    <row r="163" spans="2:11" ht="45" customHeight="1">
      <c r="B163" s="282"/>
      <c r="C163" s="402" t="s">
        <v>2129</v>
      </c>
      <c r="D163" s="402"/>
      <c r="E163" s="402"/>
      <c r="F163" s="402"/>
      <c r="G163" s="402"/>
      <c r="H163" s="402"/>
      <c r="I163" s="402"/>
      <c r="J163" s="402"/>
      <c r="K163" s="283"/>
    </row>
    <row r="164" spans="2:11" ht="17.25" customHeight="1">
      <c r="B164" s="282"/>
      <c r="C164" s="303" t="s">
        <v>2058</v>
      </c>
      <c r="D164" s="303"/>
      <c r="E164" s="303"/>
      <c r="F164" s="303" t="s">
        <v>2059</v>
      </c>
      <c r="G164" s="340"/>
      <c r="H164" s="341" t="s">
        <v>223</v>
      </c>
      <c r="I164" s="341" t="s">
        <v>60</v>
      </c>
      <c r="J164" s="303" t="s">
        <v>2060</v>
      </c>
      <c r="K164" s="283"/>
    </row>
    <row r="165" spans="2:11" ht="17.25" customHeight="1">
      <c r="B165" s="284"/>
      <c r="C165" s="305" t="s">
        <v>2061</v>
      </c>
      <c r="D165" s="305"/>
      <c r="E165" s="305"/>
      <c r="F165" s="306" t="s">
        <v>2062</v>
      </c>
      <c r="G165" s="342"/>
      <c r="H165" s="343"/>
      <c r="I165" s="343"/>
      <c r="J165" s="305" t="s">
        <v>2063</v>
      </c>
      <c r="K165" s="285"/>
    </row>
    <row r="166" spans="2:11" ht="5.25" customHeight="1">
      <c r="B166" s="311"/>
      <c r="C166" s="308"/>
      <c r="D166" s="308"/>
      <c r="E166" s="308"/>
      <c r="F166" s="308"/>
      <c r="G166" s="309"/>
      <c r="H166" s="308"/>
      <c r="I166" s="308"/>
      <c r="J166" s="308"/>
      <c r="K166" s="332"/>
    </row>
    <row r="167" spans="2:11" ht="15" customHeight="1">
      <c r="B167" s="311"/>
      <c r="C167" s="291" t="s">
        <v>2067</v>
      </c>
      <c r="D167" s="291"/>
      <c r="E167" s="291"/>
      <c r="F167" s="310" t="s">
        <v>2064</v>
      </c>
      <c r="G167" s="291"/>
      <c r="H167" s="291" t="s">
        <v>2103</v>
      </c>
      <c r="I167" s="291" t="s">
        <v>2066</v>
      </c>
      <c r="J167" s="291">
        <v>120</v>
      </c>
      <c r="K167" s="332"/>
    </row>
    <row r="168" spans="2:11" ht="15" customHeight="1">
      <c r="B168" s="311"/>
      <c r="C168" s="291" t="s">
        <v>2112</v>
      </c>
      <c r="D168" s="291"/>
      <c r="E168" s="291"/>
      <c r="F168" s="310" t="s">
        <v>2064</v>
      </c>
      <c r="G168" s="291"/>
      <c r="H168" s="291" t="s">
        <v>2113</v>
      </c>
      <c r="I168" s="291" t="s">
        <v>2066</v>
      </c>
      <c r="J168" s="291" t="s">
        <v>2114</v>
      </c>
      <c r="K168" s="332"/>
    </row>
    <row r="169" spans="2:11" ht="15" customHeight="1">
      <c r="B169" s="311"/>
      <c r="C169" s="291" t="s">
        <v>2013</v>
      </c>
      <c r="D169" s="291"/>
      <c r="E169" s="291"/>
      <c r="F169" s="310" t="s">
        <v>2064</v>
      </c>
      <c r="G169" s="291"/>
      <c r="H169" s="291" t="s">
        <v>2130</v>
      </c>
      <c r="I169" s="291" t="s">
        <v>2066</v>
      </c>
      <c r="J169" s="291" t="s">
        <v>2114</v>
      </c>
      <c r="K169" s="332"/>
    </row>
    <row r="170" spans="2:11" ht="15" customHeight="1">
      <c r="B170" s="311"/>
      <c r="C170" s="291" t="s">
        <v>2069</v>
      </c>
      <c r="D170" s="291"/>
      <c r="E170" s="291"/>
      <c r="F170" s="310" t="s">
        <v>2070</v>
      </c>
      <c r="G170" s="291"/>
      <c r="H170" s="291" t="s">
        <v>2130</v>
      </c>
      <c r="I170" s="291" t="s">
        <v>2066</v>
      </c>
      <c r="J170" s="291">
        <v>50</v>
      </c>
      <c r="K170" s="332"/>
    </row>
    <row r="171" spans="2:11" ht="15" customHeight="1">
      <c r="B171" s="311"/>
      <c r="C171" s="291" t="s">
        <v>2072</v>
      </c>
      <c r="D171" s="291"/>
      <c r="E171" s="291"/>
      <c r="F171" s="310" t="s">
        <v>2064</v>
      </c>
      <c r="G171" s="291"/>
      <c r="H171" s="291" t="s">
        <v>2130</v>
      </c>
      <c r="I171" s="291" t="s">
        <v>2074</v>
      </c>
      <c r="J171" s="291"/>
      <c r="K171" s="332"/>
    </row>
    <row r="172" spans="2:11" ht="15" customHeight="1">
      <c r="B172" s="311"/>
      <c r="C172" s="291" t="s">
        <v>2083</v>
      </c>
      <c r="D172" s="291"/>
      <c r="E172" s="291"/>
      <c r="F172" s="310" t="s">
        <v>2070</v>
      </c>
      <c r="G172" s="291"/>
      <c r="H172" s="291" t="s">
        <v>2130</v>
      </c>
      <c r="I172" s="291" t="s">
        <v>2066</v>
      </c>
      <c r="J172" s="291">
        <v>50</v>
      </c>
      <c r="K172" s="332"/>
    </row>
    <row r="173" spans="2:11" ht="15" customHeight="1">
      <c r="B173" s="311"/>
      <c r="C173" s="291" t="s">
        <v>2091</v>
      </c>
      <c r="D173" s="291"/>
      <c r="E173" s="291"/>
      <c r="F173" s="310" t="s">
        <v>2070</v>
      </c>
      <c r="G173" s="291"/>
      <c r="H173" s="291" t="s">
        <v>2130</v>
      </c>
      <c r="I173" s="291" t="s">
        <v>2066</v>
      </c>
      <c r="J173" s="291">
        <v>50</v>
      </c>
      <c r="K173" s="332"/>
    </row>
    <row r="174" spans="2:11" ht="15" customHeight="1">
      <c r="B174" s="311"/>
      <c r="C174" s="291" t="s">
        <v>2089</v>
      </c>
      <c r="D174" s="291"/>
      <c r="E174" s="291"/>
      <c r="F174" s="310" t="s">
        <v>2070</v>
      </c>
      <c r="G174" s="291"/>
      <c r="H174" s="291" t="s">
        <v>2130</v>
      </c>
      <c r="I174" s="291" t="s">
        <v>2066</v>
      </c>
      <c r="J174" s="291">
        <v>50</v>
      </c>
      <c r="K174" s="332"/>
    </row>
    <row r="175" spans="2:11" ht="15" customHeight="1">
      <c r="B175" s="311"/>
      <c r="C175" s="291" t="s">
        <v>222</v>
      </c>
      <c r="D175" s="291"/>
      <c r="E175" s="291"/>
      <c r="F175" s="310" t="s">
        <v>2064</v>
      </c>
      <c r="G175" s="291"/>
      <c r="H175" s="291" t="s">
        <v>2131</v>
      </c>
      <c r="I175" s="291" t="s">
        <v>2132</v>
      </c>
      <c r="J175" s="291"/>
      <c r="K175" s="332"/>
    </row>
    <row r="176" spans="2:11" ht="15" customHeight="1">
      <c r="B176" s="311"/>
      <c r="C176" s="291" t="s">
        <v>60</v>
      </c>
      <c r="D176" s="291"/>
      <c r="E176" s="291"/>
      <c r="F176" s="310" t="s">
        <v>2064</v>
      </c>
      <c r="G176" s="291"/>
      <c r="H176" s="291" t="s">
        <v>2133</v>
      </c>
      <c r="I176" s="291" t="s">
        <v>2134</v>
      </c>
      <c r="J176" s="291">
        <v>1</v>
      </c>
      <c r="K176" s="332"/>
    </row>
    <row r="177" spans="2:11" ht="15" customHeight="1">
      <c r="B177" s="311"/>
      <c r="C177" s="291" t="s">
        <v>56</v>
      </c>
      <c r="D177" s="291"/>
      <c r="E177" s="291"/>
      <c r="F177" s="310" t="s">
        <v>2064</v>
      </c>
      <c r="G177" s="291"/>
      <c r="H177" s="291" t="s">
        <v>2135</v>
      </c>
      <c r="I177" s="291" t="s">
        <v>2066</v>
      </c>
      <c r="J177" s="291">
        <v>20</v>
      </c>
      <c r="K177" s="332"/>
    </row>
    <row r="178" spans="2:11" ht="15" customHeight="1">
      <c r="B178" s="311"/>
      <c r="C178" s="291" t="s">
        <v>223</v>
      </c>
      <c r="D178" s="291"/>
      <c r="E178" s="291"/>
      <c r="F178" s="310" t="s">
        <v>2064</v>
      </c>
      <c r="G178" s="291"/>
      <c r="H178" s="291" t="s">
        <v>2136</v>
      </c>
      <c r="I178" s="291" t="s">
        <v>2066</v>
      </c>
      <c r="J178" s="291">
        <v>255</v>
      </c>
      <c r="K178" s="332"/>
    </row>
    <row r="179" spans="2:11" ht="15" customHeight="1">
      <c r="B179" s="311"/>
      <c r="C179" s="291" t="s">
        <v>224</v>
      </c>
      <c r="D179" s="291"/>
      <c r="E179" s="291"/>
      <c r="F179" s="310" t="s">
        <v>2064</v>
      </c>
      <c r="G179" s="291"/>
      <c r="H179" s="291" t="s">
        <v>2029</v>
      </c>
      <c r="I179" s="291" t="s">
        <v>2066</v>
      </c>
      <c r="J179" s="291">
        <v>10</v>
      </c>
      <c r="K179" s="332"/>
    </row>
    <row r="180" spans="2:11" ht="15" customHeight="1">
      <c r="B180" s="311"/>
      <c r="C180" s="291" t="s">
        <v>225</v>
      </c>
      <c r="D180" s="291"/>
      <c r="E180" s="291"/>
      <c r="F180" s="310" t="s">
        <v>2064</v>
      </c>
      <c r="G180" s="291"/>
      <c r="H180" s="291" t="s">
        <v>2137</v>
      </c>
      <c r="I180" s="291" t="s">
        <v>2098</v>
      </c>
      <c r="J180" s="291"/>
      <c r="K180" s="332"/>
    </row>
    <row r="181" spans="2:11" ht="15" customHeight="1">
      <c r="B181" s="311"/>
      <c r="C181" s="291" t="s">
        <v>2138</v>
      </c>
      <c r="D181" s="291"/>
      <c r="E181" s="291"/>
      <c r="F181" s="310" t="s">
        <v>2064</v>
      </c>
      <c r="G181" s="291"/>
      <c r="H181" s="291" t="s">
        <v>2139</v>
      </c>
      <c r="I181" s="291" t="s">
        <v>2098</v>
      </c>
      <c r="J181" s="291"/>
      <c r="K181" s="332"/>
    </row>
    <row r="182" spans="2:11" ht="15" customHeight="1">
      <c r="B182" s="311"/>
      <c r="C182" s="291" t="s">
        <v>2127</v>
      </c>
      <c r="D182" s="291"/>
      <c r="E182" s="291"/>
      <c r="F182" s="310" t="s">
        <v>2064</v>
      </c>
      <c r="G182" s="291"/>
      <c r="H182" s="291" t="s">
        <v>2140</v>
      </c>
      <c r="I182" s="291" t="s">
        <v>2098</v>
      </c>
      <c r="J182" s="291"/>
      <c r="K182" s="332"/>
    </row>
    <row r="183" spans="2:11" ht="15" customHeight="1">
      <c r="B183" s="311"/>
      <c r="C183" s="291" t="s">
        <v>227</v>
      </c>
      <c r="D183" s="291"/>
      <c r="E183" s="291"/>
      <c r="F183" s="310" t="s">
        <v>2070</v>
      </c>
      <c r="G183" s="291"/>
      <c r="H183" s="291" t="s">
        <v>2141</v>
      </c>
      <c r="I183" s="291" t="s">
        <v>2066</v>
      </c>
      <c r="J183" s="291">
        <v>50</v>
      </c>
      <c r="K183" s="332"/>
    </row>
    <row r="184" spans="2:11" ht="15" customHeight="1">
      <c r="B184" s="311"/>
      <c r="C184" s="291" t="s">
        <v>2142</v>
      </c>
      <c r="D184" s="291"/>
      <c r="E184" s="291"/>
      <c r="F184" s="310" t="s">
        <v>2070</v>
      </c>
      <c r="G184" s="291"/>
      <c r="H184" s="291" t="s">
        <v>2143</v>
      </c>
      <c r="I184" s="291" t="s">
        <v>2144</v>
      </c>
      <c r="J184" s="291"/>
      <c r="K184" s="332"/>
    </row>
    <row r="185" spans="2:11" ht="15" customHeight="1">
      <c r="B185" s="311"/>
      <c r="C185" s="291" t="s">
        <v>2145</v>
      </c>
      <c r="D185" s="291"/>
      <c r="E185" s="291"/>
      <c r="F185" s="310" t="s">
        <v>2070</v>
      </c>
      <c r="G185" s="291"/>
      <c r="H185" s="291" t="s">
        <v>2146</v>
      </c>
      <c r="I185" s="291" t="s">
        <v>2144</v>
      </c>
      <c r="J185" s="291"/>
      <c r="K185" s="332"/>
    </row>
    <row r="186" spans="2:11" ht="15" customHeight="1">
      <c r="B186" s="311"/>
      <c r="C186" s="291" t="s">
        <v>2147</v>
      </c>
      <c r="D186" s="291"/>
      <c r="E186" s="291"/>
      <c r="F186" s="310" t="s">
        <v>2070</v>
      </c>
      <c r="G186" s="291"/>
      <c r="H186" s="291" t="s">
        <v>2148</v>
      </c>
      <c r="I186" s="291" t="s">
        <v>2144</v>
      </c>
      <c r="J186" s="291"/>
      <c r="K186" s="332"/>
    </row>
    <row r="187" spans="2:11" ht="15" customHeight="1">
      <c r="B187" s="311"/>
      <c r="C187" s="344" t="s">
        <v>2149</v>
      </c>
      <c r="D187" s="291"/>
      <c r="E187" s="291"/>
      <c r="F187" s="310" t="s">
        <v>2070</v>
      </c>
      <c r="G187" s="291"/>
      <c r="H187" s="291" t="s">
        <v>2150</v>
      </c>
      <c r="I187" s="291" t="s">
        <v>2151</v>
      </c>
      <c r="J187" s="345" t="s">
        <v>2152</v>
      </c>
      <c r="K187" s="332"/>
    </row>
    <row r="188" spans="2:11" ht="15" customHeight="1">
      <c r="B188" s="311"/>
      <c r="C188" s="296" t="s">
        <v>45</v>
      </c>
      <c r="D188" s="291"/>
      <c r="E188" s="291"/>
      <c r="F188" s="310" t="s">
        <v>2064</v>
      </c>
      <c r="G188" s="291"/>
      <c r="H188" s="287" t="s">
        <v>2153</v>
      </c>
      <c r="I188" s="291" t="s">
        <v>2154</v>
      </c>
      <c r="J188" s="291"/>
      <c r="K188" s="332"/>
    </row>
    <row r="189" spans="2:11" ht="15" customHeight="1">
      <c r="B189" s="311"/>
      <c r="C189" s="296" t="s">
        <v>2155</v>
      </c>
      <c r="D189" s="291"/>
      <c r="E189" s="291"/>
      <c r="F189" s="310" t="s">
        <v>2064</v>
      </c>
      <c r="G189" s="291"/>
      <c r="H189" s="291" t="s">
        <v>2156</v>
      </c>
      <c r="I189" s="291" t="s">
        <v>2098</v>
      </c>
      <c r="J189" s="291"/>
      <c r="K189" s="332"/>
    </row>
    <row r="190" spans="2:11" ht="15" customHeight="1">
      <c r="B190" s="311"/>
      <c r="C190" s="296" t="s">
        <v>2157</v>
      </c>
      <c r="D190" s="291"/>
      <c r="E190" s="291"/>
      <c r="F190" s="310" t="s">
        <v>2064</v>
      </c>
      <c r="G190" s="291"/>
      <c r="H190" s="291" t="s">
        <v>2158</v>
      </c>
      <c r="I190" s="291" t="s">
        <v>2098</v>
      </c>
      <c r="J190" s="291"/>
      <c r="K190" s="332"/>
    </row>
    <row r="191" spans="2:11" ht="15" customHeight="1">
      <c r="B191" s="311"/>
      <c r="C191" s="296" t="s">
        <v>2159</v>
      </c>
      <c r="D191" s="291"/>
      <c r="E191" s="291"/>
      <c r="F191" s="310" t="s">
        <v>2070</v>
      </c>
      <c r="G191" s="291"/>
      <c r="H191" s="291" t="s">
        <v>2160</v>
      </c>
      <c r="I191" s="291" t="s">
        <v>2098</v>
      </c>
      <c r="J191" s="291"/>
      <c r="K191" s="332"/>
    </row>
    <row r="192" spans="2:11" ht="15" customHeight="1">
      <c r="B192" s="338"/>
      <c r="C192" s="346"/>
      <c r="D192" s="320"/>
      <c r="E192" s="320"/>
      <c r="F192" s="320"/>
      <c r="G192" s="320"/>
      <c r="H192" s="320"/>
      <c r="I192" s="320"/>
      <c r="J192" s="320"/>
      <c r="K192" s="339"/>
    </row>
    <row r="193" spans="2:11" ht="18.75" customHeight="1">
      <c r="B193" s="287"/>
      <c r="C193" s="291"/>
      <c r="D193" s="291"/>
      <c r="E193" s="291"/>
      <c r="F193" s="310"/>
      <c r="G193" s="291"/>
      <c r="H193" s="291"/>
      <c r="I193" s="291"/>
      <c r="J193" s="291"/>
      <c r="K193" s="287"/>
    </row>
    <row r="194" spans="2:11" ht="18.75" customHeight="1">
      <c r="B194" s="287"/>
      <c r="C194" s="291"/>
      <c r="D194" s="291"/>
      <c r="E194" s="291"/>
      <c r="F194" s="310"/>
      <c r="G194" s="291"/>
      <c r="H194" s="291"/>
      <c r="I194" s="291"/>
      <c r="J194" s="291"/>
      <c r="K194" s="287"/>
    </row>
    <row r="195" spans="2:11" ht="18.75" customHeight="1">
      <c r="B195" s="297"/>
      <c r="C195" s="297"/>
      <c r="D195" s="297"/>
      <c r="E195" s="297"/>
      <c r="F195" s="297"/>
      <c r="G195" s="297"/>
      <c r="H195" s="297"/>
      <c r="I195" s="297"/>
      <c r="J195" s="297"/>
      <c r="K195" s="297"/>
    </row>
    <row r="196" spans="2:11">
      <c r="B196" s="279"/>
      <c r="C196" s="280"/>
      <c r="D196" s="280"/>
      <c r="E196" s="280"/>
      <c r="F196" s="280"/>
      <c r="G196" s="280"/>
      <c r="H196" s="280"/>
      <c r="I196" s="280"/>
      <c r="J196" s="280"/>
      <c r="K196" s="281"/>
    </row>
    <row r="197" spans="2:11" ht="21">
      <c r="B197" s="282"/>
      <c r="C197" s="402" t="s">
        <v>2161</v>
      </c>
      <c r="D197" s="402"/>
      <c r="E197" s="402"/>
      <c r="F197" s="402"/>
      <c r="G197" s="402"/>
      <c r="H197" s="402"/>
      <c r="I197" s="402"/>
      <c r="J197" s="402"/>
      <c r="K197" s="283"/>
    </row>
    <row r="198" spans="2:11" ht="25.5" customHeight="1">
      <c r="B198" s="282"/>
      <c r="C198" s="347" t="s">
        <v>2162</v>
      </c>
      <c r="D198" s="347"/>
      <c r="E198" s="347"/>
      <c r="F198" s="347" t="s">
        <v>2163</v>
      </c>
      <c r="G198" s="348"/>
      <c r="H198" s="408" t="s">
        <v>2164</v>
      </c>
      <c r="I198" s="408"/>
      <c r="J198" s="408"/>
      <c r="K198" s="283"/>
    </row>
    <row r="199" spans="2:11" ht="5.25" customHeight="1">
      <c r="B199" s="311"/>
      <c r="C199" s="308"/>
      <c r="D199" s="308"/>
      <c r="E199" s="308"/>
      <c r="F199" s="308"/>
      <c r="G199" s="291"/>
      <c r="H199" s="308"/>
      <c r="I199" s="308"/>
      <c r="J199" s="308"/>
      <c r="K199" s="332"/>
    </row>
    <row r="200" spans="2:11" ht="15" customHeight="1">
      <c r="B200" s="311"/>
      <c r="C200" s="291" t="s">
        <v>2154</v>
      </c>
      <c r="D200" s="291"/>
      <c r="E200" s="291"/>
      <c r="F200" s="310" t="s">
        <v>46</v>
      </c>
      <c r="G200" s="291"/>
      <c r="H200" s="404" t="s">
        <v>2165</v>
      </c>
      <c r="I200" s="404"/>
      <c r="J200" s="404"/>
      <c r="K200" s="332"/>
    </row>
    <row r="201" spans="2:11" ht="15" customHeight="1">
      <c r="B201" s="311"/>
      <c r="C201" s="317"/>
      <c r="D201" s="291"/>
      <c r="E201" s="291"/>
      <c r="F201" s="310" t="s">
        <v>47</v>
      </c>
      <c r="G201" s="291"/>
      <c r="H201" s="404" t="s">
        <v>2166</v>
      </c>
      <c r="I201" s="404"/>
      <c r="J201" s="404"/>
      <c r="K201" s="332"/>
    </row>
    <row r="202" spans="2:11" ht="15" customHeight="1">
      <c r="B202" s="311"/>
      <c r="C202" s="317"/>
      <c r="D202" s="291"/>
      <c r="E202" s="291"/>
      <c r="F202" s="310" t="s">
        <v>50</v>
      </c>
      <c r="G202" s="291"/>
      <c r="H202" s="404" t="s">
        <v>2167</v>
      </c>
      <c r="I202" s="404"/>
      <c r="J202" s="404"/>
      <c r="K202" s="332"/>
    </row>
    <row r="203" spans="2:11" ht="15" customHeight="1">
      <c r="B203" s="311"/>
      <c r="C203" s="291"/>
      <c r="D203" s="291"/>
      <c r="E203" s="291"/>
      <c r="F203" s="310" t="s">
        <v>48</v>
      </c>
      <c r="G203" s="291"/>
      <c r="H203" s="404" t="s">
        <v>2168</v>
      </c>
      <c r="I203" s="404"/>
      <c r="J203" s="404"/>
      <c r="K203" s="332"/>
    </row>
    <row r="204" spans="2:11" ht="15" customHeight="1">
      <c r="B204" s="311"/>
      <c r="C204" s="291"/>
      <c r="D204" s="291"/>
      <c r="E204" s="291"/>
      <c r="F204" s="310" t="s">
        <v>49</v>
      </c>
      <c r="G204" s="291"/>
      <c r="H204" s="404" t="s">
        <v>2169</v>
      </c>
      <c r="I204" s="404"/>
      <c r="J204" s="404"/>
      <c r="K204" s="332"/>
    </row>
    <row r="205" spans="2:11" ht="15" customHeight="1">
      <c r="B205" s="311"/>
      <c r="C205" s="291"/>
      <c r="D205" s="291"/>
      <c r="E205" s="291"/>
      <c r="F205" s="310"/>
      <c r="G205" s="291"/>
      <c r="H205" s="291"/>
      <c r="I205" s="291"/>
      <c r="J205" s="291"/>
      <c r="K205" s="332"/>
    </row>
    <row r="206" spans="2:11" ht="15" customHeight="1">
      <c r="B206" s="311"/>
      <c r="C206" s="291" t="s">
        <v>2110</v>
      </c>
      <c r="D206" s="291"/>
      <c r="E206" s="291"/>
      <c r="F206" s="310" t="s">
        <v>82</v>
      </c>
      <c r="G206" s="291"/>
      <c r="H206" s="404" t="s">
        <v>2170</v>
      </c>
      <c r="I206" s="404"/>
      <c r="J206" s="404"/>
      <c r="K206" s="332"/>
    </row>
    <row r="207" spans="2:11" ht="15" customHeight="1">
      <c r="B207" s="311"/>
      <c r="C207" s="317"/>
      <c r="D207" s="291"/>
      <c r="E207" s="291"/>
      <c r="F207" s="310" t="s">
        <v>2008</v>
      </c>
      <c r="G207" s="291"/>
      <c r="H207" s="404" t="s">
        <v>2009</v>
      </c>
      <c r="I207" s="404"/>
      <c r="J207" s="404"/>
      <c r="K207" s="332"/>
    </row>
    <row r="208" spans="2:11" ht="15" customHeight="1">
      <c r="B208" s="311"/>
      <c r="C208" s="291"/>
      <c r="D208" s="291"/>
      <c r="E208" s="291"/>
      <c r="F208" s="310" t="s">
        <v>2006</v>
      </c>
      <c r="G208" s="291"/>
      <c r="H208" s="404" t="s">
        <v>2171</v>
      </c>
      <c r="I208" s="404"/>
      <c r="J208" s="404"/>
      <c r="K208" s="332"/>
    </row>
    <row r="209" spans="2:11" ht="15" customHeight="1">
      <c r="B209" s="349"/>
      <c r="C209" s="317"/>
      <c r="D209" s="317"/>
      <c r="E209" s="317"/>
      <c r="F209" s="310" t="s">
        <v>2010</v>
      </c>
      <c r="G209" s="296"/>
      <c r="H209" s="403" t="s">
        <v>86</v>
      </c>
      <c r="I209" s="403"/>
      <c r="J209" s="403"/>
      <c r="K209" s="350"/>
    </row>
    <row r="210" spans="2:11" ht="15" customHeight="1">
      <c r="B210" s="349"/>
      <c r="C210" s="317"/>
      <c r="D210" s="317"/>
      <c r="E210" s="317"/>
      <c r="F210" s="310" t="s">
        <v>2011</v>
      </c>
      <c r="G210" s="296"/>
      <c r="H210" s="403" t="s">
        <v>1985</v>
      </c>
      <c r="I210" s="403"/>
      <c r="J210" s="403"/>
      <c r="K210" s="350"/>
    </row>
    <row r="211" spans="2:11" ht="15" customHeight="1">
      <c r="B211" s="349"/>
      <c r="C211" s="317"/>
      <c r="D211" s="317"/>
      <c r="E211" s="317"/>
      <c r="F211" s="351"/>
      <c r="G211" s="296"/>
      <c r="H211" s="352"/>
      <c r="I211" s="352"/>
      <c r="J211" s="352"/>
      <c r="K211" s="350"/>
    </row>
    <row r="212" spans="2:11" ht="15" customHeight="1">
      <c r="B212" s="349"/>
      <c r="C212" s="291" t="s">
        <v>2134</v>
      </c>
      <c r="D212" s="317"/>
      <c r="E212" s="317"/>
      <c r="F212" s="310">
        <v>1</v>
      </c>
      <c r="G212" s="296"/>
      <c r="H212" s="403" t="s">
        <v>2172</v>
      </c>
      <c r="I212" s="403"/>
      <c r="J212" s="403"/>
      <c r="K212" s="350"/>
    </row>
    <row r="213" spans="2:11" ht="15" customHeight="1">
      <c r="B213" s="349"/>
      <c r="C213" s="317"/>
      <c r="D213" s="317"/>
      <c r="E213" s="317"/>
      <c r="F213" s="310">
        <v>2</v>
      </c>
      <c r="G213" s="296"/>
      <c r="H213" s="403" t="s">
        <v>2173</v>
      </c>
      <c r="I213" s="403"/>
      <c r="J213" s="403"/>
      <c r="K213" s="350"/>
    </row>
    <row r="214" spans="2:11" ht="15" customHeight="1">
      <c r="B214" s="349"/>
      <c r="C214" s="317"/>
      <c r="D214" s="317"/>
      <c r="E214" s="317"/>
      <c r="F214" s="310">
        <v>3</v>
      </c>
      <c r="G214" s="296"/>
      <c r="H214" s="403" t="s">
        <v>2174</v>
      </c>
      <c r="I214" s="403"/>
      <c r="J214" s="403"/>
      <c r="K214" s="350"/>
    </row>
    <row r="215" spans="2:11" ht="15" customHeight="1">
      <c r="B215" s="349"/>
      <c r="C215" s="317"/>
      <c r="D215" s="317"/>
      <c r="E215" s="317"/>
      <c r="F215" s="310">
        <v>4</v>
      </c>
      <c r="G215" s="296"/>
      <c r="H215" s="403" t="s">
        <v>2175</v>
      </c>
      <c r="I215" s="403"/>
      <c r="J215" s="403"/>
      <c r="K215" s="350"/>
    </row>
    <row r="216" spans="2:11" ht="12.75" customHeight="1">
      <c r="B216" s="353"/>
      <c r="C216" s="354"/>
      <c r="D216" s="354"/>
      <c r="E216" s="354"/>
      <c r="F216" s="354"/>
      <c r="G216" s="354"/>
      <c r="H216" s="354"/>
      <c r="I216" s="354"/>
      <c r="J216" s="354"/>
      <c r="K216" s="355"/>
    </row>
  </sheetData>
  <sheetProtection password="CC35" sheet="1" objects="1" scenarios="1" formatCells="0" formatColumns="0" formatRows="0" sort="0" autoFilter="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 03 - Budova 10</vt:lpstr>
      <vt:lpstr>VRN - Vedlejší a ostatní ...</vt:lpstr>
      <vt:lpstr>Pokyny pro vyplnění</vt:lpstr>
      <vt:lpstr>'Rekapitulace stavby'!Názvy_tisku</vt:lpstr>
      <vt:lpstr>'SO 03 - Budova 10'!Názvy_tisku</vt:lpstr>
      <vt:lpstr>'VRN - Vedlejší a ostatní ...'!Názvy_tisku</vt:lpstr>
      <vt:lpstr>'Pokyny pro vyplnění'!Oblast_tisku</vt:lpstr>
      <vt:lpstr>'Rekapitulace stavby'!Oblast_tisku</vt:lpstr>
      <vt:lpstr>'SO 03 - Budova 10'!Oblast_tisku</vt:lpstr>
      <vt:lpstr>'VRN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Uzivatel-PC\Uživatel</dc:creator>
  <cp:lastModifiedBy>admin</cp:lastModifiedBy>
  <dcterms:created xsi:type="dcterms:W3CDTF">2018-01-29T09:03:02Z</dcterms:created>
  <dcterms:modified xsi:type="dcterms:W3CDTF">2018-01-29T10:24:40Z</dcterms:modified>
</cp:coreProperties>
</file>