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vid\Letohrad bažantnice\nejnovější\eště novější\"/>
    </mc:Choice>
  </mc:AlternateContent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VRN 1 Naklady" sheetId="12" r:id="rId4"/>
    <sheet name="SO01 1.1 Oplocení Pol" sheetId="13" r:id="rId5"/>
    <sheet name="SO01 1.1 Stav Pol" sheetId="14" r:id="rId6"/>
    <sheet name="SO01 1.1 Venk. úpr. Pol" sheetId="15" r:id="rId7"/>
    <sheet name="SO01 1.4 EL SIL Pol" sheetId="16" r:id="rId8"/>
    <sheet name="SO01 1.4 EL SLB Pol" sheetId="17" r:id="rId9"/>
    <sheet name="SO01 1.4 Plyn Pol" sheetId="18" r:id="rId10"/>
    <sheet name="SO01 1.4 ÚT Pol" sheetId="19" r:id="rId11"/>
    <sheet name="SO01 1.4 VZT L Pol" sheetId="20" r:id="rId12"/>
    <sheet name="SO01 1.4 VZT P Pol" sheetId="21" r:id="rId13"/>
    <sheet name="SO01 1.4 ZTI Pol" sheetId="22" r:id="rId14"/>
    <sheet name="SO01 1.5 SAD MAT Pol" sheetId="23" r:id="rId15"/>
    <sheet name="SO01 1.5 SAD MON Pol" sheetId="24" r:id="rId16"/>
    <sheet name="SO02 1.1 Kolna Pol" sheetId="25" r:id="rId17"/>
    <sheet name="SO02 1.1 Oplocení Pol" sheetId="26" r:id="rId18"/>
    <sheet name="SO02 1.1 Stav Pol" sheetId="27" r:id="rId19"/>
    <sheet name="SO02 1.1 Venk. úp Pol" sheetId="28" r:id="rId20"/>
    <sheet name="SO02 1.4 EL SIL Pol" sheetId="29" r:id="rId21"/>
    <sheet name="SO02 1.4 EL SLA Pol" sheetId="30" r:id="rId22"/>
    <sheet name="SO02 1.4 Plyn Pol" sheetId="31" r:id="rId23"/>
    <sheet name="SO02 1.4 ÚT Pol" sheetId="32" r:id="rId24"/>
    <sheet name="SO02 1.4 VZT L Pol" sheetId="33" r:id="rId25"/>
    <sheet name="SO02 1.4 VZT P Pol" sheetId="34" r:id="rId26"/>
    <sheet name="SO02 1.4 ZTI Pol" sheetId="35" r:id="rId27"/>
    <sheet name="SO02 1.5 SAD MATE Pol" sheetId="36" r:id="rId28"/>
    <sheet name="SO02 1.5 SAD MONT Pol" sheetId="37" r:id="rId29"/>
  </sheets>
  <externalReferences>
    <externalReference r:id="rId30"/>
  </externalReferences>
  <definedNames>
    <definedName name="CelkemDPHVypocet" localSheetId="1">Stavba!$H$69</definedName>
    <definedName name="CenaCelkem">Stavba!$G$29</definedName>
    <definedName name="CenaCelkemBezDPH">Stavba!$G$28</definedName>
    <definedName name="CenaCelkemVypocet" localSheetId="1">Stavba!$I$69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'SO01 1.1 Oplocení Pol'!$1:$7</definedName>
    <definedName name="_xlnm.Print_Titles" localSheetId="5">'SO01 1.1 Stav Pol'!$1:$7</definedName>
    <definedName name="_xlnm.Print_Titles" localSheetId="6">'SO01 1.1 Venk. úpr. Pol'!$1:$7</definedName>
    <definedName name="_xlnm.Print_Titles" localSheetId="7">'SO01 1.4 EL SIL Pol'!$1:$7</definedName>
    <definedName name="_xlnm.Print_Titles" localSheetId="8">'SO01 1.4 EL SLB Pol'!$1:$7</definedName>
    <definedName name="_xlnm.Print_Titles" localSheetId="9">'SO01 1.4 Plyn Pol'!$1:$7</definedName>
    <definedName name="_xlnm.Print_Titles" localSheetId="10">'SO01 1.4 ÚT Pol'!$1:$7</definedName>
    <definedName name="_xlnm.Print_Titles" localSheetId="11">'SO01 1.4 VZT L Pol'!$1:$7</definedName>
    <definedName name="_xlnm.Print_Titles" localSheetId="12">'SO01 1.4 VZT P Pol'!$1:$7</definedName>
    <definedName name="_xlnm.Print_Titles" localSheetId="13">'SO01 1.4 ZTI Pol'!$1:$7</definedName>
    <definedName name="_xlnm.Print_Titles" localSheetId="14">'SO01 1.5 SAD MAT Pol'!$1:$7</definedName>
    <definedName name="_xlnm.Print_Titles" localSheetId="15">'SO01 1.5 SAD MON Pol'!$1:$7</definedName>
    <definedName name="_xlnm.Print_Titles" localSheetId="16">'SO02 1.1 Kolna Pol'!$1:$7</definedName>
    <definedName name="_xlnm.Print_Titles" localSheetId="17">'SO02 1.1 Oplocení Pol'!$1:$7</definedName>
    <definedName name="_xlnm.Print_Titles" localSheetId="18">'SO02 1.1 Stav Pol'!$1:$7</definedName>
    <definedName name="_xlnm.Print_Titles" localSheetId="19">'SO02 1.1 Venk. úp Pol'!$1:$7</definedName>
    <definedName name="_xlnm.Print_Titles" localSheetId="20">'SO02 1.4 EL SIL Pol'!$1:$7</definedName>
    <definedName name="_xlnm.Print_Titles" localSheetId="21">'SO02 1.4 EL SLA Pol'!$1:$7</definedName>
    <definedName name="_xlnm.Print_Titles" localSheetId="22">'SO02 1.4 Plyn Pol'!$1:$7</definedName>
    <definedName name="_xlnm.Print_Titles" localSheetId="23">'SO02 1.4 ÚT Pol'!$1:$7</definedName>
    <definedName name="_xlnm.Print_Titles" localSheetId="24">'SO02 1.4 VZT L Pol'!$1:$7</definedName>
    <definedName name="_xlnm.Print_Titles" localSheetId="25">'SO02 1.4 VZT P Pol'!$1:$7</definedName>
    <definedName name="_xlnm.Print_Titles" localSheetId="26">'SO02 1.4 ZTI Pol'!$1:$7</definedName>
    <definedName name="_xlnm.Print_Titles" localSheetId="27">'SO02 1.5 SAD MATE Pol'!$1:$7</definedName>
    <definedName name="_xlnm.Print_Titles" localSheetId="28">'SO02 1.5 SAD MONT Pol'!$1:$7</definedName>
    <definedName name="_xlnm.Print_Titles" localSheetId="3">'VRN 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'SO01 1.1 Oplocení Pol'!$A$1:$V$84</definedName>
    <definedName name="_xlnm.Print_Area" localSheetId="5">'SO01 1.1 Stav Pol'!$A$1:$V$706</definedName>
    <definedName name="_xlnm.Print_Area" localSheetId="6">'SO01 1.1 Venk. úpr. Pol'!$A$1:$V$179</definedName>
    <definedName name="_xlnm.Print_Area" localSheetId="7">'SO01 1.4 EL SIL Pol'!$A$1:$V$90</definedName>
    <definedName name="_xlnm.Print_Area" localSheetId="8">'SO01 1.4 EL SLB Pol'!$A$1:$V$148</definedName>
    <definedName name="_xlnm.Print_Area" localSheetId="9">'SO01 1.4 Plyn Pol'!$A$1:$V$73</definedName>
    <definedName name="_xlnm.Print_Area" localSheetId="10">'SO01 1.4 ÚT Pol'!$A$1:$V$138</definedName>
    <definedName name="_xlnm.Print_Area" localSheetId="11">'SO01 1.4 VZT L Pol'!$A$1:$V$33</definedName>
    <definedName name="_xlnm.Print_Area" localSheetId="12">'SO01 1.4 VZT P Pol'!$A$1:$V$36</definedName>
    <definedName name="_xlnm.Print_Area" localSheetId="13">'SO01 1.4 ZTI Pol'!$A$1:$V$643</definedName>
    <definedName name="_xlnm.Print_Area" localSheetId="14">'SO01 1.5 SAD MAT Pol'!$A$1:$V$62</definedName>
    <definedName name="_xlnm.Print_Area" localSheetId="15">'SO01 1.5 SAD MON Pol'!$A$1:$V$42</definedName>
    <definedName name="_xlnm.Print_Area" localSheetId="16">'SO02 1.1 Kolna Pol'!$A$1:$V$119</definedName>
    <definedName name="_xlnm.Print_Area" localSheetId="17">'SO02 1.1 Oplocení Pol'!$A$1:$V$108</definedName>
    <definedName name="_xlnm.Print_Area" localSheetId="18">'SO02 1.1 Stav Pol'!$A$1:$V$702</definedName>
    <definedName name="_xlnm.Print_Area" localSheetId="19">'SO02 1.1 Venk. úp Pol'!$A$1:$V$96</definedName>
    <definedName name="_xlnm.Print_Area" localSheetId="20">'SO02 1.4 EL SIL Pol'!$A$1:$V$95</definedName>
    <definedName name="_xlnm.Print_Area" localSheetId="21">'SO02 1.4 EL SLA Pol'!$A$1:$V$148</definedName>
    <definedName name="_xlnm.Print_Area" localSheetId="22">'SO02 1.4 Plyn Pol'!$A$1:$V$67</definedName>
    <definedName name="_xlnm.Print_Area" localSheetId="23">'SO02 1.4 ÚT Pol'!$A$1:$V$141</definedName>
    <definedName name="_xlnm.Print_Area" localSheetId="24">'SO02 1.4 VZT L Pol'!$A$1:$V$36</definedName>
    <definedName name="_xlnm.Print_Area" localSheetId="25">'SO02 1.4 VZT P Pol'!$A$1:$V$34</definedName>
    <definedName name="_xlnm.Print_Area" localSheetId="26">'SO02 1.4 ZTI Pol'!$A$1:$V$600</definedName>
    <definedName name="_xlnm.Print_Area" localSheetId="27">'SO02 1.5 SAD MATE Pol'!$A$1:$V$70</definedName>
    <definedName name="_xlnm.Print_Area" localSheetId="28">'SO02 1.5 SAD MONT Pol'!$A$1:$V$40</definedName>
    <definedName name="_xlnm.Print_Area" localSheetId="1">Stavba!$A$1:$J$155</definedName>
    <definedName name="_xlnm.Print_Area" localSheetId="3">'VRN 1 Naklady'!$A$1:$V$53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Stavba!$F$69</definedName>
    <definedName name="ZakladDPHZakl">Stavba!$G$25</definedName>
    <definedName name="ZakladDPHZaklVypocet" localSheetId="1">Stavba!$G$69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66" i="1" l="1"/>
  <c r="F65" i="1"/>
  <c r="G63" i="1"/>
  <c r="G61" i="1"/>
  <c r="G48" i="1"/>
  <c r="G46" i="1"/>
  <c r="G41" i="1"/>
  <c r="G9" i="37"/>
  <c r="M9" i="37" s="1"/>
  <c r="I9" i="37"/>
  <c r="K9" i="37"/>
  <c r="O9" i="37"/>
  <c r="Q9" i="37"/>
  <c r="U9" i="37"/>
  <c r="G10" i="37"/>
  <c r="I10" i="37"/>
  <c r="K10" i="37"/>
  <c r="M10" i="37"/>
  <c r="O10" i="37"/>
  <c r="Q10" i="37"/>
  <c r="U10" i="37"/>
  <c r="G11" i="37"/>
  <c r="M11" i="37" s="1"/>
  <c r="I11" i="37"/>
  <c r="K11" i="37"/>
  <c r="O11" i="37"/>
  <c r="Q11" i="37"/>
  <c r="U11" i="37"/>
  <c r="G12" i="37"/>
  <c r="I12" i="37"/>
  <c r="K12" i="37"/>
  <c r="O12" i="37"/>
  <c r="Q12" i="37"/>
  <c r="U12" i="37"/>
  <c r="G13" i="37"/>
  <c r="M13" i="37" s="1"/>
  <c r="I13" i="37"/>
  <c r="K13" i="37"/>
  <c r="O13" i="37"/>
  <c r="Q13" i="37"/>
  <c r="U13" i="37"/>
  <c r="G14" i="37"/>
  <c r="M14" i="37" s="1"/>
  <c r="I14" i="37"/>
  <c r="K14" i="37"/>
  <c r="O14" i="37"/>
  <c r="Q14" i="37"/>
  <c r="U14" i="37"/>
  <c r="G15" i="37"/>
  <c r="I15" i="37"/>
  <c r="K15" i="37"/>
  <c r="M15" i="37"/>
  <c r="O15" i="37"/>
  <c r="Q15" i="37"/>
  <c r="U15" i="37"/>
  <c r="G16" i="37"/>
  <c r="M16" i="37" s="1"/>
  <c r="I16" i="37"/>
  <c r="K16" i="37"/>
  <c r="O16" i="37"/>
  <c r="Q16" i="37"/>
  <c r="U16" i="37"/>
  <c r="G17" i="37"/>
  <c r="M17" i="37" s="1"/>
  <c r="I17" i="37"/>
  <c r="K17" i="37"/>
  <c r="O17" i="37"/>
  <c r="Q17" i="37"/>
  <c r="U17" i="37"/>
  <c r="G18" i="37"/>
  <c r="I18" i="37"/>
  <c r="K18" i="37"/>
  <c r="M18" i="37"/>
  <c r="O18" i="37"/>
  <c r="Q18" i="37"/>
  <c r="U18" i="37"/>
  <c r="G19" i="37"/>
  <c r="M19" i="37" s="1"/>
  <c r="I19" i="37"/>
  <c r="K19" i="37"/>
  <c r="O19" i="37"/>
  <c r="Q19" i="37"/>
  <c r="U19" i="37"/>
  <c r="G20" i="37"/>
  <c r="M20" i="37" s="1"/>
  <c r="I20" i="37"/>
  <c r="K20" i="37"/>
  <c r="O20" i="37"/>
  <c r="Q20" i="37"/>
  <c r="U20" i="37"/>
  <c r="G21" i="37"/>
  <c r="M21" i="37" s="1"/>
  <c r="I21" i="37"/>
  <c r="K21" i="37"/>
  <c r="O21" i="37"/>
  <c r="Q21" i="37"/>
  <c r="U21" i="37"/>
  <c r="G22" i="37"/>
  <c r="M22" i="37" s="1"/>
  <c r="I22" i="37"/>
  <c r="K22" i="37"/>
  <c r="O22" i="37"/>
  <c r="Q22" i="37"/>
  <c r="U22" i="37"/>
  <c r="G23" i="37"/>
  <c r="I23" i="37"/>
  <c r="K23" i="37"/>
  <c r="M23" i="37"/>
  <c r="O23" i="37"/>
  <c r="Q23" i="37"/>
  <c r="U23" i="37"/>
  <c r="G24" i="37"/>
  <c r="M24" i="37" s="1"/>
  <c r="I24" i="37"/>
  <c r="K24" i="37"/>
  <c r="O24" i="37"/>
  <c r="Q24" i="37"/>
  <c r="U24" i="37"/>
  <c r="G25" i="37"/>
  <c r="M25" i="37" s="1"/>
  <c r="I25" i="37"/>
  <c r="K25" i="37"/>
  <c r="O25" i="37"/>
  <c r="Q25" i="37"/>
  <c r="U25" i="37"/>
  <c r="G26" i="37"/>
  <c r="I26" i="37"/>
  <c r="K26" i="37"/>
  <c r="M26" i="37"/>
  <c r="O26" i="37"/>
  <c r="Q26" i="37"/>
  <c r="U26" i="37"/>
  <c r="G27" i="37"/>
  <c r="M27" i="37" s="1"/>
  <c r="I27" i="37"/>
  <c r="K27" i="37"/>
  <c r="O27" i="37"/>
  <c r="Q27" i="37"/>
  <c r="U27" i="37"/>
  <c r="G28" i="37"/>
  <c r="M28" i="37" s="1"/>
  <c r="I28" i="37"/>
  <c r="K28" i="37"/>
  <c r="O28" i="37"/>
  <c r="Q28" i="37"/>
  <c r="U28" i="37"/>
  <c r="G29" i="37"/>
  <c r="I29" i="37"/>
  <c r="K29" i="37"/>
  <c r="M29" i="37"/>
  <c r="O29" i="37"/>
  <c r="Q29" i="37"/>
  <c r="U29" i="37"/>
  <c r="G30" i="37"/>
  <c r="M30" i="37" s="1"/>
  <c r="I30" i="37"/>
  <c r="K30" i="37"/>
  <c r="O30" i="37"/>
  <c r="Q30" i="37"/>
  <c r="U30" i="37"/>
  <c r="G31" i="37"/>
  <c r="M31" i="37" s="1"/>
  <c r="I31" i="37"/>
  <c r="K31" i="37"/>
  <c r="O31" i="37"/>
  <c r="Q31" i="37"/>
  <c r="U31" i="37"/>
  <c r="G32" i="37"/>
  <c r="M32" i="37" s="1"/>
  <c r="I32" i="37"/>
  <c r="K32" i="37"/>
  <c r="O32" i="37"/>
  <c r="Q32" i="37"/>
  <c r="U32" i="37"/>
  <c r="G33" i="37"/>
  <c r="M33" i="37" s="1"/>
  <c r="I33" i="37"/>
  <c r="K33" i="37"/>
  <c r="O33" i="37"/>
  <c r="Q33" i="37"/>
  <c r="U33" i="37"/>
  <c r="G34" i="37"/>
  <c r="M34" i="37" s="1"/>
  <c r="I34" i="37"/>
  <c r="K34" i="37"/>
  <c r="O34" i="37"/>
  <c r="Q34" i="37"/>
  <c r="U34" i="37"/>
  <c r="G35" i="37"/>
  <c r="I35" i="37"/>
  <c r="K35" i="37"/>
  <c r="M35" i="37"/>
  <c r="O35" i="37"/>
  <c r="Q35" i="37"/>
  <c r="U35" i="37"/>
  <c r="G37" i="37"/>
  <c r="M37" i="37" s="1"/>
  <c r="I37" i="37"/>
  <c r="K37" i="37"/>
  <c r="O37" i="37"/>
  <c r="Q37" i="37"/>
  <c r="U37" i="37"/>
  <c r="AD39" i="37"/>
  <c r="F68" i="1" s="1"/>
  <c r="AE39" i="37"/>
  <c r="G68" i="1" s="1"/>
  <c r="K8" i="36"/>
  <c r="G9" i="36"/>
  <c r="M9" i="36" s="1"/>
  <c r="M8" i="36" s="1"/>
  <c r="I9" i="36"/>
  <c r="I8" i="36" s="1"/>
  <c r="K9" i="36"/>
  <c r="O9" i="36"/>
  <c r="O8" i="36" s="1"/>
  <c r="Q9" i="36"/>
  <c r="Q8" i="36" s="1"/>
  <c r="U9" i="36"/>
  <c r="U8" i="36" s="1"/>
  <c r="G13" i="36"/>
  <c r="G12" i="36" s="1"/>
  <c r="I13" i="36"/>
  <c r="K13" i="36"/>
  <c r="O13" i="36"/>
  <c r="O12" i="36" s="1"/>
  <c r="Q13" i="36"/>
  <c r="U13" i="36"/>
  <c r="G16" i="36"/>
  <c r="M16" i="36" s="1"/>
  <c r="I16" i="36"/>
  <c r="K16" i="36"/>
  <c r="O16" i="36"/>
  <c r="Q16" i="36"/>
  <c r="U16" i="36"/>
  <c r="U12" i="36" s="1"/>
  <c r="G19" i="36"/>
  <c r="I19" i="36"/>
  <c r="K19" i="36"/>
  <c r="M19" i="36"/>
  <c r="O19" i="36"/>
  <c r="Q19" i="36"/>
  <c r="U19" i="36"/>
  <c r="G22" i="36"/>
  <c r="I88" i="1" s="1"/>
  <c r="G23" i="36"/>
  <c r="M23" i="36" s="1"/>
  <c r="I23" i="36"/>
  <c r="I22" i="36" s="1"/>
  <c r="K23" i="36"/>
  <c r="O23" i="36"/>
  <c r="O22" i="36" s="1"/>
  <c r="Q23" i="36"/>
  <c r="Q22" i="36" s="1"/>
  <c r="U23" i="36"/>
  <c r="G26" i="36"/>
  <c r="M26" i="36" s="1"/>
  <c r="I26" i="36"/>
  <c r="K26" i="36"/>
  <c r="O26" i="36"/>
  <c r="Q26" i="36"/>
  <c r="U26" i="36"/>
  <c r="G30" i="36"/>
  <c r="M30" i="36" s="1"/>
  <c r="I30" i="36"/>
  <c r="K30" i="36"/>
  <c r="O30" i="36"/>
  <c r="Q30" i="36"/>
  <c r="U30" i="36"/>
  <c r="G32" i="36"/>
  <c r="I32" i="36"/>
  <c r="K32" i="36"/>
  <c r="M32" i="36"/>
  <c r="O32" i="36"/>
  <c r="Q32" i="36"/>
  <c r="U32" i="36"/>
  <c r="G34" i="36"/>
  <c r="M34" i="36" s="1"/>
  <c r="I34" i="36"/>
  <c r="K34" i="36"/>
  <c r="O34" i="36"/>
  <c r="Q34" i="36"/>
  <c r="U34" i="36"/>
  <c r="G36" i="36"/>
  <c r="M36" i="36" s="1"/>
  <c r="I36" i="36"/>
  <c r="K36" i="36"/>
  <c r="O36" i="36"/>
  <c r="Q36" i="36"/>
  <c r="U36" i="36"/>
  <c r="G38" i="36"/>
  <c r="M38" i="36" s="1"/>
  <c r="I38" i="36"/>
  <c r="K38" i="36"/>
  <c r="O38" i="36"/>
  <c r="Q38" i="36"/>
  <c r="U38" i="36"/>
  <c r="G40" i="36"/>
  <c r="M40" i="36" s="1"/>
  <c r="I40" i="36"/>
  <c r="K40" i="36"/>
  <c r="O40" i="36"/>
  <c r="Q40" i="36"/>
  <c r="U40" i="36"/>
  <c r="G43" i="36"/>
  <c r="M43" i="36" s="1"/>
  <c r="I43" i="36"/>
  <c r="K43" i="36"/>
  <c r="O43" i="36"/>
  <c r="Q43" i="36"/>
  <c r="U43" i="36"/>
  <c r="G47" i="36"/>
  <c r="I47" i="36"/>
  <c r="K47" i="36"/>
  <c r="O47" i="36"/>
  <c r="Q47" i="36"/>
  <c r="U47" i="36"/>
  <c r="G52" i="36"/>
  <c r="M52" i="36" s="1"/>
  <c r="I52" i="36"/>
  <c r="K52" i="36"/>
  <c r="O52" i="36"/>
  <c r="Q52" i="36"/>
  <c r="U52" i="36"/>
  <c r="G54" i="36"/>
  <c r="M54" i="36" s="1"/>
  <c r="I54" i="36"/>
  <c r="K54" i="36"/>
  <c r="O54" i="36"/>
  <c r="Q54" i="36"/>
  <c r="U54" i="36"/>
  <c r="G56" i="36"/>
  <c r="M56" i="36" s="1"/>
  <c r="I56" i="36"/>
  <c r="K56" i="36"/>
  <c r="O56" i="36"/>
  <c r="Q56" i="36"/>
  <c r="U56" i="36"/>
  <c r="G58" i="36"/>
  <c r="M58" i="36" s="1"/>
  <c r="I58" i="36"/>
  <c r="K58" i="36"/>
  <c r="O58" i="36"/>
  <c r="Q58" i="36"/>
  <c r="U58" i="36"/>
  <c r="G59" i="36"/>
  <c r="I59" i="36"/>
  <c r="K59" i="36"/>
  <c r="M59" i="36"/>
  <c r="O59" i="36"/>
  <c r="Q59" i="36"/>
  <c r="U59" i="36"/>
  <c r="G60" i="36"/>
  <c r="M60" i="36" s="1"/>
  <c r="I60" i="36"/>
  <c r="K60" i="36"/>
  <c r="O60" i="36"/>
  <c r="Q60" i="36"/>
  <c r="U60" i="36"/>
  <c r="G64" i="36"/>
  <c r="M64" i="36" s="1"/>
  <c r="I64" i="36"/>
  <c r="K64" i="36"/>
  <c r="O64" i="36"/>
  <c r="Q64" i="36"/>
  <c r="U64" i="36"/>
  <c r="AD69" i="36"/>
  <c r="F67" i="1" s="1"/>
  <c r="AZ172" i="35"/>
  <c r="AZ73" i="35"/>
  <c r="AZ21" i="35"/>
  <c r="AZ14" i="35"/>
  <c r="AZ10" i="35"/>
  <c r="G9" i="35"/>
  <c r="M9" i="35" s="1"/>
  <c r="I9" i="35"/>
  <c r="K9" i="35"/>
  <c r="O9" i="35"/>
  <c r="Q9" i="35"/>
  <c r="U9" i="35"/>
  <c r="G13" i="35"/>
  <c r="M13" i="35" s="1"/>
  <c r="I13" i="35"/>
  <c r="K13" i="35"/>
  <c r="O13" i="35"/>
  <c r="Q13" i="35"/>
  <c r="U13" i="35"/>
  <c r="G20" i="35"/>
  <c r="M20" i="35" s="1"/>
  <c r="I20" i="35"/>
  <c r="K20" i="35"/>
  <c r="O20" i="35"/>
  <c r="Q20" i="35"/>
  <c r="U20" i="35"/>
  <c r="G27" i="35"/>
  <c r="M27" i="35" s="1"/>
  <c r="I27" i="35"/>
  <c r="K27" i="35"/>
  <c r="O27" i="35"/>
  <c r="O8" i="35" s="1"/>
  <c r="Q27" i="35"/>
  <c r="U27" i="35"/>
  <c r="G33" i="35"/>
  <c r="M33" i="35" s="1"/>
  <c r="I33" i="35"/>
  <c r="K33" i="35"/>
  <c r="O33" i="35"/>
  <c r="Q33" i="35"/>
  <c r="U33" i="35"/>
  <c r="G37" i="35"/>
  <c r="I37" i="35"/>
  <c r="K37" i="35"/>
  <c r="M37" i="35"/>
  <c r="O37" i="35"/>
  <c r="Q37" i="35"/>
  <c r="U37" i="35"/>
  <c r="G42" i="35"/>
  <c r="I42" i="35"/>
  <c r="K42" i="35"/>
  <c r="O42" i="35"/>
  <c r="Q42" i="35"/>
  <c r="U42" i="35"/>
  <c r="G47" i="35"/>
  <c r="M47" i="35" s="1"/>
  <c r="I47" i="35"/>
  <c r="K47" i="35"/>
  <c r="O47" i="35"/>
  <c r="Q47" i="35"/>
  <c r="U47" i="35"/>
  <c r="G51" i="35"/>
  <c r="I51" i="35"/>
  <c r="K51" i="35"/>
  <c r="M51" i="35"/>
  <c r="O51" i="35"/>
  <c r="Q51" i="35"/>
  <c r="U51" i="35"/>
  <c r="G56" i="35"/>
  <c r="M56" i="35" s="1"/>
  <c r="I56" i="35"/>
  <c r="K56" i="35"/>
  <c r="O56" i="35"/>
  <c r="Q56" i="35"/>
  <c r="U56" i="35"/>
  <c r="G61" i="35"/>
  <c r="M61" i="35" s="1"/>
  <c r="I61" i="35"/>
  <c r="K61" i="35"/>
  <c r="O61" i="35"/>
  <c r="Q61" i="35"/>
  <c r="U61" i="35"/>
  <c r="G66" i="35"/>
  <c r="M66" i="35" s="1"/>
  <c r="I66" i="35"/>
  <c r="K66" i="35"/>
  <c r="O66" i="35"/>
  <c r="Q66" i="35"/>
  <c r="U66" i="35"/>
  <c r="G72" i="35"/>
  <c r="M72" i="35" s="1"/>
  <c r="I72" i="35"/>
  <c r="I71" i="35" s="1"/>
  <c r="K72" i="35"/>
  <c r="O72" i="35"/>
  <c r="Q72" i="35"/>
  <c r="Q71" i="35" s="1"/>
  <c r="U72" i="35"/>
  <c r="U71" i="35" s="1"/>
  <c r="G80" i="35"/>
  <c r="M80" i="35" s="1"/>
  <c r="I80" i="35"/>
  <c r="K80" i="35"/>
  <c r="K71" i="35" s="1"/>
  <c r="O80" i="35"/>
  <c r="Q80" i="35"/>
  <c r="U80" i="35"/>
  <c r="G84" i="35"/>
  <c r="G85" i="35"/>
  <c r="M85" i="35" s="1"/>
  <c r="M84" i="35" s="1"/>
  <c r="I85" i="35"/>
  <c r="I84" i="35" s="1"/>
  <c r="K85" i="35"/>
  <c r="O85" i="35"/>
  <c r="O84" i="35" s="1"/>
  <c r="Q85" i="35"/>
  <c r="Q84" i="35" s="1"/>
  <c r="U85" i="35"/>
  <c r="G89" i="35"/>
  <c r="I89" i="35"/>
  <c r="K89" i="35"/>
  <c r="M89" i="35"/>
  <c r="O89" i="35"/>
  <c r="Q89" i="35"/>
  <c r="U89" i="35"/>
  <c r="G94" i="35"/>
  <c r="M94" i="35" s="1"/>
  <c r="I94" i="35"/>
  <c r="K94" i="35"/>
  <c r="O94" i="35"/>
  <c r="Q94" i="35"/>
  <c r="U94" i="35"/>
  <c r="G98" i="35"/>
  <c r="M98" i="35" s="1"/>
  <c r="I98" i="35"/>
  <c r="K98" i="35"/>
  <c r="O98" i="35"/>
  <c r="Q98" i="35"/>
  <c r="U98" i="35"/>
  <c r="G102" i="35"/>
  <c r="I102" i="35"/>
  <c r="K102" i="35"/>
  <c r="M102" i="35"/>
  <c r="O102" i="35"/>
  <c r="Q102" i="35"/>
  <c r="U102" i="35"/>
  <c r="G106" i="35"/>
  <c r="M106" i="35" s="1"/>
  <c r="I106" i="35"/>
  <c r="K106" i="35"/>
  <c r="O106" i="35"/>
  <c r="Q106" i="35"/>
  <c r="U106" i="35"/>
  <c r="G110" i="35"/>
  <c r="M110" i="35" s="1"/>
  <c r="I110" i="35"/>
  <c r="K110" i="35"/>
  <c r="O110" i="35"/>
  <c r="Q110" i="35"/>
  <c r="U110" i="35"/>
  <c r="G114" i="35"/>
  <c r="M114" i="35" s="1"/>
  <c r="I114" i="35"/>
  <c r="K114" i="35"/>
  <c r="O114" i="35"/>
  <c r="Q114" i="35"/>
  <c r="U114" i="35"/>
  <c r="G118" i="35"/>
  <c r="I118" i="35"/>
  <c r="K118" i="35"/>
  <c r="M118" i="35"/>
  <c r="O118" i="35"/>
  <c r="Q118" i="35"/>
  <c r="U118" i="35"/>
  <c r="G122" i="35"/>
  <c r="M122" i="35" s="1"/>
  <c r="I122" i="35"/>
  <c r="K122" i="35"/>
  <c r="O122" i="35"/>
  <c r="Q122" i="35"/>
  <c r="U122" i="35"/>
  <c r="G126" i="35"/>
  <c r="M126" i="35" s="1"/>
  <c r="I126" i="35"/>
  <c r="K126" i="35"/>
  <c r="O126" i="35"/>
  <c r="Q126" i="35"/>
  <c r="U126" i="35"/>
  <c r="G130" i="35"/>
  <c r="M130" i="35" s="1"/>
  <c r="I130" i="35"/>
  <c r="K130" i="35"/>
  <c r="O130" i="35"/>
  <c r="Q130" i="35"/>
  <c r="U130" i="35"/>
  <c r="G134" i="35"/>
  <c r="M134" i="35" s="1"/>
  <c r="I134" i="35"/>
  <c r="K134" i="35"/>
  <c r="O134" i="35"/>
  <c r="Q134" i="35"/>
  <c r="U134" i="35"/>
  <c r="G139" i="35"/>
  <c r="M139" i="35" s="1"/>
  <c r="I139" i="35"/>
  <c r="K139" i="35"/>
  <c r="O139" i="35"/>
  <c r="Q139" i="35"/>
  <c r="U139" i="35"/>
  <c r="G144" i="35"/>
  <c r="M144" i="35" s="1"/>
  <c r="I144" i="35"/>
  <c r="K144" i="35"/>
  <c r="O144" i="35"/>
  <c r="Q144" i="35"/>
  <c r="U144" i="35"/>
  <c r="G150" i="35"/>
  <c r="M150" i="35" s="1"/>
  <c r="I150" i="35"/>
  <c r="K150" i="35"/>
  <c r="O150" i="35"/>
  <c r="Q150" i="35"/>
  <c r="U150" i="35"/>
  <c r="G156" i="35"/>
  <c r="M156" i="35" s="1"/>
  <c r="I156" i="35"/>
  <c r="K156" i="35"/>
  <c r="O156" i="35"/>
  <c r="Q156" i="35"/>
  <c r="U156" i="35"/>
  <c r="G161" i="35"/>
  <c r="M161" i="35" s="1"/>
  <c r="I161" i="35"/>
  <c r="K161" i="35"/>
  <c r="O161" i="35"/>
  <c r="Q161" i="35"/>
  <c r="U161" i="35"/>
  <c r="G165" i="35"/>
  <c r="M165" i="35" s="1"/>
  <c r="I165" i="35"/>
  <c r="K165" i="35"/>
  <c r="O165" i="35"/>
  <c r="Q165" i="35"/>
  <c r="U165" i="35"/>
  <c r="G170" i="35"/>
  <c r="M170" i="35" s="1"/>
  <c r="I170" i="35"/>
  <c r="K170" i="35"/>
  <c r="O170" i="35"/>
  <c r="Q170" i="35"/>
  <c r="U170" i="35"/>
  <c r="G175" i="35"/>
  <c r="I175" i="35"/>
  <c r="K175" i="35"/>
  <c r="M175" i="35"/>
  <c r="O175" i="35"/>
  <c r="Q175" i="35"/>
  <c r="U175" i="35"/>
  <c r="G180" i="35"/>
  <c r="M180" i="35" s="1"/>
  <c r="I180" i="35"/>
  <c r="K180" i="35"/>
  <c r="O180" i="35"/>
  <c r="Q180" i="35"/>
  <c r="U180" i="35"/>
  <c r="G185" i="35"/>
  <c r="M185" i="35" s="1"/>
  <c r="I185" i="35"/>
  <c r="K185" i="35"/>
  <c r="O185" i="35"/>
  <c r="Q185" i="35"/>
  <c r="U185" i="35"/>
  <c r="G190" i="35"/>
  <c r="M190" i="35" s="1"/>
  <c r="I190" i="35"/>
  <c r="K190" i="35"/>
  <c r="O190" i="35"/>
  <c r="Q190" i="35"/>
  <c r="U190" i="35"/>
  <c r="G195" i="35"/>
  <c r="I195" i="35"/>
  <c r="K195" i="35"/>
  <c r="M195" i="35"/>
  <c r="O195" i="35"/>
  <c r="Q195" i="35"/>
  <c r="U195" i="35"/>
  <c r="G200" i="35"/>
  <c r="M200" i="35" s="1"/>
  <c r="I200" i="35"/>
  <c r="K200" i="35"/>
  <c r="O200" i="35"/>
  <c r="Q200" i="35"/>
  <c r="U200" i="35"/>
  <c r="G205" i="35"/>
  <c r="M205" i="35" s="1"/>
  <c r="I205" i="35"/>
  <c r="K205" i="35"/>
  <c r="O205" i="35"/>
  <c r="Q205" i="35"/>
  <c r="U205" i="35"/>
  <c r="G210" i="35"/>
  <c r="M210" i="35" s="1"/>
  <c r="I210" i="35"/>
  <c r="K210" i="35"/>
  <c r="O210" i="35"/>
  <c r="Q210" i="35"/>
  <c r="U210" i="35"/>
  <c r="G215" i="35"/>
  <c r="M215" i="35" s="1"/>
  <c r="I215" i="35"/>
  <c r="K215" i="35"/>
  <c r="O215" i="35"/>
  <c r="Q215" i="35"/>
  <c r="U215" i="35"/>
  <c r="G219" i="35"/>
  <c r="M219" i="35" s="1"/>
  <c r="I219" i="35"/>
  <c r="K219" i="35"/>
  <c r="O219" i="35"/>
  <c r="Q219" i="35"/>
  <c r="U219" i="35"/>
  <c r="G225" i="35"/>
  <c r="M225" i="35" s="1"/>
  <c r="I225" i="35"/>
  <c r="K225" i="35"/>
  <c r="O225" i="35"/>
  <c r="Q225" i="35"/>
  <c r="U225" i="35"/>
  <c r="G229" i="35"/>
  <c r="I229" i="35"/>
  <c r="K229" i="35"/>
  <c r="M229" i="35"/>
  <c r="O229" i="35"/>
  <c r="Q229" i="35"/>
  <c r="U229" i="35"/>
  <c r="G233" i="35"/>
  <c r="I233" i="35"/>
  <c r="K233" i="35"/>
  <c r="O233" i="35"/>
  <c r="Q233" i="35"/>
  <c r="U233" i="35"/>
  <c r="G237" i="35"/>
  <c r="M237" i="35" s="1"/>
  <c r="I237" i="35"/>
  <c r="K237" i="35"/>
  <c r="O237" i="35"/>
  <c r="Q237" i="35"/>
  <c r="U237" i="35"/>
  <c r="G241" i="35"/>
  <c r="I241" i="35"/>
  <c r="K241" i="35"/>
  <c r="M241" i="35"/>
  <c r="O241" i="35"/>
  <c r="Q241" i="35"/>
  <c r="U241" i="35"/>
  <c r="G245" i="35"/>
  <c r="M245" i="35" s="1"/>
  <c r="I245" i="35"/>
  <c r="K245" i="35"/>
  <c r="O245" i="35"/>
  <c r="Q245" i="35"/>
  <c r="U245" i="35"/>
  <c r="G251" i="35"/>
  <c r="M251" i="35" s="1"/>
  <c r="I251" i="35"/>
  <c r="K251" i="35"/>
  <c r="O251" i="35"/>
  <c r="Q251" i="35"/>
  <c r="U251" i="35"/>
  <c r="G257" i="35"/>
  <c r="M257" i="35" s="1"/>
  <c r="I257" i="35"/>
  <c r="K257" i="35"/>
  <c r="O257" i="35"/>
  <c r="Q257" i="35"/>
  <c r="U257" i="35"/>
  <c r="G263" i="35"/>
  <c r="M263" i="35" s="1"/>
  <c r="I263" i="35"/>
  <c r="K263" i="35"/>
  <c r="O263" i="35"/>
  <c r="Q263" i="35"/>
  <c r="U263" i="35"/>
  <c r="G269" i="35"/>
  <c r="I269" i="35"/>
  <c r="K269" i="35"/>
  <c r="M269" i="35"/>
  <c r="O269" i="35"/>
  <c r="Q269" i="35"/>
  <c r="U269" i="35"/>
  <c r="G275" i="35"/>
  <c r="M275" i="35" s="1"/>
  <c r="I275" i="35"/>
  <c r="K275" i="35"/>
  <c r="O275" i="35"/>
  <c r="Q275" i="35"/>
  <c r="U275" i="35"/>
  <c r="G280" i="35"/>
  <c r="M280" i="35" s="1"/>
  <c r="I280" i="35"/>
  <c r="K280" i="35"/>
  <c r="O280" i="35"/>
  <c r="Q280" i="35"/>
  <c r="U280" i="35"/>
  <c r="G285" i="35"/>
  <c r="I285" i="35"/>
  <c r="K285" i="35"/>
  <c r="M285" i="35"/>
  <c r="O285" i="35"/>
  <c r="Q285" i="35"/>
  <c r="U285" i="35"/>
  <c r="G290" i="35"/>
  <c r="M290" i="35" s="1"/>
  <c r="I290" i="35"/>
  <c r="K290" i="35"/>
  <c r="O290" i="35"/>
  <c r="Q290" i="35"/>
  <c r="U290" i="35"/>
  <c r="G295" i="35"/>
  <c r="M295" i="35" s="1"/>
  <c r="I295" i="35"/>
  <c r="K295" i="35"/>
  <c r="O295" i="35"/>
  <c r="Q295" i="35"/>
  <c r="U295" i="35"/>
  <c r="G300" i="35"/>
  <c r="M300" i="35" s="1"/>
  <c r="I300" i="35"/>
  <c r="K300" i="35"/>
  <c r="O300" i="35"/>
  <c r="Q300" i="35"/>
  <c r="U300" i="35"/>
  <c r="G304" i="35"/>
  <c r="M304" i="35" s="1"/>
  <c r="I304" i="35"/>
  <c r="K304" i="35"/>
  <c r="O304" i="35"/>
  <c r="Q304" i="35"/>
  <c r="U304" i="35"/>
  <c r="G308" i="35"/>
  <c r="I308" i="35"/>
  <c r="K308" i="35"/>
  <c r="M308" i="35"/>
  <c r="O308" i="35"/>
  <c r="Q308" i="35"/>
  <c r="U308" i="35"/>
  <c r="G312" i="35"/>
  <c r="M312" i="35" s="1"/>
  <c r="I312" i="35"/>
  <c r="K312" i="35"/>
  <c r="O312" i="35"/>
  <c r="Q312" i="35"/>
  <c r="U312" i="35"/>
  <c r="G316" i="35"/>
  <c r="M316" i="35" s="1"/>
  <c r="I316" i="35"/>
  <c r="K316" i="35"/>
  <c r="O316" i="35"/>
  <c r="Q316" i="35"/>
  <c r="U316" i="35"/>
  <c r="G320" i="35"/>
  <c r="I320" i="35"/>
  <c r="K320" i="35"/>
  <c r="M320" i="35"/>
  <c r="O320" i="35"/>
  <c r="Q320" i="35"/>
  <c r="U320" i="35"/>
  <c r="G324" i="35"/>
  <c r="M324" i="35" s="1"/>
  <c r="I324" i="35"/>
  <c r="K324" i="35"/>
  <c r="O324" i="35"/>
  <c r="Q324" i="35"/>
  <c r="U324" i="35"/>
  <c r="G328" i="35"/>
  <c r="M328" i="35" s="1"/>
  <c r="I328" i="35"/>
  <c r="K328" i="35"/>
  <c r="O328" i="35"/>
  <c r="Q328" i="35"/>
  <c r="U328" i="35"/>
  <c r="G332" i="35"/>
  <c r="M332" i="35" s="1"/>
  <c r="I332" i="35"/>
  <c r="K332" i="35"/>
  <c r="O332" i="35"/>
  <c r="Q332" i="35"/>
  <c r="U332" i="35"/>
  <c r="G336" i="35"/>
  <c r="M336" i="35" s="1"/>
  <c r="I336" i="35"/>
  <c r="K336" i="35"/>
  <c r="O336" i="35"/>
  <c r="Q336" i="35"/>
  <c r="U336" i="35"/>
  <c r="G340" i="35"/>
  <c r="I340" i="35"/>
  <c r="K340" i="35"/>
  <c r="M340" i="35"/>
  <c r="O340" i="35"/>
  <c r="Q340" i="35"/>
  <c r="U340" i="35"/>
  <c r="G344" i="35"/>
  <c r="M344" i="35" s="1"/>
  <c r="I344" i="35"/>
  <c r="K344" i="35"/>
  <c r="O344" i="35"/>
  <c r="Q344" i="35"/>
  <c r="U344" i="35"/>
  <c r="G348" i="35"/>
  <c r="M348" i="35" s="1"/>
  <c r="I348" i="35"/>
  <c r="K348" i="35"/>
  <c r="O348" i="35"/>
  <c r="Q348" i="35"/>
  <c r="U348" i="35"/>
  <c r="G352" i="35"/>
  <c r="I352" i="35"/>
  <c r="K352" i="35"/>
  <c r="M352" i="35"/>
  <c r="O352" i="35"/>
  <c r="Q352" i="35"/>
  <c r="U352" i="35"/>
  <c r="G357" i="35"/>
  <c r="M357" i="35" s="1"/>
  <c r="I357" i="35"/>
  <c r="K357" i="35"/>
  <c r="O357" i="35"/>
  <c r="Q357" i="35"/>
  <c r="U357" i="35"/>
  <c r="G361" i="35"/>
  <c r="M361" i="35" s="1"/>
  <c r="I361" i="35"/>
  <c r="K361" i="35"/>
  <c r="O361" i="35"/>
  <c r="Q361" i="35"/>
  <c r="U361" i="35"/>
  <c r="G365" i="35"/>
  <c r="M365" i="35" s="1"/>
  <c r="I365" i="35"/>
  <c r="K365" i="35"/>
  <c r="O365" i="35"/>
  <c r="Q365" i="35"/>
  <c r="U365" i="35"/>
  <c r="G369" i="35"/>
  <c r="M369" i="35" s="1"/>
  <c r="I369" i="35"/>
  <c r="K369" i="35"/>
  <c r="O369" i="35"/>
  <c r="Q369" i="35"/>
  <c r="U369" i="35"/>
  <c r="G374" i="35"/>
  <c r="I374" i="35"/>
  <c r="K374" i="35"/>
  <c r="M374" i="35"/>
  <c r="O374" i="35"/>
  <c r="Q374" i="35"/>
  <c r="U374" i="35"/>
  <c r="G378" i="35"/>
  <c r="M378" i="35" s="1"/>
  <c r="I378" i="35"/>
  <c r="K378" i="35"/>
  <c r="O378" i="35"/>
  <c r="Q378" i="35"/>
  <c r="U378" i="35"/>
  <c r="G384" i="35"/>
  <c r="M384" i="35" s="1"/>
  <c r="I384" i="35"/>
  <c r="K384" i="35"/>
  <c r="O384" i="35"/>
  <c r="Q384" i="35"/>
  <c r="U384" i="35"/>
  <c r="G388" i="35"/>
  <c r="I388" i="35"/>
  <c r="K388" i="35"/>
  <c r="M388" i="35"/>
  <c r="O388" i="35"/>
  <c r="Q388" i="35"/>
  <c r="U388" i="35"/>
  <c r="G393" i="35"/>
  <c r="I393" i="35"/>
  <c r="K393" i="35"/>
  <c r="O393" i="35"/>
  <c r="Q393" i="35"/>
  <c r="U393" i="35"/>
  <c r="G397" i="35"/>
  <c r="M397" i="35" s="1"/>
  <c r="I397" i="35"/>
  <c r="K397" i="35"/>
  <c r="O397" i="35"/>
  <c r="Q397" i="35"/>
  <c r="U397" i="35"/>
  <c r="G401" i="35"/>
  <c r="I401" i="35"/>
  <c r="K401" i="35"/>
  <c r="M401" i="35"/>
  <c r="O401" i="35"/>
  <c r="Q401" i="35"/>
  <c r="U401" i="35"/>
  <c r="G405" i="35"/>
  <c r="M405" i="35" s="1"/>
  <c r="I405" i="35"/>
  <c r="K405" i="35"/>
  <c r="O405" i="35"/>
  <c r="Q405" i="35"/>
  <c r="U405" i="35"/>
  <c r="G409" i="35"/>
  <c r="M409" i="35" s="1"/>
  <c r="I409" i="35"/>
  <c r="K409" i="35"/>
  <c r="O409" i="35"/>
  <c r="Q409" i="35"/>
  <c r="U409" i="35"/>
  <c r="G413" i="35"/>
  <c r="M413" i="35" s="1"/>
  <c r="I413" i="35"/>
  <c r="K413" i="35"/>
  <c r="O413" i="35"/>
  <c r="Q413" i="35"/>
  <c r="U413" i="35"/>
  <c r="G417" i="35"/>
  <c r="M417" i="35" s="1"/>
  <c r="I417" i="35"/>
  <c r="K417" i="35"/>
  <c r="O417" i="35"/>
  <c r="Q417" i="35"/>
  <c r="U417" i="35"/>
  <c r="G421" i="35"/>
  <c r="M421" i="35" s="1"/>
  <c r="I421" i="35"/>
  <c r="K421" i="35"/>
  <c r="O421" i="35"/>
  <c r="Q421" i="35"/>
  <c r="U421" i="35"/>
  <c r="G425" i="35"/>
  <c r="I425" i="35"/>
  <c r="K425" i="35"/>
  <c r="M425" i="35"/>
  <c r="O425" i="35"/>
  <c r="Q425" i="35"/>
  <c r="U425" i="35"/>
  <c r="G429" i="35"/>
  <c r="M429" i="35" s="1"/>
  <c r="I429" i="35"/>
  <c r="K429" i="35"/>
  <c r="O429" i="35"/>
  <c r="Q429" i="35"/>
  <c r="U429" i="35"/>
  <c r="G434" i="35"/>
  <c r="M434" i="35" s="1"/>
  <c r="I434" i="35"/>
  <c r="K434" i="35"/>
  <c r="O434" i="35"/>
  <c r="Q434" i="35"/>
  <c r="U434" i="35"/>
  <c r="G438" i="35"/>
  <c r="I438" i="35"/>
  <c r="K438" i="35"/>
  <c r="M438" i="35"/>
  <c r="O438" i="35"/>
  <c r="Q438" i="35"/>
  <c r="U438" i="35"/>
  <c r="G442" i="35"/>
  <c r="M442" i="35" s="1"/>
  <c r="I442" i="35"/>
  <c r="K442" i="35"/>
  <c r="O442" i="35"/>
  <c r="Q442" i="35"/>
  <c r="U442" i="35"/>
  <c r="G446" i="35"/>
  <c r="M446" i="35" s="1"/>
  <c r="I446" i="35"/>
  <c r="K446" i="35"/>
  <c r="O446" i="35"/>
  <c r="Q446" i="35"/>
  <c r="U446" i="35"/>
  <c r="G450" i="35"/>
  <c r="M450" i="35" s="1"/>
  <c r="I450" i="35"/>
  <c r="K450" i="35"/>
  <c r="O450" i="35"/>
  <c r="Q450" i="35"/>
  <c r="U450" i="35"/>
  <c r="G454" i="35"/>
  <c r="M454" i="35" s="1"/>
  <c r="I454" i="35"/>
  <c r="K454" i="35"/>
  <c r="O454" i="35"/>
  <c r="Q454" i="35"/>
  <c r="U454" i="35"/>
  <c r="G458" i="35"/>
  <c r="I458" i="35"/>
  <c r="K458" i="35"/>
  <c r="M458" i="35"/>
  <c r="O458" i="35"/>
  <c r="Q458" i="35"/>
  <c r="U458" i="35"/>
  <c r="G462" i="35"/>
  <c r="M462" i="35" s="1"/>
  <c r="I462" i="35"/>
  <c r="K462" i="35"/>
  <c r="O462" i="35"/>
  <c r="Q462" i="35"/>
  <c r="U462" i="35"/>
  <c r="G466" i="35"/>
  <c r="M466" i="35" s="1"/>
  <c r="I466" i="35"/>
  <c r="K466" i="35"/>
  <c r="O466" i="35"/>
  <c r="Q466" i="35"/>
  <c r="U466" i="35"/>
  <c r="G470" i="35"/>
  <c r="I470" i="35"/>
  <c r="K470" i="35"/>
  <c r="M470" i="35"/>
  <c r="O470" i="35"/>
  <c r="Q470" i="35"/>
  <c r="U470" i="35"/>
  <c r="G474" i="35"/>
  <c r="I474" i="35"/>
  <c r="K474" i="35"/>
  <c r="M474" i="35"/>
  <c r="O474" i="35"/>
  <c r="Q474" i="35"/>
  <c r="U474" i="35"/>
  <c r="G478" i="35"/>
  <c r="M478" i="35" s="1"/>
  <c r="I478" i="35"/>
  <c r="K478" i="35"/>
  <c r="O478" i="35"/>
  <c r="Q478" i="35"/>
  <c r="U478" i="35"/>
  <c r="G483" i="35"/>
  <c r="I483" i="35"/>
  <c r="K483" i="35"/>
  <c r="M483" i="35"/>
  <c r="O483" i="35"/>
  <c r="Q483" i="35"/>
  <c r="U483" i="35"/>
  <c r="G487" i="35"/>
  <c r="I487" i="35"/>
  <c r="K487" i="35"/>
  <c r="M487" i="35"/>
  <c r="O487" i="35"/>
  <c r="Q487" i="35"/>
  <c r="U487" i="35"/>
  <c r="G491" i="35"/>
  <c r="M491" i="35" s="1"/>
  <c r="I491" i="35"/>
  <c r="K491" i="35"/>
  <c r="O491" i="35"/>
  <c r="Q491" i="35"/>
  <c r="U491" i="35"/>
  <c r="G495" i="35"/>
  <c r="M495" i="35" s="1"/>
  <c r="I495" i="35"/>
  <c r="K495" i="35"/>
  <c r="O495" i="35"/>
  <c r="Q495" i="35"/>
  <c r="U495" i="35"/>
  <c r="G499" i="35"/>
  <c r="I499" i="35"/>
  <c r="K499" i="35"/>
  <c r="M499" i="35"/>
  <c r="O499" i="35"/>
  <c r="Q499" i="35"/>
  <c r="U499" i="35"/>
  <c r="G503" i="35"/>
  <c r="M503" i="35" s="1"/>
  <c r="I503" i="35"/>
  <c r="K503" i="35"/>
  <c r="O503" i="35"/>
  <c r="Q503" i="35"/>
  <c r="U503" i="35"/>
  <c r="G508" i="35"/>
  <c r="M508" i="35" s="1"/>
  <c r="I508" i="35"/>
  <c r="K508" i="35"/>
  <c r="O508" i="35"/>
  <c r="Q508" i="35"/>
  <c r="U508" i="35"/>
  <c r="G512" i="35"/>
  <c r="M512" i="35" s="1"/>
  <c r="I512" i="35"/>
  <c r="K512" i="35"/>
  <c r="O512" i="35"/>
  <c r="Q512" i="35"/>
  <c r="U512" i="35"/>
  <c r="G517" i="35"/>
  <c r="M517" i="35" s="1"/>
  <c r="I517" i="35"/>
  <c r="K517" i="35"/>
  <c r="O517" i="35"/>
  <c r="Q517" i="35"/>
  <c r="U517" i="35"/>
  <c r="G522" i="35"/>
  <c r="I522" i="35"/>
  <c r="K522" i="35"/>
  <c r="M522" i="35"/>
  <c r="O522" i="35"/>
  <c r="Q522" i="35"/>
  <c r="U522" i="35"/>
  <c r="G526" i="35"/>
  <c r="I526" i="35"/>
  <c r="K526" i="35"/>
  <c r="M526" i="35"/>
  <c r="O526" i="35"/>
  <c r="Q526" i="35"/>
  <c r="U526" i="35"/>
  <c r="G530" i="35"/>
  <c r="M530" i="35" s="1"/>
  <c r="I530" i="35"/>
  <c r="K530" i="35"/>
  <c r="O530" i="35"/>
  <c r="Q530" i="35"/>
  <c r="U530" i="35"/>
  <c r="G534" i="35"/>
  <c r="I534" i="35"/>
  <c r="K534" i="35"/>
  <c r="M534" i="35"/>
  <c r="O534" i="35"/>
  <c r="Q534" i="35"/>
  <c r="U534" i="35"/>
  <c r="G540" i="35"/>
  <c r="I540" i="35"/>
  <c r="K540" i="35"/>
  <c r="M540" i="35"/>
  <c r="O540" i="35"/>
  <c r="Q540" i="35"/>
  <c r="U540" i="35"/>
  <c r="G544" i="35"/>
  <c r="M544" i="35" s="1"/>
  <c r="I544" i="35"/>
  <c r="K544" i="35"/>
  <c r="O544" i="35"/>
  <c r="Q544" i="35"/>
  <c r="U544" i="35"/>
  <c r="G548" i="35"/>
  <c r="I548" i="35"/>
  <c r="K548" i="35"/>
  <c r="M548" i="35"/>
  <c r="O548" i="35"/>
  <c r="Q548" i="35"/>
  <c r="U548" i="35"/>
  <c r="G552" i="35"/>
  <c r="M552" i="35" s="1"/>
  <c r="I552" i="35"/>
  <c r="K552" i="35"/>
  <c r="O552" i="35"/>
  <c r="O539" i="35" s="1"/>
  <c r="Q552" i="35"/>
  <c r="U552" i="35"/>
  <c r="G557" i="35"/>
  <c r="M557" i="35" s="1"/>
  <c r="I557" i="35"/>
  <c r="K557" i="35"/>
  <c r="O557" i="35"/>
  <c r="Q557" i="35"/>
  <c r="U557" i="35"/>
  <c r="O562" i="35"/>
  <c r="G563" i="35"/>
  <c r="G562" i="35" s="1"/>
  <c r="I563" i="35"/>
  <c r="I562" i="35" s="1"/>
  <c r="K563" i="35"/>
  <c r="K562" i="35" s="1"/>
  <c r="M563" i="35"/>
  <c r="M562" i="35" s="1"/>
  <c r="O563" i="35"/>
  <c r="Q563" i="35"/>
  <c r="Q562" i="35" s="1"/>
  <c r="U563" i="35"/>
  <c r="U562" i="35" s="1"/>
  <c r="U567" i="35"/>
  <c r="G568" i="35"/>
  <c r="G567" i="35" s="1"/>
  <c r="I568" i="35"/>
  <c r="I567" i="35" s="1"/>
  <c r="K568" i="35"/>
  <c r="K567" i="35" s="1"/>
  <c r="M568" i="35"/>
  <c r="M567" i="35" s="1"/>
  <c r="O568" i="35"/>
  <c r="O567" i="35" s="1"/>
  <c r="Q568" i="35"/>
  <c r="Q567" i="35" s="1"/>
  <c r="U568" i="35"/>
  <c r="G571" i="35"/>
  <c r="K571" i="35"/>
  <c r="U571" i="35"/>
  <c r="G572" i="35"/>
  <c r="M572" i="35" s="1"/>
  <c r="M571" i="35" s="1"/>
  <c r="I572" i="35"/>
  <c r="I571" i="35" s="1"/>
  <c r="K572" i="35"/>
  <c r="O572" i="35"/>
  <c r="O571" i="35" s="1"/>
  <c r="Q572" i="35"/>
  <c r="Q571" i="35" s="1"/>
  <c r="U572" i="35"/>
  <c r="G578" i="35"/>
  <c r="M578" i="35" s="1"/>
  <c r="I578" i="35"/>
  <c r="K578" i="35"/>
  <c r="O578" i="35"/>
  <c r="Q578" i="35"/>
  <c r="Q577" i="35" s="1"/>
  <c r="U578" i="35"/>
  <c r="G582" i="35"/>
  <c r="M582" i="35" s="1"/>
  <c r="I582" i="35"/>
  <c r="K582" i="35"/>
  <c r="K577" i="35" s="1"/>
  <c r="O582" i="35"/>
  <c r="Q582" i="35"/>
  <c r="U582" i="35"/>
  <c r="G586" i="35"/>
  <c r="M586" i="35" s="1"/>
  <c r="I586" i="35"/>
  <c r="K586" i="35"/>
  <c r="O586" i="35"/>
  <c r="Q586" i="35"/>
  <c r="U586" i="35"/>
  <c r="G590" i="35"/>
  <c r="M590" i="35" s="1"/>
  <c r="I590" i="35"/>
  <c r="K590" i="35"/>
  <c r="O590" i="35"/>
  <c r="Q590" i="35"/>
  <c r="U590" i="35"/>
  <c r="G594" i="35"/>
  <c r="I594" i="35"/>
  <c r="K594" i="35"/>
  <c r="M594" i="35"/>
  <c r="O594" i="35"/>
  <c r="Q594" i="35"/>
  <c r="U594" i="35"/>
  <c r="AD599" i="35"/>
  <c r="F66" i="1" s="1"/>
  <c r="H66" i="1" s="1"/>
  <c r="I66" i="1" s="1"/>
  <c r="AE599" i="35"/>
  <c r="AZ10" i="34"/>
  <c r="G9" i="34"/>
  <c r="I9" i="34"/>
  <c r="K9" i="34"/>
  <c r="O9" i="34"/>
  <c r="Q9" i="34"/>
  <c r="U9" i="34"/>
  <c r="G11" i="34"/>
  <c r="M11" i="34" s="1"/>
  <c r="I11" i="34"/>
  <c r="K11" i="34"/>
  <c r="O11" i="34"/>
  <c r="Q11" i="34"/>
  <c r="U11" i="34"/>
  <c r="G12" i="34"/>
  <c r="M12" i="34" s="1"/>
  <c r="I12" i="34"/>
  <c r="K12" i="34"/>
  <c r="O12" i="34"/>
  <c r="Q12" i="34"/>
  <c r="U12" i="34"/>
  <c r="G13" i="34"/>
  <c r="M13" i="34" s="1"/>
  <c r="I13" i="34"/>
  <c r="K13" i="34"/>
  <c r="O13" i="34"/>
  <c r="Q13" i="34"/>
  <c r="U13" i="34"/>
  <c r="G14" i="34"/>
  <c r="M14" i="34" s="1"/>
  <c r="I14" i="34"/>
  <c r="K14" i="34"/>
  <c r="O14" i="34"/>
  <c r="Q14" i="34"/>
  <c r="U14" i="34"/>
  <c r="G15" i="34"/>
  <c r="I15" i="34"/>
  <c r="K15" i="34"/>
  <c r="M15" i="34"/>
  <c r="O15" i="34"/>
  <c r="Q15" i="34"/>
  <c r="U15" i="34"/>
  <c r="G16" i="34"/>
  <c r="M16" i="34" s="1"/>
  <c r="I16" i="34"/>
  <c r="K16" i="34"/>
  <c r="O16" i="34"/>
  <c r="Q16" i="34"/>
  <c r="U16" i="34"/>
  <c r="G17" i="34"/>
  <c r="M17" i="34" s="1"/>
  <c r="I17" i="34"/>
  <c r="K17" i="34"/>
  <c r="O17" i="34"/>
  <c r="Q17" i="34"/>
  <c r="U17" i="34"/>
  <c r="G18" i="34"/>
  <c r="M18" i="34" s="1"/>
  <c r="I18" i="34"/>
  <c r="K18" i="34"/>
  <c r="O18" i="34"/>
  <c r="Q18" i="34"/>
  <c r="U18" i="34"/>
  <c r="G19" i="34"/>
  <c r="M19" i="34" s="1"/>
  <c r="I19" i="34"/>
  <c r="K19" i="34"/>
  <c r="O19" i="34"/>
  <c r="Q19" i="34"/>
  <c r="U19" i="34"/>
  <c r="G20" i="34"/>
  <c r="M20" i="34" s="1"/>
  <c r="I20" i="34"/>
  <c r="K20" i="34"/>
  <c r="O20" i="34"/>
  <c r="Q20" i="34"/>
  <c r="U20" i="34"/>
  <c r="G21" i="34"/>
  <c r="M21" i="34" s="1"/>
  <c r="I21" i="34"/>
  <c r="K21" i="34"/>
  <c r="O21" i="34"/>
  <c r="Q21" i="34"/>
  <c r="U21" i="34"/>
  <c r="G22" i="34"/>
  <c r="M22" i="34" s="1"/>
  <c r="I22" i="34"/>
  <c r="K22" i="34"/>
  <c r="O22" i="34"/>
  <c r="Q22" i="34"/>
  <c r="U22" i="34"/>
  <c r="G23" i="34"/>
  <c r="I23" i="34"/>
  <c r="K23" i="34"/>
  <c r="M23" i="34"/>
  <c r="O23" i="34"/>
  <c r="Q23" i="34"/>
  <c r="U23" i="34"/>
  <c r="G24" i="34"/>
  <c r="M24" i="34" s="1"/>
  <c r="I24" i="34"/>
  <c r="K24" i="34"/>
  <c r="O24" i="34"/>
  <c r="Q24" i="34"/>
  <c r="U24" i="34"/>
  <c r="G25" i="34"/>
  <c r="M25" i="34" s="1"/>
  <c r="I25" i="34"/>
  <c r="K25" i="34"/>
  <c r="O25" i="34"/>
  <c r="Q25" i="34"/>
  <c r="U25" i="34"/>
  <c r="G26" i="34"/>
  <c r="M26" i="34" s="1"/>
  <c r="I26" i="34"/>
  <c r="K26" i="34"/>
  <c r="O26" i="34"/>
  <c r="Q26" i="34"/>
  <c r="U26" i="34"/>
  <c r="G27" i="34"/>
  <c r="M27" i="34" s="1"/>
  <c r="I27" i="34"/>
  <c r="K27" i="34"/>
  <c r="O27" i="34"/>
  <c r="Q27" i="34"/>
  <c r="U27" i="34"/>
  <c r="G28" i="34"/>
  <c r="M28" i="34" s="1"/>
  <c r="I28" i="34"/>
  <c r="K28" i="34"/>
  <c r="O28" i="34"/>
  <c r="Q28" i="34"/>
  <c r="U28" i="34"/>
  <c r="G29" i="34"/>
  <c r="M29" i="34" s="1"/>
  <c r="I29" i="34"/>
  <c r="K29" i="34"/>
  <c r="O29" i="34"/>
  <c r="Q29" i="34"/>
  <c r="U29" i="34"/>
  <c r="G30" i="34"/>
  <c r="M30" i="34" s="1"/>
  <c r="I30" i="34"/>
  <c r="K30" i="34"/>
  <c r="O30" i="34"/>
  <c r="Q30" i="34"/>
  <c r="U30" i="34"/>
  <c r="G31" i="34"/>
  <c r="I31" i="34"/>
  <c r="K31" i="34"/>
  <c r="M31" i="34"/>
  <c r="O31" i="34"/>
  <c r="Q31" i="34"/>
  <c r="U31" i="34"/>
  <c r="AD33" i="34"/>
  <c r="AE33" i="34"/>
  <c r="G65" i="1" s="1"/>
  <c r="AZ10" i="33"/>
  <c r="G9" i="33"/>
  <c r="I9" i="33"/>
  <c r="K9" i="33"/>
  <c r="O9" i="33"/>
  <c r="Q9" i="33"/>
  <c r="U9" i="33"/>
  <c r="G11" i="33"/>
  <c r="I11" i="33"/>
  <c r="K11" i="33"/>
  <c r="M11" i="33"/>
  <c r="O11" i="33"/>
  <c r="Q11" i="33"/>
  <c r="U11" i="33"/>
  <c r="G12" i="33"/>
  <c r="AD35" i="33" s="1"/>
  <c r="F64" i="1" s="1"/>
  <c r="H64" i="1" s="1"/>
  <c r="I64" i="1" s="1"/>
  <c r="I12" i="33"/>
  <c r="K12" i="33"/>
  <c r="O12" i="33"/>
  <c r="Q12" i="33"/>
  <c r="U12" i="33"/>
  <c r="G13" i="33"/>
  <c r="M13" i="33" s="1"/>
  <c r="I13" i="33"/>
  <c r="K13" i="33"/>
  <c r="O13" i="33"/>
  <c r="Q13" i="33"/>
  <c r="U13" i="33"/>
  <c r="G14" i="33"/>
  <c r="M14" i="33" s="1"/>
  <c r="I14" i="33"/>
  <c r="K14" i="33"/>
  <c r="O14" i="33"/>
  <c r="Q14" i="33"/>
  <c r="U14" i="33"/>
  <c r="G15" i="33"/>
  <c r="M15" i="33" s="1"/>
  <c r="I15" i="33"/>
  <c r="K15" i="33"/>
  <c r="O15" i="33"/>
  <c r="Q15" i="33"/>
  <c r="U15" i="33"/>
  <c r="G16" i="33"/>
  <c r="M16" i="33" s="1"/>
  <c r="I16" i="33"/>
  <c r="K16" i="33"/>
  <c r="O16" i="33"/>
  <c r="Q16" i="33"/>
  <c r="U16" i="33"/>
  <c r="G17" i="33"/>
  <c r="M17" i="33" s="1"/>
  <c r="I17" i="33"/>
  <c r="K17" i="33"/>
  <c r="O17" i="33"/>
  <c r="Q17" i="33"/>
  <c r="U17" i="33"/>
  <c r="G18" i="33"/>
  <c r="M18" i="33" s="1"/>
  <c r="I18" i="33"/>
  <c r="K18" i="33"/>
  <c r="O18" i="33"/>
  <c r="Q18" i="33"/>
  <c r="U18" i="33"/>
  <c r="G19" i="33"/>
  <c r="I19" i="33"/>
  <c r="K19" i="33"/>
  <c r="M19" i="33"/>
  <c r="O19" i="33"/>
  <c r="Q19" i="33"/>
  <c r="U19" i="33"/>
  <c r="G20" i="33"/>
  <c r="M20" i="33" s="1"/>
  <c r="I20" i="33"/>
  <c r="K20" i="33"/>
  <c r="O20" i="33"/>
  <c r="Q20" i="33"/>
  <c r="U20" i="33"/>
  <c r="G21" i="33"/>
  <c r="M21" i="33" s="1"/>
  <c r="I21" i="33"/>
  <c r="K21" i="33"/>
  <c r="O21" i="33"/>
  <c r="Q21" i="33"/>
  <c r="U21" i="33"/>
  <c r="G22" i="33"/>
  <c r="M22" i="33" s="1"/>
  <c r="I22" i="33"/>
  <c r="K22" i="33"/>
  <c r="O22" i="33"/>
  <c r="Q22" i="33"/>
  <c r="U22" i="33"/>
  <c r="G23" i="33"/>
  <c r="M23" i="33" s="1"/>
  <c r="I23" i="33"/>
  <c r="K23" i="33"/>
  <c r="O23" i="33"/>
  <c r="Q23" i="33"/>
  <c r="U23" i="33"/>
  <c r="G24" i="33"/>
  <c r="M24" i="33" s="1"/>
  <c r="I24" i="33"/>
  <c r="K24" i="33"/>
  <c r="O24" i="33"/>
  <c r="Q24" i="33"/>
  <c r="U24" i="33"/>
  <c r="G25" i="33"/>
  <c r="M25" i="33" s="1"/>
  <c r="I25" i="33"/>
  <c r="K25" i="33"/>
  <c r="O25" i="33"/>
  <c r="Q25" i="33"/>
  <c r="U25" i="33"/>
  <c r="G26" i="33"/>
  <c r="M26" i="33" s="1"/>
  <c r="I26" i="33"/>
  <c r="K26" i="33"/>
  <c r="O26" i="33"/>
  <c r="Q26" i="33"/>
  <c r="U26" i="33"/>
  <c r="G27" i="33"/>
  <c r="M27" i="33" s="1"/>
  <c r="I27" i="33"/>
  <c r="K27" i="33"/>
  <c r="O27" i="33"/>
  <c r="Q27" i="33"/>
  <c r="U27" i="33"/>
  <c r="G28" i="33"/>
  <c r="M28" i="33" s="1"/>
  <c r="I28" i="33"/>
  <c r="K28" i="33"/>
  <c r="O28" i="33"/>
  <c r="Q28" i="33"/>
  <c r="U28" i="33"/>
  <c r="G29" i="33"/>
  <c r="M29" i="33" s="1"/>
  <c r="I29" i="33"/>
  <c r="K29" i="33"/>
  <c r="O29" i="33"/>
  <c r="Q29" i="33"/>
  <c r="U29" i="33"/>
  <c r="G30" i="33"/>
  <c r="M30" i="33" s="1"/>
  <c r="I30" i="33"/>
  <c r="K30" i="33"/>
  <c r="O30" i="33"/>
  <c r="Q30" i="33"/>
  <c r="U30" i="33"/>
  <c r="G31" i="33"/>
  <c r="M31" i="33" s="1"/>
  <c r="I31" i="33"/>
  <c r="K31" i="33"/>
  <c r="O31" i="33"/>
  <c r="Q31" i="33"/>
  <c r="U31" i="33"/>
  <c r="G32" i="33"/>
  <c r="I32" i="33"/>
  <c r="K32" i="33"/>
  <c r="M32" i="33"/>
  <c r="O32" i="33"/>
  <c r="Q32" i="33"/>
  <c r="U32" i="33"/>
  <c r="G33" i="33"/>
  <c r="M33" i="33" s="1"/>
  <c r="I33" i="33"/>
  <c r="K33" i="33"/>
  <c r="O33" i="33"/>
  <c r="Q33" i="33"/>
  <c r="U33" i="33"/>
  <c r="AE35" i="33"/>
  <c r="G64" i="1" s="1"/>
  <c r="AZ100" i="32"/>
  <c r="AZ98" i="32"/>
  <c r="AZ22" i="32"/>
  <c r="G9" i="32"/>
  <c r="M9" i="32" s="1"/>
  <c r="I9" i="32"/>
  <c r="K9" i="32"/>
  <c r="O9" i="32"/>
  <c r="O8" i="32" s="1"/>
  <c r="Q9" i="32"/>
  <c r="U9" i="32"/>
  <c r="G10" i="32"/>
  <c r="I10" i="32"/>
  <c r="K10" i="32"/>
  <c r="M10" i="32"/>
  <c r="O10" i="32"/>
  <c r="Q10" i="32"/>
  <c r="U10" i="32"/>
  <c r="G11" i="32"/>
  <c r="M11" i="32" s="1"/>
  <c r="I11" i="32"/>
  <c r="K11" i="32"/>
  <c r="O11" i="32"/>
  <c r="Q11" i="32"/>
  <c r="U11" i="32"/>
  <c r="G12" i="32"/>
  <c r="I12" i="32"/>
  <c r="K12" i="32"/>
  <c r="M12" i="32"/>
  <c r="O12" i="32"/>
  <c r="Q12" i="32"/>
  <c r="U12" i="32"/>
  <c r="G13" i="32"/>
  <c r="M13" i="32" s="1"/>
  <c r="I13" i="32"/>
  <c r="K13" i="32"/>
  <c r="O13" i="32"/>
  <c r="Q13" i="32"/>
  <c r="U13" i="32"/>
  <c r="G14" i="32"/>
  <c r="M14" i="32" s="1"/>
  <c r="I14" i="32"/>
  <c r="K14" i="32"/>
  <c r="O14" i="32"/>
  <c r="Q14" i="32"/>
  <c r="U14" i="32"/>
  <c r="G17" i="32"/>
  <c r="I17" i="32"/>
  <c r="K17" i="32"/>
  <c r="M17" i="32"/>
  <c r="O17" i="32"/>
  <c r="Q17" i="32"/>
  <c r="U17" i="32"/>
  <c r="G18" i="32"/>
  <c r="I18" i="32"/>
  <c r="K18" i="32"/>
  <c r="O18" i="32"/>
  <c r="Q18" i="32"/>
  <c r="U18" i="32"/>
  <c r="G19" i="32"/>
  <c r="M19" i="32" s="1"/>
  <c r="I19" i="32"/>
  <c r="K19" i="32"/>
  <c r="O19" i="32"/>
  <c r="Q19" i="32"/>
  <c r="U19" i="32"/>
  <c r="G24" i="32"/>
  <c r="M24" i="32" s="1"/>
  <c r="I24" i="32"/>
  <c r="K24" i="32"/>
  <c r="O24" i="32"/>
  <c r="Q24" i="32"/>
  <c r="U24" i="32"/>
  <c r="G25" i="32"/>
  <c r="I25" i="32"/>
  <c r="K25" i="32"/>
  <c r="M25" i="32"/>
  <c r="O25" i="32"/>
  <c r="Q25" i="32"/>
  <c r="U25" i="32"/>
  <c r="G41" i="32"/>
  <c r="M41" i="32" s="1"/>
  <c r="I41" i="32"/>
  <c r="K41" i="32"/>
  <c r="O41" i="32"/>
  <c r="Q41" i="32"/>
  <c r="U41" i="32"/>
  <c r="G43" i="32"/>
  <c r="M43" i="32" s="1"/>
  <c r="I43" i="32"/>
  <c r="K43" i="32"/>
  <c r="O43" i="32"/>
  <c r="Q43" i="32"/>
  <c r="U43" i="32"/>
  <c r="G44" i="32"/>
  <c r="M44" i="32" s="1"/>
  <c r="I44" i="32"/>
  <c r="K44" i="32"/>
  <c r="O44" i="32"/>
  <c r="Q44" i="32"/>
  <c r="U44" i="32"/>
  <c r="G47" i="32"/>
  <c r="I47" i="32"/>
  <c r="K47" i="32"/>
  <c r="M47" i="32"/>
  <c r="O47" i="32"/>
  <c r="Q47" i="32"/>
  <c r="U47" i="32"/>
  <c r="G48" i="32"/>
  <c r="M48" i="32" s="1"/>
  <c r="I48" i="32"/>
  <c r="K48" i="32"/>
  <c r="O48" i="32"/>
  <c r="Q48" i="32"/>
  <c r="U48" i="32"/>
  <c r="G49" i="32"/>
  <c r="M49" i="32" s="1"/>
  <c r="I49" i="32"/>
  <c r="K49" i="32"/>
  <c r="O49" i="32"/>
  <c r="Q49" i="32"/>
  <c r="U49" i="32"/>
  <c r="G50" i="32"/>
  <c r="M50" i="32" s="1"/>
  <c r="I50" i="32"/>
  <c r="K50" i="32"/>
  <c r="O50" i="32"/>
  <c r="Q50" i="32"/>
  <c r="U50" i="32"/>
  <c r="G53" i="32"/>
  <c r="I53" i="32"/>
  <c r="K53" i="32"/>
  <c r="M53" i="32"/>
  <c r="O53" i="32"/>
  <c r="Q53" i="32"/>
  <c r="U53" i="32"/>
  <c r="G54" i="32"/>
  <c r="M54" i="32" s="1"/>
  <c r="I54" i="32"/>
  <c r="K54" i="32"/>
  <c r="O54" i="32"/>
  <c r="Q54" i="32"/>
  <c r="U54" i="32"/>
  <c r="G59" i="32"/>
  <c r="M59" i="32" s="1"/>
  <c r="I59" i="32"/>
  <c r="K59" i="32"/>
  <c r="O59" i="32"/>
  <c r="Q59" i="32"/>
  <c r="U59" i="32"/>
  <c r="G61" i="32"/>
  <c r="M61" i="32" s="1"/>
  <c r="I61" i="32"/>
  <c r="K61" i="32"/>
  <c r="O61" i="32"/>
  <c r="Q61" i="32"/>
  <c r="U61" i="32"/>
  <c r="G62" i="32"/>
  <c r="I62" i="32"/>
  <c r="K62" i="32"/>
  <c r="M62" i="32"/>
  <c r="O62" i="32"/>
  <c r="Q62" i="32"/>
  <c r="U62" i="32"/>
  <c r="G63" i="32"/>
  <c r="M63" i="32" s="1"/>
  <c r="I63" i="32"/>
  <c r="K63" i="32"/>
  <c r="O63" i="32"/>
  <c r="Q63" i="32"/>
  <c r="U63" i="32"/>
  <c r="G64" i="32"/>
  <c r="M64" i="32" s="1"/>
  <c r="I64" i="32"/>
  <c r="K64" i="32"/>
  <c r="O64" i="32"/>
  <c r="Q64" i="32"/>
  <c r="U64" i="32"/>
  <c r="G65" i="32"/>
  <c r="M65" i="32" s="1"/>
  <c r="I65" i="32"/>
  <c r="K65" i="32"/>
  <c r="O65" i="32"/>
  <c r="Q65" i="32"/>
  <c r="U65" i="32"/>
  <c r="G66" i="32"/>
  <c r="I66" i="32"/>
  <c r="K66" i="32"/>
  <c r="M66" i="32"/>
  <c r="O66" i="32"/>
  <c r="Q66" i="32"/>
  <c r="U66" i="32"/>
  <c r="G69" i="32"/>
  <c r="G68" i="32" s="1"/>
  <c r="I69" i="32"/>
  <c r="K69" i="32"/>
  <c r="O69" i="32"/>
  <c r="O68" i="32" s="1"/>
  <c r="Q69" i="32"/>
  <c r="U69" i="32"/>
  <c r="G70" i="32"/>
  <c r="M70" i="32" s="1"/>
  <c r="I70" i="32"/>
  <c r="K70" i="32"/>
  <c r="O70" i="32"/>
  <c r="Q70" i="32"/>
  <c r="U70" i="32"/>
  <c r="U68" i="32" s="1"/>
  <c r="G71" i="32"/>
  <c r="I71" i="32"/>
  <c r="K71" i="32"/>
  <c r="M71" i="32"/>
  <c r="O71" i="32"/>
  <c r="Q71" i="32"/>
  <c r="U71" i="32"/>
  <c r="G73" i="32"/>
  <c r="M73" i="32" s="1"/>
  <c r="I73" i="32"/>
  <c r="K73" i="32"/>
  <c r="O73" i="32"/>
  <c r="Q73" i="32"/>
  <c r="U73" i="32"/>
  <c r="G74" i="32"/>
  <c r="M74" i="32" s="1"/>
  <c r="I74" i="32"/>
  <c r="K74" i="32"/>
  <c r="O74" i="32"/>
  <c r="Q74" i="32"/>
  <c r="U74" i="32"/>
  <c r="G75" i="32"/>
  <c r="I75" i="32"/>
  <c r="K75" i="32"/>
  <c r="M75" i="32"/>
  <c r="O75" i="32"/>
  <c r="Q75" i="32"/>
  <c r="U75" i="32"/>
  <c r="G76" i="32"/>
  <c r="M76" i="32" s="1"/>
  <c r="I76" i="32"/>
  <c r="K76" i="32"/>
  <c r="O76" i="32"/>
  <c r="Q76" i="32"/>
  <c r="U76" i="32"/>
  <c r="G77" i="32"/>
  <c r="M77" i="32" s="1"/>
  <c r="I77" i="32"/>
  <c r="K77" i="32"/>
  <c r="O77" i="32"/>
  <c r="Q77" i="32"/>
  <c r="U77" i="32"/>
  <c r="G78" i="32"/>
  <c r="M78" i="32" s="1"/>
  <c r="I78" i="32"/>
  <c r="K78" i="32"/>
  <c r="O78" i="32"/>
  <c r="Q78" i="32"/>
  <c r="U78" i="32"/>
  <c r="G80" i="32"/>
  <c r="I80" i="32"/>
  <c r="K80" i="32"/>
  <c r="M80" i="32"/>
  <c r="O80" i="32"/>
  <c r="Q80" i="32"/>
  <c r="U80" i="32"/>
  <c r="G82" i="32"/>
  <c r="M82" i="32" s="1"/>
  <c r="I82" i="32"/>
  <c r="K82" i="32"/>
  <c r="O82" i="32"/>
  <c r="Q82" i="32"/>
  <c r="U82" i="32"/>
  <c r="G83" i="32"/>
  <c r="M83" i="32" s="1"/>
  <c r="I83" i="32"/>
  <c r="K83" i="32"/>
  <c r="O83" i="32"/>
  <c r="Q83" i="32"/>
  <c r="U83" i="32"/>
  <c r="G84" i="32"/>
  <c r="I84" i="32"/>
  <c r="K84" i="32"/>
  <c r="M84" i="32"/>
  <c r="O84" i="32"/>
  <c r="Q84" i="32"/>
  <c r="U84" i="32"/>
  <c r="G85" i="32"/>
  <c r="M85" i="32" s="1"/>
  <c r="I85" i="32"/>
  <c r="K85" i="32"/>
  <c r="O85" i="32"/>
  <c r="Q85" i="32"/>
  <c r="U85" i="32"/>
  <c r="G86" i="32"/>
  <c r="M86" i="32" s="1"/>
  <c r="I86" i="32"/>
  <c r="K86" i="32"/>
  <c r="O86" i="32"/>
  <c r="Q86" i="32"/>
  <c r="U86" i="32"/>
  <c r="G87" i="32"/>
  <c r="M87" i="32" s="1"/>
  <c r="I87" i="32"/>
  <c r="K87" i="32"/>
  <c r="O87" i="32"/>
  <c r="Q87" i="32"/>
  <c r="U87" i="32"/>
  <c r="G88" i="32"/>
  <c r="I88" i="32"/>
  <c r="K88" i="32"/>
  <c r="M88" i="32"/>
  <c r="O88" i="32"/>
  <c r="Q88" i="32"/>
  <c r="U88" i="32"/>
  <c r="G89" i="32"/>
  <c r="M89" i="32" s="1"/>
  <c r="I89" i="32"/>
  <c r="K89" i="32"/>
  <c r="O89" i="32"/>
  <c r="Q89" i="32"/>
  <c r="U89" i="32"/>
  <c r="G90" i="32"/>
  <c r="M90" i="32" s="1"/>
  <c r="I90" i="32"/>
  <c r="K90" i="32"/>
  <c r="O90" i="32"/>
  <c r="Q90" i="32"/>
  <c r="U90" i="32"/>
  <c r="G91" i="32"/>
  <c r="M91" i="32" s="1"/>
  <c r="I91" i="32"/>
  <c r="K91" i="32"/>
  <c r="O91" i="32"/>
  <c r="Q91" i="32"/>
  <c r="U91" i="32"/>
  <c r="G92" i="32"/>
  <c r="I92" i="32"/>
  <c r="K92" i="32"/>
  <c r="M92" i="32"/>
  <c r="O92" i="32"/>
  <c r="Q92" i="32"/>
  <c r="U92" i="32"/>
  <c r="G93" i="32"/>
  <c r="M93" i="32" s="1"/>
  <c r="I93" i="32"/>
  <c r="K93" i="32"/>
  <c r="O93" i="32"/>
  <c r="Q93" i="32"/>
  <c r="U93" i="32"/>
  <c r="G95" i="32"/>
  <c r="M95" i="32" s="1"/>
  <c r="I95" i="32"/>
  <c r="K95" i="32"/>
  <c r="O95" i="32"/>
  <c r="Q95" i="32"/>
  <c r="U95" i="32"/>
  <c r="G96" i="32"/>
  <c r="M96" i="32" s="1"/>
  <c r="I96" i="32"/>
  <c r="K96" i="32"/>
  <c r="O96" i="32"/>
  <c r="Q96" i="32"/>
  <c r="U96" i="32"/>
  <c r="G97" i="32"/>
  <c r="I97" i="32"/>
  <c r="K97" i="32"/>
  <c r="O97" i="32"/>
  <c r="Q97" i="32"/>
  <c r="U97" i="32"/>
  <c r="G99" i="32"/>
  <c r="M99" i="32" s="1"/>
  <c r="I99" i="32"/>
  <c r="K99" i="32"/>
  <c r="O99" i="32"/>
  <c r="Q99" i="32"/>
  <c r="U99" i="32"/>
  <c r="G101" i="32"/>
  <c r="M101" i="32" s="1"/>
  <c r="I101" i="32"/>
  <c r="K101" i="32"/>
  <c r="O101" i="32"/>
  <c r="Q101" i="32"/>
  <c r="U101" i="32"/>
  <c r="G102" i="32"/>
  <c r="I102" i="32"/>
  <c r="K102" i="32"/>
  <c r="M102" i="32"/>
  <c r="O102" i="32"/>
  <c r="Q102" i="32"/>
  <c r="U102" i="32"/>
  <c r="G104" i="32"/>
  <c r="M104" i="32" s="1"/>
  <c r="I104" i="32"/>
  <c r="K104" i="32"/>
  <c r="O104" i="32"/>
  <c r="Q104" i="32"/>
  <c r="U104" i="32"/>
  <c r="G105" i="32"/>
  <c r="M105" i="32" s="1"/>
  <c r="I105" i="32"/>
  <c r="K105" i="32"/>
  <c r="O105" i="32"/>
  <c r="Q105" i="32"/>
  <c r="U105" i="32"/>
  <c r="G106" i="32"/>
  <c r="M106" i="32" s="1"/>
  <c r="I106" i="32"/>
  <c r="K106" i="32"/>
  <c r="O106" i="32"/>
  <c r="Q106" i="32"/>
  <c r="U106" i="32"/>
  <c r="G107" i="32"/>
  <c r="M107" i="32" s="1"/>
  <c r="I107" i="32"/>
  <c r="K107" i="32"/>
  <c r="O107" i="32"/>
  <c r="Q107" i="32"/>
  <c r="U107" i="32"/>
  <c r="G108" i="32"/>
  <c r="M108" i="32" s="1"/>
  <c r="I108" i="32"/>
  <c r="K108" i="32"/>
  <c r="O108" i="32"/>
  <c r="Q108" i="32"/>
  <c r="U108" i="32"/>
  <c r="G109" i="32"/>
  <c r="M109" i="32" s="1"/>
  <c r="I109" i="32"/>
  <c r="K109" i="32"/>
  <c r="O109" i="32"/>
  <c r="Q109" i="32"/>
  <c r="U109" i="32"/>
  <c r="G110" i="32"/>
  <c r="M110" i="32" s="1"/>
  <c r="I110" i="32"/>
  <c r="K110" i="32"/>
  <c r="O110" i="32"/>
  <c r="Q110" i="32"/>
  <c r="U110" i="32"/>
  <c r="G111" i="32"/>
  <c r="I111" i="32"/>
  <c r="K111" i="32"/>
  <c r="M111" i="32"/>
  <c r="O111" i="32"/>
  <c r="Q111" i="32"/>
  <c r="U111" i="32"/>
  <c r="G112" i="32"/>
  <c r="M112" i="32" s="1"/>
  <c r="I112" i="32"/>
  <c r="K112" i="32"/>
  <c r="O112" i="32"/>
  <c r="Q112" i="32"/>
  <c r="U112" i="32"/>
  <c r="G113" i="32"/>
  <c r="M113" i="32" s="1"/>
  <c r="I113" i="32"/>
  <c r="K113" i="32"/>
  <c r="O113" i="32"/>
  <c r="Q113" i="32"/>
  <c r="U113" i="32"/>
  <c r="G114" i="32"/>
  <c r="M114" i="32" s="1"/>
  <c r="I114" i="32"/>
  <c r="K114" i="32"/>
  <c r="O114" i="32"/>
  <c r="Q114" i="32"/>
  <c r="U114" i="32"/>
  <c r="G115" i="32"/>
  <c r="M115" i="32" s="1"/>
  <c r="I115" i="32"/>
  <c r="K115" i="32"/>
  <c r="O115" i="32"/>
  <c r="Q115" i="32"/>
  <c r="U115" i="32"/>
  <c r="G116" i="32"/>
  <c r="M116" i="32" s="1"/>
  <c r="I116" i="32"/>
  <c r="K116" i="32"/>
  <c r="O116" i="32"/>
  <c r="Q116" i="32"/>
  <c r="U116" i="32"/>
  <c r="G117" i="32"/>
  <c r="M117" i="32" s="1"/>
  <c r="I117" i="32"/>
  <c r="K117" i="32"/>
  <c r="O117" i="32"/>
  <c r="Q117" i="32"/>
  <c r="U117" i="32"/>
  <c r="G118" i="32"/>
  <c r="M118" i="32" s="1"/>
  <c r="I118" i="32"/>
  <c r="K118" i="32"/>
  <c r="O118" i="32"/>
  <c r="Q118" i="32"/>
  <c r="U118" i="32"/>
  <c r="G119" i="32"/>
  <c r="I119" i="32"/>
  <c r="K119" i="32"/>
  <c r="M119" i="32"/>
  <c r="O119" i="32"/>
  <c r="Q119" i="32"/>
  <c r="U119" i="32"/>
  <c r="G122" i="32"/>
  <c r="M122" i="32" s="1"/>
  <c r="I122" i="32"/>
  <c r="K122" i="32"/>
  <c r="O122" i="32"/>
  <c r="Q122" i="32"/>
  <c r="U122" i="32"/>
  <c r="G128" i="32"/>
  <c r="M128" i="32" s="1"/>
  <c r="I128" i="32"/>
  <c r="K128" i="32"/>
  <c r="O128" i="32"/>
  <c r="Q128" i="32"/>
  <c r="U128" i="32"/>
  <c r="G133" i="32"/>
  <c r="M133" i="32" s="1"/>
  <c r="I133" i="32"/>
  <c r="K133" i="32"/>
  <c r="O133" i="32"/>
  <c r="Q133" i="32"/>
  <c r="U133" i="32"/>
  <c r="G134" i="32"/>
  <c r="M134" i="32" s="1"/>
  <c r="I134" i="32"/>
  <c r="K134" i="32"/>
  <c r="O134" i="32"/>
  <c r="Q134" i="32"/>
  <c r="U134" i="32"/>
  <c r="G135" i="32"/>
  <c r="M135" i="32" s="1"/>
  <c r="I135" i="32"/>
  <c r="K135" i="32"/>
  <c r="O135" i="32"/>
  <c r="Q135" i="32"/>
  <c r="U135" i="32"/>
  <c r="G136" i="32"/>
  <c r="M136" i="32" s="1"/>
  <c r="I136" i="32"/>
  <c r="K136" i="32"/>
  <c r="O136" i="32"/>
  <c r="Q136" i="32"/>
  <c r="U136" i="32"/>
  <c r="G137" i="32"/>
  <c r="I137" i="32"/>
  <c r="O137" i="32"/>
  <c r="U137" i="32"/>
  <c r="G138" i="32"/>
  <c r="I138" i="32"/>
  <c r="K138" i="32"/>
  <c r="K137" i="32" s="1"/>
  <c r="M138" i="32"/>
  <c r="M137" i="32" s="1"/>
  <c r="O138" i="32"/>
  <c r="Q138" i="32"/>
  <c r="Q137" i="32" s="1"/>
  <c r="U138" i="32"/>
  <c r="AD140" i="32"/>
  <c r="F63" i="1" s="1"/>
  <c r="H63" i="1" s="1"/>
  <c r="I63" i="1" s="1"/>
  <c r="AE140" i="32"/>
  <c r="AZ31" i="31"/>
  <c r="AZ13" i="31"/>
  <c r="AZ10" i="31"/>
  <c r="G9" i="31"/>
  <c r="M9" i="31" s="1"/>
  <c r="I9" i="31"/>
  <c r="K9" i="31"/>
  <c r="O9" i="31"/>
  <c r="Q9" i="31"/>
  <c r="U9" i="31"/>
  <c r="G12" i="31"/>
  <c r="M12" i="31" s="1"/>
  <c r="I12" i="31"/>
  <c r="K12" i="31"/>
  <c r="O12" i="31"/>
  <c r="Q12" i="31"/>
  <c r="U12" i="31"/>
  <c r="G14" i="31"/>
  <c r="M14" i="31" s="1"/>
  <c r="I14" i="31"/>
  <c r="K14" i="31"/>
  <c r="O14" i="31"/>
  <c r="Q14" i="31"/>
  <c r="U14" i="31"/>
  <c r="G17" i="31"/>
  <c r="M17" i="31" s="1"/>
  <c r="I17" i="31"/>
  <c r="K17" i="31"/>
  <c r="O17" i="31"/>
  <c r="Q17" i="31"/>
  <c r="U17" i="31"/>
  <c r="G20" i="31"/>
  <c r="M20" i="31" s="1"/>
  <c r="I20" i="31"/>
  <c r="K20" i="31"/>
  <c r="O20" i="31"/>
  <c r="Q20" i="31"/>
  <c r="U20" i="31"/>
  <c r="G24" i="31"/>
  <c r="M24" i="31" s="1"/>
  <c r="I24" i="31"/>
  <c r="K24" i="31"/>
  <c r="O24" i="31"/>
  <c r="Q24" i="31"/>
  <c r="U24" i="31"/>
  <c r="G25" i="31"/>
  <c r="M25" i="31" s="1"/>
  <c r="I25" i="31"/>
  <c r="K25" i="31"/>
  <c r="O25" i="31"/>
  <c r="Q25" i="31"/>
  <c r="U25" i="31"/>
  <c r="G26" i="31"/>
  <c r="I26" i="31"/>
  <c r="K26" i="31"/>
  <c r="M26" i="31"/>
  <c r="O26" i="31"/>
  <c r="Q26" i="31"/>
  <c r="U26" i="31"/>
  <c r="G30" i="31"/>
  <c r="M30" i="31" s="1"/>
  <c r="I30" i="31"/>
  <c r="K30" i="31"/>
  <c r="O30" i="31"/>
  <c r="Q30" i="31"/>
  <c r="U30" i="31"/>
  <c r="O33" i="31"/>
  <c r="G34" i="31"/>
  <c r="M34" i="31" s="1"/>
  <c r="M33" i="31" s="1"/>
  <c r="I34" i="31"/>
  <c r="I33" i="31" s="1"/>
  <c r="K34" i="31"/>
  <c r="K33" i="31" s="1"/>
  <c r="O34" i="31"/>
  <c r="Q34" i="31"/>
  <c r="Q33" i="31" s="1"/>
  <c r="U34" i="31"/>
  <c r="U33" i="31" s="1"/>
  <c r="G37" i="31"/>
  <c r="M37" i="31" s="1"/>
  <c r="I37" i="31"/>
  <c r="K37" i="31"/>
  <c r="O37" i="31"/>
  <c r="Q37" i="31"/>
  <c r="U37" i="31"/>
  <c r="G39" i="31"/>
  <c r="M39" i="31" s="1"/>
  <c r="I39" i="31"/>
  <c r="K39" i="31"/>
  <c r="O39" i="31"/>
  <c r="Q39" i="31"/>
  <c r="U39" i="31"/>
  <c r="G41" i="31"/>
  <c r="M41" i="31" s="1"/>
  <c r="I41" i="31"/>
  <c r="K41" i="31"/>
  <c r="O41" i="31"/>
  <c r="Q41" i="31"/>
  <c r="U41" i="31"/>
  <c r="G42" i="31"/>
  <c r="I42" i="31"/>
  <c r="K42" i="31"/>
  <c r="M42" i="31"/>
  <c r="O42" i="31"/>
  <c r="Q42" i="31"/>
  <c r="U42" i="31"/>
  <c r="G44" i="31"/>
  <c r="M44" i="31" s="1"/>
  <c r="I44" i="31"/>
  <c r="K44" i="31"/>
  <c r="O44" i="31"/>
  <c r="Q44" i="31"/>
  <c r="U44" i="31"/>
  <c r="G46" i="31"/>
  <c r="M46" i="31" s="1"/>
  <c r="I46" i="31"/>
  <c r="K46" i="31"/>
  <c r="O46" i="31"/>
  <c r="Q46" i="31"/>
  <c r="U46" i="31"/>
  <c r="G47" i="31"/>
  <c r="M47" i="31" s="1"/>
  <c r="I47" i="31"/>
  <c r="K47" i="31"/>
  <c r="O47" i="31"/>
  <c r="Q47" i="31"/>
  <c r="U47" i="31"/>
  <c r="G48" i="31"/>
  <c r="I48" i="31"/>
  <c r="K48" i="31"/>
  <c r="M48" i="31"/>
  <c r="O48" i="31"/>
  <c r="Q48" i="31"/>
  <c r="U48" i="31"/>
  <c r="G49" i="31"/>
  <c r="M49" i="31" s="1"/>
  <c r="I49" i="31"/>
  <c r="K49" i="31"/>
  <c r="O49" i="31"/>
  <c r="Q49" i="31"/>
  <c r="U49" i="31"/>
  <c r="G52" i="31"/>
  <c r="G51" i="31" s="1"/>
  <c r="I52" i="31"/>
  <c r="I51" i="31" s="1"/>
  <c r="K52" i="31"/>
  <c r="K51" i="31" s="1"/>
  <c r="O52" i="31"/>
  <c r="O51" i="31" s="1"/>
  <c r="Q52" i="31"/>
  <c r="Q51" i="31" s="1"/>
  <c r="U52" i="31"/>
  <c r="U51" i="31" s="1"/>
  <c r="G55" i="31"/>
  <c r="M55" i="31" s="1"/>
  <c r="I55" i="31"/>
  <c r="K55" i="31"/>
  <c r="O55" i="31"/>
  <c r="Q55" i="31"/>
  <c r="U55" i="31"/>
  <c r="G56" i="31"/>
  <c r="M56" i="31" s="1"/>
  <c r="I56" i="31"/>
  <c r="K56" i="31"/>
  <c r="O56" i="31"/>
  <c r="Q56" i="31"/>
  <c r="U56" i="31"/>
  <c r="G57" i="31"/>
  <c r="I57" i="31"/>
  <c r="K57" i="31"/>
  <c r="M57" i="31"/>
  <c r="O57" i="31"/>
  <c r="Q57" i="31"/>
  <c r="U57" i="31"/>
  <c r="G58" i="31"/>
  <c r="M58" i="31" s="1"/>
  <c r="I58" i="31"/>
  <c r="K58" i="31"/>
  <c r="O58" i="31"/>
  <c r="Q58" i="31"/>
  <c r="U58" i="31"/>
  <c r="G59" i="31"/>
  <c r="M59" i="31" s="1"/>
  <c r="I59" i="31"/>
  <c r="K59" i="31"/>
  <c r="O59" i="31"/>
  <c r="Q59" i="31"/>
  <c r="U59" i="31"/>
  <c r="G60" i="31"/>
  <c r="M60" i="31" s="1"/>
  <c r="I60" i="31"/>
  <c r="K60" i="31"/>
  <c r="O60" i="31"/>
  <c r="Q60" i="31"/>
  <c r="U60" i="31"/>
  <c r="G61" i="31"/>
  <c r="I61" i="31"/>
  <c r="K61" i="31"/>
  <c r="M61" i="31"/>
  <c r="O61" i="31"/>
  <c r="Q61" i="31"/>
  <c r="U61" i="31"/>
  <c r="G62" i="31"/>
  <c r="M62" i="31" s="1"/>
  <c r="I62" i="31"/>
  <c r="K62" i="31"/>
  <c r="O62" i="31"/>
  <c r="Q62" i="31"/>
  <c r="U62" i="31"/>
  <c r="G63" i="31"/>
  <c r="M63" i="31" s="1"/>
  <c r="I63" i="31"/>
  <c r="K63" i="31"/>
  <c r="O63" i="31"/>
  <c r="Q63" i="31"/>
  <c r="U63" i="31"/>
  <c r="G64" i="31"/>
  <c r="M64" i="31" s="1"/>
  <c r="I64" i="31"/>
  <c r="K64" i="31"/>
  <c r="O64" i="31"/>
  <c r="Q64" i="31"/>
  <c r="U64" i="31"/>
  <c r="AE66" i="31"/>
  <c r="G62" i="1" s="1"/>
  <c r="G9" i="30"/>
  <c r="M9" i="30" s="1"/>
  <c r="I9" i="30"/>
  <c r="K9" i="30"/>
  <c r="O9" i="30"/>
  <c r="Q9" i="30"/>
  <c r="U9" i="30"/>
  <c r="G10" i="30"/>
  <c r="M10" i="30" s="1"/>
  <c r="I10" i="30"/>
  <c r="K10" i="30"/>
  <c r="O10" i="30"/>
  <c r="Q10" i="30"/>
  <c r="U10" i="30"/>
  <c r="G11" i="30"/>
  <c r="M11" i="30" s="1"/>
  <c r="I11" i="30"/>
  <c r="K11" i="30"/>
  <c r="O11" i="30"/>
  <c r="Q11" i="30"/>
  <c r="U11" i="30"/>
  <c r="G12" i="30"/>
  <c r="I12" i="30"/>
  <c r="K12" i="30"/>
  <c r="O12" i="30"/>
  <c r="Q12" i="30"/>
  <c r="U12" i="30"/>
  <c r="G13" i="30"/>
  <c r="I13" i="30"/>
  <c r="K13" i="30"/>
  <c r="M13" i="30"/>
  <c r="O13" i="30"/>
  <c r="Q13" i="30"/>
  <c r="U13" i="30"/>
  <c r="G14" i="30"/>
  <c r="M14" i="30" s="1"/>
  <c r="I14" i="30"/>
  <c r="K14" i="30"/>
  <c r="O14" i="30"/>
  <c r="Q14" i="30"/>
  <c r="U14" i="30"/>
  <c r="G15" i="30"/>
  <c r="M15" i="30" s="1"/>
  <c r="I15" i="30"/>
  <c r="K15" i="30"/>
  <c r="O15" i="30"/>
  <c r="Q15" i="30"/>
  <c r="U15" i="30"/>
  <c r="G16" i="30"/>
  <c r="M16" i="30" s="1"/>
  <c r="I16" i="30"/>
  <c r="K16" i="30"/>
  <c r="O16" i="30"/>
  <c r="Q16" i="30"/>
  <c r="U16" i="30"/>
  <c r="G17" i="30"/>
  <c r="M17" i="30" s="1"/>
  <c r="I17" i="30"/>
  <c r="K17" i="30"/>
  <c r="O17" i="30"/>
  <c r="Q17" i="30"/>
  <c r="U17" i="30"/>
  <c r="G18" i="30"/>
  <c r="M18" i="30" s="1"/>
  <c r="I18" i="30"/>
  <c r="K18" i="30"/>
  <c r="O18" i="30"/>
  <c r="Q18" i="30"/>
  <c r="U18" i="30"/>
  <c r="G19" i="30"/>
  <c r="M19" i="30" s="1"/>
  <c r="I19" i="30"/>
  <c r="K19" i="30"/>
  <c r="O19" i="30"/>
  <c r="Q19" i="30"/>
  <c r="U19" i="30"/>
  <c r="G20" i="30"/>
  <c r="M20" i="30" s="1"/>
  <c r="I20" i="30"/>
  <c r="K20" i="30"/>
  <c r="O20" i="30"/>
  <c r="Q20" i="30"/>
  <c r="U20" i="30"/>
  <c r="G21" i="30"/>
  <c r="I21" i="30"/>
  <c r="K21" i="30"/>
  <c r="M21" i="30"/>
  <c r="O21" i="30"/>
  <c r="Q21" i="30"/>
  <c r="U21" i="30"/>
  <c r="G23" i="30"/>
  <c r="M23" i="30" s="1"/>
  <c r="I23" i="30"/>
  <c r="K23" i="30"/>
  <c r="O23" i="30"/>
  <c r="Q23" i="30"/>
  <c r="U23" i="30"/>
  <c r="G24" i="30"/>
  <c r="M24" i="30" s="1"/>
  <c r="I24" i="30"/>
  <c r="K24" i="30"/>
  <c r="O24" i="30"/>
  <c r="Q24" i="30"/>
  <c r="U24" i="30"/>
  <c r="G25" i="30"/>
  <c r="I25" i="30"/>
  <c r="K25" i="30"/>
  <c r="M25" i="30"/>
  <c r="O25" i="30"/>
  <c r="Q25" i="30"/>
  <c r="U25" i="30"/>
  <c r="G26" i="30"/>
  <c r="M26" i="30" s="1"/>
  <c r="I26" i="30"/>
  <c r="K26" i="30"/>
  <c r="O26" i="30"/>
  <c r="Q26" i="30"/>
  <c r="U26" i="30"/>
  <c r="G27" i="30"/>
  <c r="I27" i="30"/>
  <c r="K27" i="30"/>
  <c r="M27" i="30"/>
  <c r="O27" i="30"/>
  <c r="Q27" i="30"/>
  <c r="U27" i="30"/>
  <c r="G28" i="30"/>
  <c r="M28" i="30" s="1"/>
  <c r="I28" i="30"/>
  <c r="K28" i="30"/>
  <c r="O28" i="30"/>
  <c r="Q28" i="30"/>
  <c r="U28" i="30"/>
  <c r="G29" i="30"/>
  <c r="M29" i="30" s="1"/>
  <c r="I29" i="30"/>
  <c r="K29" i="30"/>
  <c r="O29" i="30"/>
  <c r="Q29" i="30"/>
  <c r="U29" i="30"/>
  <c r="G30" i="30"/>
  <c r="M30" i="30" s="1"/>
  <c r="I30" i="30"/>
  <c r="K30" i="30"/>
  <c r="O30" i="30"/>
  <c r="Q30" i="30"/>
  <c r="U30" i="30"/>
  <c r="G31" i="30"/>
  <c r="M31" i="30" s="1"/>
  <c r="I31" i="30"/>
  <c r="K31" i="30"/>
  <c r="O31" i="30"/>
  <c r="Q31" i="30"/>
  <c r="U31" i="30"/>
  <c r="G32" i="30"/>
  <c r="M32" i="30" s="1"/>
  <c r="I32" i="30"/>
  <c r="K32" i="30"/>
  <c r="O32" i="30"/>
  <c r="Q32" i="30"/>
  <c r="U32" i="30"/>
  <c r="G33" i="30"/>
  <c r="I33" i="30"/>
  <c r="K33" i="30"/>
  <c r="M33" i="30"/>
  <c r="O33" i="30"/>
  <c r="Q33" i="30"/>
  <c r="U33" i="30"/>
  <c r="G34" i="30"/>
  <c r="M34" i="30" s="1"/>
  <c r="I34" i="30"/>
  <c r="K34" i="30"/>
  <c r="O34" i="30"/>
  <c r="Q34" i="30"/>
  <c r="U34" i="30"/>
  <c r="G35" i="30"/>
  <c r="I35" i="30"/>
  <c r="K35" i="30"/>
  <c r="M35" i="30"/>
  <c r="O35" i="30"/>
  <c r="Q35" i="30"/>
  <c r="U35" i="30"/>
  <c r="G36" i="30"/>
  <c r="M36" i="30" s="1"/>
  <c r="I36" i="30"/>
  <c r="K36" i="30"/>
  <c r="O36" i="30"/>
  <c r="Q36" i="30"/>
  <c r="U36" i="30"/>
  <c r="G37" i="30"/>
  <c r="M37" i="30" s="1"/>
  <c r="I37" i="30"/>
  <c r="K37" i="30"/>
  <c r="O37" i="30"/>
  <c r="Q37" i="30"/>
  <c r="U37" i="30"/>
  <c r="G38" i="30"/>
  <c r="M38" i="30" s="1"/>
  <c r="I38" i="30"/>
  <c r="K38" i="30"/>
  <c r="O38" i="30"/>
  <c r="Q38" i="30"/>
  <c r="U38" i="30"/>
  <c r="G39" i="30"/>
  <c r="M39" i="30" s="1"/>
  <c r="I39" i="30"/>
  <c r="K39" i="30"/>
  <c r="O39" i="30"/>
  <c r="Q39" i="30"/>
  <c r="U39" i="30"/>
  <c r="G40" i="30"/>
  <c r="M40" i="30" s="1"/>
  <c r="I40" i="30"/>
  <c r="K40" i="30"/>
  <c r="O40" i="30"/>
  <c r="Q40" i="30"/>
  <c r="U40" i="30"/>
  <c r="G41" i="30"/>
  <c r="I41" i="30"/>
  <c r="K41" i="30"/>
  <c r="M41" i="30"/>
  <c r="O41" i="30"/>
  <c r="Q41" i="30"/>
  <c r="U41" i="30"/>
  <c r="G42" i="30"/>
  <c r="M42" i="30" s="1"/>
  <c r="I42" i="30"/>
  <c r="K42" i="30"/>
  <c r="O42" i="30"/>
  <c r="Q42" i="30"/>
  <c r="U42" i="30"/>
  <c r="G43" i="30"/>
  <c r="I43" i="30"/>
  <c r="K43" i="30"/>
  <c r="M43" i="30"/>
  <c r="O43" i="30"/>
  <c r="Q43" i="30"/>
  <c r="U43" i="30"/>
  <c r="G45" i="30"/>
  <c r="I45" i="30"/>
  <c r="K45" i="30"/>
  <c r="M45" i="30"/>
  <c r="O45" i="30"/>
  <c r="Q45" i="30"/>
  <c r="U45" i="30"/>
  <c r="G46" i="30"/>
  <c r="G44" i="30" s="1"/>
  <c r="I46" i="30"/>
  <c r="K46" i="30"/>
  <c r="O46" i="30"/>
  <c r="Q46" i="30"/>
  <c r="U46" i="30"/>
  <c r="G47" i="30"/>
  <c r="M47" i="30" s="1"/>
  <c r="I47" i="30"/>
  <c r="K47" i="30"/>
  <c r="O47" i="30"/>
  <c r="Q47" i="30"/>
  <c r="U47" i="30"/>
  <c r="G48" i="30"/>
  <c r="M48" i="30" s="1"/>
  <c r="I48" i="30"/>
  <c r="K48" i="30"/>
  <c r="O48" i="30"/>
  <c r="Q48" i="30"/>
  <c r="U48" i="30"/>
  <c r="G49" i="30"/>
  <c r="M49" i="30" s="1"/>
  <c r="I49" i="30"/>
  <c r="K49" i="30"/>
  <c r="O49" i="30"/>
  <c r="Q49" i="30"/>
  <c r="U49" i="30"/>
  <c r="G50" i="30"/>
  <c r="M50" i="30" s="1"/>
  <c r="I50" i="30"/>
  <c r="K50" i="30"/>
  <c r="O50" i="30"/>
  <c r="Q50" i="30"/>
  <c r="U50" i="30"/>
  <c r="G51" i="30"/>
  <c r="M51" i="30" s="1"/>
  <c r="I51" i="30"/>
  <c r="K51" i="30"/>
  <c r="O51" i="30"/>
  <c r="Q51" i="30"/>
  <c r="U51" i="30"/>
  <c r="G52" i="30"/>
  <c r="M52" i="30" s="1"/>
  <c r="I52" i="30"/>
  <c r="K52" i="30"/>
  <c r="O52" i="30"/>
  <c r="Q52" i="30"/>
  <c r="U52" i="30"/>
  <c r="G53" i="30"/>
  <c r="I53" i="30"/>
  <c r="K53" i="30"/>
  <c r="M53" i="30"/>
  <c r="O53" i="30"/>
  <c r="Q53" i="30"/>
  <c r="U53" i="30"/>
  <c r="G54" i="30"/>
  <c r="M54" i="30" s="1"/>
  <c r="I54" i="30"/>
  <c r="K54" i="30"/>
  <c r="O54" i="30"/>
  <c r="Q54" i="30"/>
  <c r="U54" i="30"/>
  <c r="G55" i="30"/>
  <c r="I55" i="30"/>
  <c r="K55" i="30"/>
  <c r="M55" i="30"/>
  <c r="O55" i="30"/>
  <c r="Q55" i="30"/>
  <c r="U55" i="30"/>
  <c r="G56" i="30"/>
  <c r="M56" i="30" s="1"/>
  <c r="I56" i="30"/>
  <c r="K56" i="30"/>
  <c r="O56" i="30"/>
  <c r="Q56" i="30"/>
  <c r="U56" i="30"/>
  <c r="G58" i="30"/>
  <c r="M58" i="30" s="1"/>
  <c r="I58" i="30"/>
  <c r="K58" i="30"/>
  <c r="O58" i="30"/>
  <c r="Q58" i="30"/>
  <c r="U58" i="30"/>
  <c r="G59" i="30"/>
  <c r="I59" i="30"/>
  <c r="K59" i="30"/>
  <c r="M59" i="30"/>
  <c r="O59" i="30"/>
  <c r="Q59" i="30"/>
  <c r="U59" i="30"/>
  <c r="G60" i="30"/>
  <c r="M60" i="30" s="1"/>
  <c r="I60" i="30"/>
  <c r="K60" i="30"/>
  <c r="O60" i="30"/>
  <c r="Q60" i="30"/>
  <c r="U60" i="30"/>
  <c r="G61" i="30"/>
  <c r="M61" i="30" s="1"/>
  <c r="I61" i="30"/>
  <c r="K61" i="30"/>
  <c r="O61" i="30"/>
  <c r="Q61" i="30"/>
  <c r="U61" i="30"/>
  <c r="G62" i="30"/>
  <c r="M62" i="30" s="1"/>
  <c r="I62" i="30"/>
  <c r="K62" i="30"/>
  <c r="O62" i="30"/>
  <c r="Q62" i="30"/>
  <c r="U62" i="30"/>
  <c r="G63" i="30"/>
  <c r="M63" i="30" s="1"/>
  <c r="I63" i="30"/>
  <c r="K63" i="30"/>
  <c r="O63" i="30"/>
  <c r="Q63" i="30"/>
  <c r="U63" i="30"/>
  <c r="G64" i="30"/>
  <c r="M64" i="30" s="1"/>
  <c r="I64" i="30"/>
  <c r="K64" i="30"/>
  <c r="O64" i="30"/>
  <c r="Q64" i="30"/>
  <c r="U64" i="30"/>
  <c r="G65" i="30"/>
  <c r="M65" i="30" s="1"/>
  <c r="I65" i="30"/>
  <c r="K65" i="30"/>
  <c r="O65" i="30"/>
  <c r="Q65" i="30"/>
  <c r="U65" i="30"/>
  <c r="G66" i="30"/>
  <c r="M66" i="30" s="1"/>
  <c r="I66" i="30"/>
  <c r="K66" i="30"/>
  <c r="O66" i="30"/>
  <c r="Q66" i="30"/>
  <c r="U66" i="30"/>
  <c r="G67" i="30"/>
  <c r="I67" i="30"/>
  <c r="K67" i="30"/>
  <c r="M67" i="30"/>
  <c r="O67" i="30"/>
  <c r="Q67" i="30"/>
  <c r="U67" i="30"/>
  <c r="G68" i="30"/>
  <c r="M68" i="30" s="1"/>
  <c r="I68" i="30"/>
  <c r="K68" i="30"/>
  <c r="O68" i="30"/>
  <c r="Q68" i="30"/>
  <c r="U68" i="30"/>
  <c r="G69" i="30"/>
  <c r="I69" i="30"/>
  <c r="K69" i="30"/>
  <c r="M69" i="30"/>
  <c r="O69" i="30"/>
  <c r="Q69" i="30"/>
  <c r="U69" i="30"/>
  <c r="G70" i="30"/>
  <c r="M70" i="30" s="1"/>
  <c r="I70" i="30"/>
  <c r="K70" i="30"/>
  <c r="O70" i="30"/>
  <c r="Q70" i="30"/>
  <c r="U70" i="30"/>
  <c r="G71" i="30"/>
  <c r="M71" i="30" s="1"/>
  <c r="I71" i="30"/>
  <c r="K71" i="30"/>
  <c r="O71" i="30"/>
  <c r="Q71" i="30"/>
  <c r="U71" i="30"/>
  <c r="G72" i="30"/>
  <c r="M72" i="30" s="1"/>
  <c r="I72" i="30"/>
  <c r="K72" i="30"/>
  <c r="O72" i="30"/>
  <c r="Q72" i="30"/>
  <c r="U72" i="30"/>
  <c r="G74" i="30"/>
  <c r="M74" i="30" s="1"/>
  <c r="I74" i="30"/>
  <c r="K74" i="30"/>
  <c r="O74" i="30"/>
  <c r="Q74" i="30"/>
  <c r="U74" i="30"/>
  <c r="G75" i="30"/>
  <c r="I75" i="30"/>
  <c r="K75" i="30"/>
  <c r="M75" i="30"/>
  <c r="O75" i="30"/>
  <c r="Q75" i="30"/>
  <c r="U75" i="30"/>
  <c r="G76" i="30"/>
  <c r="M76" i="30" s="1"/>
  <c r="I76" i="30"/>
  <c r="K76" i="30"/>
  <c r="O76" i="30"/>
  <c r="Q76" i="30"/>
  <c r="U76" i="30"/>
  <c r="G77" i="30"/>
  <c r="M77" i="30" s="1"/>
  <c r="I77" i="30"/>
  <c r="K77" i="30"/>
  <c r="O77" i="30"/>
  <c r="Q77" i="30"/>
  <c r="U77" i="30"/>
  <c r="G79" i="30"/>
  <c r="I79" i="30"/>
  <c r="K79" i="30"/>
  <c r="M79" i="30"/>
  <c r="O79" i="30"/>
  <c r="Q79" i="30"/>
  <c r="U79" i="30"/>
  <c r="G80" i="30"/>
  <c r="M80" i="30" s="1"/>
  <c r="I80" i="30"/>
  <c r="K80" i="30"/>
  <c r="O80" i="30"/>
  <c r="Q80" i="30"/>
  <c r="U80" i="30"/>
  <c r="G81" i="30"/>
  <c r="M81" i="30" s="1"/>
  <c r="I81" i="30"/>
  <c r="K81" i="30"/>
  <c r="O81" i="30"/>
  <c r="Q81" i="30"/>
  <c r="U81" i="30"/>
  <c r="G82" i="30"/>
  <c r="M82" i="30" s="1"/>
  <c r="I82" i="30"/>
  <c r="K82" i="30"/>
  <c r="O82" i="30"/>
  <c r="Q82" i="30"/>
  <c r="U82" i="30"/>
  <c r="G83" i="30"/>
  <c r="M83" i="30" s="1"/>
  <c r="I83" i="30"/>
  <c r="K83" i="30"/>
  <c r="O83" i="30"/>
  <c r="Q83" i="30"/>
  <c r="U83" i="30"/>
  <c r="G84" i="30"/>
  <c r="M84" i="30" s="1"/>
  <c r="I84" i="30"/>
  <c r="K84" i="30"/>
  <c r="O84" i="30"/>
  <c r="Q84" i="30"/>
  <c r="U84" i="30"/>
  <c r="G85" i="30"/>
  <c r="I85" i="30"/>
  <c r="K85" i="30"/>
  <c r="M85" i="30"/>
  <c r="O85" i="30"/>
  <c r="Q85" i="30"/>
  <c r="U85" i="30"/>
  <c r="G86" i="30"/>
  <c r="M86" i="30" s="1"/>
  <c r="I86" i="30"/>
  <c r="K86" i="30"/>
  <c r="O86" i="30"/>
  <c r="Q86" i="30"/>
  <c r="U86" i="30"/>
  <c r="G87" i="30"/>
  <c r="I87" i="30"/>
  <c r="K87" i="30"/>
  <c r="M87" i="30"/>
  <c r="O87" i="30"/>
  <c r="Q87" i="30"/>
  <c r="U87" i="30"/>
  <c r="G88" i="30"/>
  <c r="M88" i="30" s="1"/>
  <c r="I88" i="30"/>
  <c r="K88" i="30"/>
  <c r="O88" i="30"/>
  <c r="Q88" i="30"/>
  <c r="U88" i="30"/>
  <c r="G89" i="30"/>
  <c r="M89" i="30" s="1"/>
  <c r="I89" i="30"/>
  <c r="K89" i="30"/>
  <c r="O89" i="30"/>
  <c r="Q89" i="30"/>
  <c r="U89" i="30"/>
  <c r="G90" i="30"/>
  <c r="M90" i="30" s="1"/>
  <c r="I90" i="30"/>
  <c r="K90" i="30"/>
  <c r="O90" i="30"/>
  <c r="Q90" i="30"/>
  <c r="U90" i="30"/>
  <c r="G91" i="30"/>
  <c r="M91" i="30" s="1"/>
  <c r="I91" i="30"/>
  <c r="K91" i="30"/>
  <c r="O91" i="30"/>
  <c r="Q91" i="30"/>
  <c r="U91" i="30"/>
  <c r="G93" i="30"/>
  <c r="M93" i="30" s="1"/>
  <c r="I93" i="30"/>
  <c r="K93" i="30"/>
  <c r="O93" i="30"/>
  <c r="Q93" i="30"/>
  <c r="U93" i="30"/>
  <c r="G94" i="30"/>
  <c r="I94" i="30"/>
  <c r="K94" i="30"/>
  <c r="O94" i="30"/>
  <c r="Q94" i="30"/>
  <c r="U94" i="30"/>
  <c r="G95" i="30"/>
  <c r="M95" i="30" s="1"/>
  <c r="I95" i="30"/>
  <c r="K95" i="30"/>
  <c r="O95" i="30"/>
  <c r="Q95" i="30"/>
  <c r="U95" i="30"/>
  <c r="G96" i="30"/>
  <c r="M96" i="30" s="1"/>
  <c r="I96" i="30"/>
  <c r="K96" i="30"/>
  <c r="O96" i="30"/>
  <c r="Q96" i="30"/>
  <c r="U96" i="30"/>
  <c r="G97" i="30"/>
  <c r="I97" i="30"/>
  <c r="K97" i="30"/>
  <c r="M97" i="30"/>
  <c r="O97" i="30"/>
  <c r="Q97" i="30"/>
  <c r="U97" i="30"/>
  <c r="G98" i="30"/>
  <c r="M98" i="30" s="1"/>
  <c r="I98" i="30"/>
  <c r="K98" i="30"/>
  <c r="O98" i="30"/>
  <c r="Q98" i="30"/>
  <c r="U98" i="30"/>
  <c r="G99" i="30"/>
  <c r="M99" i="30" s="1"/>
  <c r="I99" i="30"/>
  <c r="K99" i="30"/>
  <c r="O99" i="30"/>
  <c r="Q99" i="30"/>
  <c r="U99" i="30"/>
  <c r="G100" i="30"/>
  <c r="M100" i="30" s="1"/>
  <c r="I100" i="30"/>
  <c r="K100" i="30"/>
  <c r="O100" i="30"/>
  <c r="Q100" i="30"/>
  <c r="U100" i="30"/>
  <c r="G101" i="30"/>
  <c r="I101" i="30"/>
  <c r="K101" i="30"/>
  <c r="M101" i="30"/>
  <c r="O101" i="30"/>
  <c r="Q101" i="30"/>
  <c r="U101" i="30"/>
  <c r="G102" i="30"/>
  <c r="M102" i="30" s="1"/>
  <c r="I102" i="30"/>
  <c r="K102" i="30"/>
  <c r="O102" i="30"/>
  <c r="Q102" i="30"/>
  <c r="U102" i="30"/>
  <c r="G103" i="30"/>
  <c r="M103" i="30" s="1"/>
  <c r="I103" i="30"/>
  <c r="K103" i="30"/>
  <c r="O103" i="30"/>
  <c r="Q103" i="30"/>
  <c r="U103" i="30"/>
  <c r="G105" i="30"/>
  <c r="I105" i="30"/>
  <c r="K105" i="30"/>
  <c r="M105" i="30"/>
  <c r="O105" i="30"/>
  <c r="Q105" i="30"/>
  <c r="U105" i="30"/>
  <c r="G106" i="30"/>
  <c r="I106" i="30"/>
  <c r="K106" i="30"/>
  <c r="O106" i="30"/>
  <c r="Q106" i="30"/>
  <c r="U106" i="30"/>
  <c r="G107" i="30"/>
  <c r="M107" i="30" s="1"/>
  <c r="I107" i="30"/>
  <c r="K107" i="30"/>
  <c r="O107" i="30"/>
  <c r="Q107" i="30"/>
  <c r="U107" i="30"/>
  <c r="G108" i="30"/>
  <c r="M108" i="30" s="1"/>
  <c r="I108" i="30"/>
  <c r="K108" i="30"/>
  <c r="O108" i="30"/>
  <c r="Q108" i="30"/>
  <c r="U108" i="30"/>
  <c r="G109" i="30"/>
  <c r="I109" i="30"/>
  <c r="K109" i="30"/>
  <c r="M109" i="30"/>
  <c r="O109" i="30"/>
  <c r="Q109" i="30"/>
  <c r="U109" i="30"/>
  <c r="G110" i="30"/>
  <c r="M110" i="30" s="1"/>
  <c r="I110" i="30"/>
  <c r="K110" i="30"/>
  <c r="O110" i="30"/>
  <c r="Q110" i="30"/>
  <c r="U110" i="30"/>
  <c r="G111" i="30"/>
  <c r="M111" i="30" s="1"/>
  <c r="I111" i="30"/>
  <c r="K111" i="30"/>
  <c r="O111" i="30"/>
  <c r="Q111" i="30"/>
  <c r="U111" i="30"/>
  <c r="G112" i="30"/>
  <c r="M112" i="30" s="1"/>
  <c r="I112" i="30"/>
  <c r="K112" i="30"/>
  <c r="O112" i="30"/>
  <c r="Q112" i="30"/>
  <c r="U112" i="30"/>
  <c r="G113" i="30"/>
  <c r="I113" i="30"/>
  <c r="K113" i="30"/>
  <c r="M113" i="30"/>
  <c r="O113" i="30"/>
  <c r="Q113" i="30"/>
  <c r="U113" i="30"/>
  <c r="G115" i="30"/>
  <c r="M115" i="30" s="1"/>
  <c r="I115" i="30"/>
  <c r="K115" i="30"/>
  <c r="O115" i="30"/>
  <c r="Q115" i="30"/>
  <c r="U115" i="30"/>
  <c r="G116" i="30"/>
  <c r="M116" i="30" s="1"/>
  <c r="I116" i="30"/>
  <c r="K116" i="30"/>
  <c r="O116" i="30"/>
  <c r="Q116" i="30"/>
  <c r="U116" i="30"/>
  <c r="G117" i="30"/>
  <c r="M117" i="30" s="1"/>
  <c r="I117" i="30"/>
  <c r="K117" i="30"/>
  <c r="O117" i="30"/>
  <c r="Q117" i="30"/>
  <c r="U117" i="30"/>
  <c r="G118" i="30"/>
  <c r="I118" i="30"/>
  <c r="K118" i="30"/>
  <c r="M118" i="30"/>
  <c r="O118" i="30"/>
  <c r="Q118" i="30"/>
  <c r="U118" i="30"/>
  <c r="G119" i="30"/>
  <c r="M119" i="30" s="1"/>
  <c r="I119" i="30"/>
  <c r="K119" i="30"/>
  <c r="O119" i="30"/>
  <c r="Q119" i="30"/>
  <c r="U119" i="30"/>
  <c r="G120" i="30"/>
  <c r="M120" i="30" s="1"/>
  <c r="I120" i="30"/>
  <c r="K120" i="30"/>
  <c r="O120" i="30"/>
  <c r="Q120" i="30"/>
  <c r="U120" i="30"/>
  <c r="G121" i="30"/>
  <c r="M121" i="30" s="1"/>
  <c r="I121" i="30"/>
  <c r="K121" i="30"/>
  <c r="O121" i="30"/>
  <c r="Q121" i="30"/>
  <c r="U121" i="30"/>
  <c r="G123" i="30"/>
  <c r="M123" i="30" s="1"/>
  <c r="I123" i="30"/>
  <c r="K123" i="30"/>
  <c r="O123" i="30"/>
  <c r="Q123" i="30"/>
  <c r="U123" i="30"/>
  <c r="G124" i="30"/>
  <c r="I124" i="30"/>
  <c r="K124" i="30"/>
  <c r="M124" i="30"/>
  <c r="O124" i="30"/>
  <c r="Q124" i="30"/>
  <c r="U124" i="30"/>
  <c r="G125" i="30"/>
  <c r="M125" i="30" s="1"/>
  <c r="I125" i="30"/>
  <c r="K125" i="30"/>
  <c r="O125" i="30"/>
  <c r="Q125" i="30"/>
  <c r="U125" i="30"/>
  <c r="G126" i="30"/>
  <c r="M126" i="30" s="1"/>
  <c r="I126" i="30"/>
  <c r="K126" i="30"/>
  <c r="O126" i="30"/>
  <c r="Q126" i="30"/>
  <c r="U126" i="30"/>
  <c r="G127" i="30"/>
  <c r="M127" i="30" s="1"/>
  <c r="I127" i="30"/>
  <c r="K127" i="30"/>
  <c r="O127" i="30"/>
  <c r="Q127" i="30"/>
  <c r="U127" i="30"/>
  <c r="G128" i="30"/>
  <c r="I128" i="30"/>
  <c r="K128" i="30"/>
  <c r="M128" i="30"/>
  <c r="O128" i="30"/>
  <c r="Q128" i="30"/>
  <c r="U128" i="30"/>
  <c r="G129" i="30"/>
  <c r="M129" i="30" s="1"/>
  <c r="I129" i="30"/>
  <c r="K129" i="30"/>
  <c r="O129" i="30"/>
  <c r="Q129" i="30"/>
  <c r="U129" i="30"/>
  <c r="G130" i="30"/>
  <c r="M130" i="30" s="1"/>
  <c r="I130" i="30"/>
  <c r="K130" i="30"/>
  <c r="O130" i="30"/>
  <c r="Q130" i="30"/>
  <c r="U130" i="30"/>
  <c r="G132" i="30"/>
  <c r="I132" i="30"/>
  <c r="K132" i="30"/>
  <c r="M132" i="30"/>
  <c r="O132" i="30"/>
  <c r="Q132" i="30"/>
  <c r="U132" i="30"/>
  <c r="G133" i="30"/>
  <c r="M133" i="30" s="1"/>
  <c r="I133" i="30"/>
  <c r="K133" i="30"/>
  <c r="O133" i="30"/>
  <c r="Q133" i="30"/>
  <c r="U133" i="30"/>
  <c r="G134" i="30"/>
  <c r="M134" i="30" s="1"/>
  <c r="I134" i="30"/>
  <c r="K134" i="30"/>
  <c r="O134" i="30"/>
  <c r="Q134" i="30"/>
  <c r="U134" i="30"/>
  <c r="G135" i="30"/>
  <c r="M135" i="30" s="1"/>
  <c r="I135" i="30"/>
  <c r="K135" i="30"/>
  <c r="O135" i="30"/>
  <c r="Q135" i="30"/>
  <c r="U135" i="30"/>
  <c r="G136" i="30"/>
  <c r="I136" i="30"/>
  <c r="K136" i="30"/>
  <c r="M136" i="30"/>
  <c r="O136" i="30"/>
  <c r="Q136" i="30"/>
  <c r="U136" i="30"/>
  <c r="G137" i="30"/>
  <c r="M137" i="30" s="1"/>
  <c r="I137" i="30"/>
  <c r="K137" i="30"/>
  <c r="O137" i="30"/>
  <c r="Q137" i="30"/>
  <c r="U137" i="30"/>
  <c r="G138" i="30"/>
  <c r="M138" i="30" s="1"/>
  <c r="I138" i="30"/>
  <c r="K138" i="30"/>
  <c r="O138" i="30"/>
  <c r="Q138" i="30"/>
  <c r="U138" i="30"/>
  <c r="G139" i="30"/>
  <c r="M139" i="30" s="1"/>
  <c r="I139" i="30"/>
  <c r="K139" i="30"/>
  <c r="O139" i="30"/>
  <c r="Q139" i="30"/>
  <c r="U139" i="30"/>
  <c r="G140" i="30"/>
  <c r="I140" i="30"/>
  <c r="K140" i="30"/>
  <c r="M140" i="30"/>
  <c r="O140" i="30"/>
  <c r="Q140" i="30"/>
  <c r="U140" i="30"/>
  <c r="G141" i="30"/>
  <c r="M141" i="30" s="1"/>
  <c r="I141" i="30"/>
  <c r="K141" i="30"/>
  <c r="O141" i="30"/>
  <c r="Q141" i="30"/>
  <c r="U141" i="30"/>
  <c r="G142" i="30"/>
  <c r="M142" i="30" s="1"/>
  <c r="I142" i="30"/>
  <c r="K142" i="30"/>
  <c r="O142" i="30"/>
  <c r="Q142" i="30"/>
  <c r="U142" i="30"/>
  <c r="G143" i="30"/>
  <c r="M143" i="30" s="1"/>
  <c r="I143" i="30"/>
  <c r="K143" i="30"/>
  <c r="O143" i="30"/>
  <c r="Q143" i="30"/>
  <c r="U143" i="30"/>
  <c r="G144" i="30"/>
  <c r="I144" i="30"/>
  <c r="K144" i="30"/>
  <c r="M144" i="30"/>
  <c r="O144" i="30"/>
  <c r="Q144" i="30"/>
  <c r="U144" i="30"/>
  <c r="G145" i="30"/>
  <c r="M145" i="30" s="1"/>
  <c r="I145" i="30"/>
  <c r="K145" i="30"/>
  <c r="O145" i="30"/>
  <c r="Q145" i="30"/>
  <c r="U145" i="30"/>
  <c r="AE147" i="30"/>
  <c r="G9" i="29"/>
  <c r="M9" i="29" s="1"/>
  <c r="I9" i="29"/>
  <c r="K9" i="29"/>
  <c r="O9" i="29"/>
  <c r="Q9" i="29"/>
  <c r="U9" i="29"/>
  <c r="G11" i="29"/>
  <c r="M11" i="29" s="1"/>
  <c r="I11" i="29"/>
  <c r="K11" i="29"/>
  <c r="O11" i="29"/>
  <c r="Q11" i="29"/>
  <c r="U11" i="29"/>
  <c r="G13" i="29"/>
  <c r="I13" i="29"/>
  <c r="K13" i="29"/>
  <c r="M13" i="29"/>
  <c r="O13" i="29"/>
  <c r="Q13" i="29"/>
  <c r="U13" i="29"/>
  <c r="G15" i="29"/>
  <c r="I15" i="29"/>
  <c r="K15" i="29"/>
  <c r="O15" i="29"/>
  <c r="Q15" i="29"/>
  <c r="U15" i="29"/>
  <c r="G16" i="29"/>
  <c r="AD94" i="29" s="1"/>
  <c r="F60" i="1" s="1"/>
  <c r="H60" i="1" s="1"/>
  <c r="I60" i="1" s="1"/>
  <c r="I16" i="29"/>
  <c r="K16" i="29"/>
  <c r="O16" i="29"/>
  <c r="Q16" i="29"/>
  <c r="U16" i="29"/>
  <c r="G17" i="29"/>
  <c r="M17" i="29" s="1"/>
  <c r="I17" i="29"/>
  <c r="K17" i="29"/>
  <c r="O17" i="29"/>
  <c r="Q17" i="29"/>
  <c r="U17" i="29"/>
  <c r="G19" i="29"/>
  <c r="I19" i="29"/>
  <c r="K19" i="29"/>
  <c r="M19" i="29"/>
  <c r="O19" i="29"/>
  <c r="Q19" i="29"/>
  <c r="U19" i="29"/>
  <c r="G21" i="29"/>
  <c r="M21" i="29" s="1"/>
  <c r="I21" i="29"/>
  <c r="K21" i="29"/>
  <c r="O21" i="29"/>
  <c r="Q21" i="29"/>
  <c r="U21" i="29"/>
  <c r="G22" i="29"/>
  <c r="M22" i="29" s="1"/>
  <c r="I22" i="29"/>
  <c r="K22" i="29"/>
  <c r="O22" i="29"/>
  <c r="Q22" i="29"/>
  <c r="U22" i="29"/>
  <c r="G23" i="29"/>
  <c r="I23" i="29"/>
  <c r="K23" i="29"/>
  <c r="M23" i="29"/>
  <c r="O23" i="29"/>
  <c r="Q23" i="29"/>
  <c r="U23" i="29"/>
  <c r="G24" i="29"/>
  <c r="G20" i="29" s="1"/>
  <c r="I24" i="29"/>
  <c r="K24" i="29"/>
  <c r="O24" i="29"/>
  <c r="Q24" i="29"/>
  <c r="U24" i="29"/>
  <c r="G25" i="29"/>
  <c r="M25" i="29" s="1"/>
  <c r="I25" i="29"/>
  <c r="K25" i="29"/>
  <c r="O25" i="29"/>
  <c r="Q25" i="29"/>
  <c r="U25" i="29"/>
  <c r="G26" i="29"/>
  <c r="M26" i="29" s="1"/>
  <c r="I26" i="29"/>
  <c r="K26" i="29"/>
  <c r="O26" i="29"/>
  <c r="Q26" i="29"/>
  <c r="U26" i="29"/>
  <c r="G27" i="29"/>
  <c r="I27" i="29"/>
  <c r="K27" i="29"/>
  <c r="M27" i="29"/>
  <c r="O27" i="29"/>
  <c r="Q27" i="29"/>
  <c r="U27" i="29"/>
  <c r="G28" i="29"/>
  <c r="M28" i="29" s="1"/>
  <c r="I28" i="29"/>
  <c r="K28" i="29"/>
  <c r="O28" i="29"/>
  <c r="Q28" i="29"/>
  <c r="U28" i="29"/>
  <c r="G29" i="29"/>
  <c r="M29" i="29" s="1"/>
  <c r="I29" i="29"/>
  <c r="K29" i="29"/>
  <c r="O29" i="29"/>
  <c r="Q29" i="29"/>
  <c r="U29" i="29"/>
  <c r="G30" i="29"/>
  <c r="M30" i="29" s="1"/>
  <c r="I30" i="29"/>
  <c r="K30" i="29"/>
  <c r="O30" i="29"/>
  <c r="Q30" i="29"/>
  <c r="U30" i="29"/>
  <c r="G31" i="29"/>
  <c r="I31" i="29"/>
  <c r="K31" i="29"/>
  <c r="M31" i="29"/>
  <c r="O31" i="29"/>
  <c r="Q31" i="29"/>
  <c r="U31" i="29"/>
  <c r="G32" i="29"/>
  <c r="M32" i="29" s="1"/>
  <c r="I32" i="29"/>
  <c r="K32" i="29"/>
  <c r="O32" i="29"/>
  <c r="Q32" i="29"/>
  <c r="U32" i="29"/>
  <c r="G33" i="29"/>
  <c r="M33" i="29" s="1"/>
  <c r="I33" i="29"/>
  <c r="K33" i="29"/>
  <c r="O33" i="29"/>
  <c r="Q33" i="29"/>
  <c r="U33" i="29"/>
  <c r="G34" i="29"/>
  <c r="M34" i="29" s="1"/>
  <c r="I34" i="29"/>
  <c r="K34" i="29"/>
  <c r="O34" i="29"/>
  <c r="Q34" i="29"/>
  <c r="U34" i="29"/>
  <c r="G35" i="29"/>
  <c r="I35" i="29"/>
  <c r="K35" i="29"/>
  <c r="M35" i="29"/>
  <c r="O35" i="29"/>
  <c r="Q35" i="29"/>
  <c r="U35" i="29"/>
  <c r="G36" i="29"/>
  <c r="M36" i="29" s="1"/>
  <c r="I36" i="29"/>
  <c r="K36" i="29"/>
  <c r="O36" i="29"/>
  <c r="Q36" i="29"/>
  <c r="U36" i="29"/>
  <c r="G37" i="29"/>
  <c r="M37" i="29" s="1"/>
  <c r="I37" i="29"/>
  <c r="K37" i="29"/>
  <c r="O37" i="29"/>
  <c r="Q37" i="29"/>
  <c r="U37" i="29"/>
  <c r="G38" i="29"/>
  <c r="M38" i="29" s="1"/>
  <c r="I38" i="29"/>
  <c r="K38" i="29"/>
  <c r="O38" i="29"/>
  <c r="Q38" i="29"/>
  <c r="U38" i="29"/>
  <c r="G39" i="29"/>
  <c r="I39" i="29"/>
  <c r="K39" i="29"/>
  <c r="M39" i="29"/>
  <c r="O39" i="29"/>
  <c r="Q39" i="29"/>
  <c r="U39" i="29"/>
  <c r="G40" i="29"/>
  <c r="M40" i="29" s="1"/>
  <c r="I40" i="29"/>
  <c r="K40" i="29"/>
  <c r="O40" i="29"/>
  <c r="Q40" i="29"/>
  <c r="U40" i="29"/>
  <c r="G41" i="29"/>
  <c r="M41" i="29" s="1"/>
  <c r="I41" i="29"/>
  <c r="K41" i="29"/>
  <c r="O41" i="29"/>
  <c r="Q41" i="29"/>
  <c r="U41" i="29"/>
  <c r="G42" i="29"/>
  <c r="M42" i="29" s="1"/>
  <c r="I42" i="29"/>
  <c r="K42" i="29"/>
  <c r="O42" i="29"/>
  <c r="Q42" i="29"/>
  <c r="U42" i="29"/>
  <c r="G43" i="29"/>
  <c r="I43" i="29"/>
  <c r="K43" i="29"/>
  <c r="M43" i="29"/>
  <c r="O43" i="29"/>
  <c r="Q43" i="29"/>
  <c r="U43" i="29"/>
  <c r="G44" i="29"/>
  <c r="M44" i="29" s="1"/>
  <c r="I44" i="29"/>
  <c r="K44" i="29"/>
  <c r="O44" i="29"/>
  <c r="Q44" i="29"/>
  <c r="U44" i="29"/>
  <c r="G45" i="29"/>
  <c r="M45" i="29" s="1"/>
  <c r="I45" i="29"/>
  <c r="K45" i="29"/>
  <c r="O45" i="29"/>
  <c r="Q45" i="29"/>
  <c r="U45" i="29"/>
  <c r="G46" i="29"/>
  <c r="M46" i="29" s="1"/>
  <c r="I46" i="29"/>
  <c r="K46" i="29"/>
  <c r="O46" i="29"/>
  <c r="Q46" i="29"/>
  <c r="U46" i="29"/>
  <c r="G47" i="29"/>
  <c r="I47" i="29"/>
  <c r="K47" i="29"/>
  <c r="M47" i="29"/>
  <c r="O47" i="29"/>
  <c r="Q47" i="29"/>
  <c r="U47" i="29"/>
  <c r="G48" i="29"/>
  <c r="M48" i="29" s="1"/>
  <c r="I48" i="29"/>
  <c r="K48" i="29"/>
  <c r="O48" i="29"/>
  <c r="Q48" i="29"/>
  <c r="U48" i="29"/>
  <c r="G49" i="29"/>
  <c r="M49" i="29" s="1"/>
  <c r="I49" i="29"/>
  <c r="K49" i="29"/>
  <c r="O49" i="29"/>
  <c r="Q49" i="29"/>
  <c r="U49" i="29"/>
  <c r="G50" i="29"/>
  <c r="M50" i="29" s="1"/>
  <c r="I50" i="29"/>
  <c r="K50" i="29"/>
  <c r="O50" i="29"/>
  <c r="Q50" i="29"/>
  <c r="U50" i="29"/>
  <c r="G51" i="29"/>
  <c r="I51" i="29"/>
  <c r="K51" i="29"/>
  <c r="M51" i="29"/>
  <c r="O51" i="29"/>
  <c r="Q51" i="29"/>
  <c r="U51" i="29"/>
  <c r="G52" i="29"/>
  <c r="M52" i="29" s="1"/>
  <c r="I52" i="29"/>
  <c r="K52" i="29"/>
  <c r="O52" i="29"/>
  <c r="Q52" i="29"/>
  <c r="U52" i="29"/>
  <c r="G53" i="29"/>
  <c r="M53" i="29" s="1"/>
  <c r="I53" i="29"/>
  <c r="K53" i="29"/>
  <c r="O53" i="29"/>
  <c r="Q53" i="29"/>
  <c r="U53" i="29"/>
  <c r="G54" i="29"/>
  <c r="M54" i="29" s="1"/>
  <c r="I54" i="29"/>
  <c r="K54" i="29"/>
  <c r="O54" i="29"/>
  <c r="Q54" i="29"/>
  <c r="U54" i="29"/>
  <c r="G55" i="29"/>
  <c r="I55" i="29"/>
  <c r="K55" i="29"/>
  <c r="M55" i="29"/>
  <c r="O55" i="29"/>
  <c r="Q55" i="29"/>
  <c r="U55" i="29"/>
  <c r="G56" i="29"/>
  <c r="M56" i="29" s="1"/>
  <c r="I56" i="29"/>
  <c r="K56" i="29"/>
  <c r="O56" i="29"/>
  <c r="Q56" i="29"/>
  <c r="U56" i="29"/>
  <c r="G57" i="29"/>
  <c r="M57" i="29" s="1"/>
  <c r="I57" i="29"/>
  <c r="K57" i="29"/>
  <c r="O57" i="29"/>
  <c r="Q57" i="29"/>
  <c r="U57" i="29"/>
  <c r="G58" i="29"/>
  <c r="M58" i="29" s="1"/>
  <c r="I58" i="29"/>
  <c r="K58" i="29"/>
  <c r="O58" i="29"/>
  <c r="Q58" i="29"/>
  <c r="U58" i="29"/>
  <c r="G60" i="29"/>
  <c r="I60" i="29"/>
  <c r="K60" i="29"/>
  <c r="M60" i="29"/>
  <c r="O60" i="29"/>
  <c r="Q60" i="29"/>
  <c r="U60" i="29"/>
  <c r="G61" i="29"/>
  <c r="M61" i="29" s="1"/>
  <c r="I61" i="29"/>
  <c r="K61" i="29"/>
  <c r="O61" i="29"/>
  <c r="Q61" i="29"/>
  <c r="U61" i="29"/>
  <c r="G62" i="29"/>
  <c r="M62" i="29" s="1"/>
  <c r="I62" i="29"/>
  <c r="K62" i="29"/>
  <c r="O62" i="29"/>
  <c r="Q62" i="29"/>
  <c r="U62" i="29"/>
  <c r="G63" i="29"/>
  <c r="M63" i="29" s="1"/>
  <c r="I63" i="29"/>
  <c r="K63" i="29"/>
  <c r="O63" i="29"/>
  <c r="Q63" i="29"/>
  <c r="U63" i="29"/>
  <c r="G64" i="29"/>
  <c r="I64" i="29"/>
  <c r="K64" i="29"/>
  <c r="M64" i="29"/>
  <c r="O64" i="29"/>
  <c r="Q64" i="29"/>
  <c r="U64" i="29"/>
  <c r="G65" i="29"/>
  <c r="M65" i="29" s="1"/>
  <c r="I65" i="29"/>
  <c r="K65" i="29"/>
  <c r="O65" i="29"/>
  <c r="Q65" i="29"/>
  <c r="U65" i="29"/>
  <c r="G66" i="29"/>
  <c r="M66" i="29" s="1"/>
  <c r="I66" i="29"/>
  <c r="K66" i="29"/>
  <c r="O66" i="29"/>
  <c r="Q66" i="29"/>
  <c r="U66" i="29"/>
  <c r="G67" i="29"/>
  <c r="M67" i="29" s="1"/>
  <c r="I67" i="29"/>
  <c r="K67" i="29"/>
  <c r="O67" i="29"/>
  <c r="Q67" i="29"/>
  <c r="U67" i="29"/>
  <c r="G68" i="29"/>
  <c r="I68" i="29"/>
  <c r="K68" i="29"/>
  <c r="M68" i="29"/>
  <c r="O68" i="29"/>
  <c r="Q68" i="29"/>
  <c r="U68" i="29"/>
  <c r="G70" i="29"/>
  <c r="M70" i="29" s="1"/>
  <c r="I70" i="29"/>
  <c r="K70" i="29"/>
  <c r="O70" i="29"/>
  <c r="Q70" i="29"/>
  <c r="U70" i="29"/>
  <c r="G71" i="29"/>
  <c r="M71" i="29" s="1"/>
  <c r="I71" i="29"/>
  <c r="K71" i="29"/>
  <c r="O71" i="29"/>
  <c r="Q71" i="29"/>
  <c r="U71" i="29"/>
  <c r="G72" i="29"/>
  <c r="M72" i="29" s="1"/>
  <c r="I72" i="29"/>
  <c r="K72" i="29"/>
  <c r="O72" i="29"/>
  <c r="Q72" i="29"/>
  <c r="U72" i="29"/>
  <c r="G73" i="29"/>
  <c r="I73" i="29"/>
  <c r="K73" i="29"/>
  <c r="M73" i="29"/>
  <c r="O73" i="29"/>
  <c r="Q73" i="29"/>
  <c r="U73" i="29"/>
  <c r="G74" i="29"/>
  <c r="M74" i="29" s="1"/>
  <c r="I74" i="29"/>
  <c r="K74" i="29"/>
  <c r="O74" i="29"/>
  <c r="Q74" i="29"/>
  <c r="U74" i="29"/>
  <c r="G75" i="29"/>
  <c r="M75" i="29" s="1"/>
  <c r="I75" i="29"/>
  <c r="K75" i="29"/>
  <c r="O75" i="29"/>
  <c r="Q75" i="29"/>
  <c r="U75" i="29"/>
  <c r="G76" i="29"/>
  <c r="M76" i="29" s="1"/>
  <c r="I76" i="29"/>
  <c r="K76" i="29"/>
  <c r="O76" i="29"/>
  <c r="Q76" i="29"/>
  <c r="U76" i="29"/>
  <c r="G77" i="29"/>
  <c r="I77" i="29"/>
  <c r="K77" i="29"/>
  <c r="M77" i="29"/>
  <c r="O77" i="29"/>
  <c r="Q77" i="29"/>
  <c r="U77" i="29"/>
  <c r="G78" i="29"/>
  <c r="M78" i="29" s="1"/>
  <c r="I78" i="29"/>
  <c r="K78" i="29"/>
  <c r="O78" i="29"/>
  <c r="Q78" i="29"/>
  <c r="U78" i="29"/>
  <c r="G79" i="29"/>
  <c r="M79" i="29" s="1"/>
  <c r="I79" i="29"/>
  <c r="K79" i="29"/>
  <c r="O79" i="29"/>
  <c r="Q79" i="29"/>
  <c r="U79" i="29"/>
  <c r="G80" i="29"/>
  <c r="M80" i="29" s="1"/>
  <c r="I80" i="29"/>
  <c r="K80" i="29"/>
  <c r="O80" i="29"/>
  <c r="Q80" i="29"/>
  <c r="U80" i="29"/>
  <c r="G81" i="29"/>
  <c r="I81" i="29"/>
  <c r="K81" i="29"/>
  <c r="M81" i="29"/>
  <c r="O81" i="29"/>
  <c r="Q81" i="29"/>
  <c r="U81" i="29"/>
  <c r="G82" i="29"/>
  <c r="M82" i="29" s="1"/>
  <c r="I82" i="29"/>
  <c r="K82" i="29"/>
  <c r="O82" i="29"/>
  <c r="Q82" i="29"/>
  <c r="U82" i="29"/>
  <c r="G83" i="29"/>
  <c r="M83" i="29" s="1"/>
  <c r="I83" i="29"/>
  <c r="K83" i="29"/>
  <c r="O83" i="29"/>
  <c r="Q83" i="29"/>
  <c r="U83" i="29"/>
  <c r="G84" i="29"/>
  <c r="M84" i="29" s="1"/>
  <c r="I84" i="29"/>
  <c r="K84" i="29"/>
  <c r="O84" i="29"/>
  <c r="Q84" i="29"/>
  <c r="U84" i="29"/>
  <c r="G86" i="29"/>
  <c r="G85" i="29" s="1"/>
  <c r="I86" i="29"/>
  <c r="I85" i="29" s="1"/>
  <c r="K86" i="29"/>
  <c r="O86" i="29"/>
  <c r="O85" i="29" s="1"/>
  <c r="Q86" i="29"/>
  <c r="U86" i="29"/>
  <c r="U85" i="29" s="1"/>
  <c r="G87" i="29"/>
  <c r="I87" i="29"/>
  <c r="K87" i="29"/>
  <c r="M87" i="29"/>
  <c r="O87" i="29"/>
  <c r="Q87" i="29"/>
  <c r="U87" i="29"/>
  <c r="K88" i="29"/>
  <c r="U88" i="29"/>
  <c r="G89" i="29"/>
  <c r="G88" i="29" s="1"/>
  <c r="I89" i="29"/>
  <c r="I88" i="29" s="1"/>
  <c r="K89" i="29"/>
  <c r="M89" i="29"/>
  <c r="M88" i="29" s="1"/>
  <c r="O89" i="29"/>
  <c r="O88" i="29" s="1"/>
  <c r="Q89" i="29"/>
  <c r="Q88" i="29" s="1"/>
  <c r="U89" i="29"/>
  <c r="O90" i="29"/>
  <c r="G91" i="29"/>
  <c r="M91" i="29" s="1"/>
  <c r="M90" i="29" s="1"/>
  <c r="I91" i="29"/>
  <c r="I90" i="29" s="1"/>
  <c r="K91" i="29"/>
  <c r="K90" i="29" s="1"/>
  <c r="O91" i="29"/>
  <c r="Q91" i="29"/>
  <c r="Q90" i="29" s="1"/>
  <c r="U91" i="29"/>
  <c r="U90" i="29" s="1"/>
  <c r="AE94" i="29"/>
  <c r="G60" i="1" s="1"/>
  <c r="AZ54" i="28"/>
  <c r="AZ46" i="28"/>
  <c r="AZ42" i="28"/>
  <c r="AZ24" i="28"/>
  <c r="G9" i="28"/>
  <c r="M9" i="28" s="1"/>
  <c r="I9" i="28"/>
  <c r="K9" i="28"/>
  <c r="O9" i="28"/>
  <c r="Q9" i="28"/>
  <c r="U9" i="28"/>
  <c r="G12" i="28"/>
  <c r="M12" i="28" s="1"/>
  <c r="I12" i="28"/>
  <c r="K12" i="28"/>
  <c r="O12" i="28"/>
  <c r="Q12" i="28"/>
  <c r="U12" i="28"/>
  <c r="G16" i="28"/>
  <c r="M16" i="28" s="1"/>
  <c r="I16" i="28"/>
  <c r="K16" i="28"/>
  <c r="O16" i="28"/>
  <c r="Q16" i="28"/>
  <c r="U16" i="28"/>
  <c r="G19" i="28"/>
  <c r="I19" i="28"/>
  <c r="K19" i="28"/>
  <c r="O19" i="28"/>
  <c r="Q19" i="28"/>
  <c r="U19" i="28"/>
  <c r="G23" i="28"/>
  <c r="M23" i="28" s="1"/>
  <c r="I23" i="28"/>
  <c r="K23" i="28"/>
  <c r="O23" i="28"/>
  <c r="Q23" i="28"/>
  <c r="U23" i="28"/>
  <c r="G31" i="28"/>
  <c r="I31" i="28"/>
  <c r="K31" i="28"/>
  <c r="M31" i="28"/>
  <c r="O31" i="28"/>
  <c r="Q31" i="28"/>
  <c r="U31" i="28"/>
  <c r="G36" i="28"/>
  <c r="I36" i="28"/>
  <c r="K36" i="28"/>
  <c r="O36" i="28"/>
  <c r="Q36" i="28"/>
  <c r="U36" i="28"/>
  <c r="G39" i="28"/>
  <c r="M39" i="28" s="1"/>
  <c r="I39" i="28"/>
  <c r="K39" i="28"/>
  <c r="O39" i="28"/>
  <c r="Q39" i="28"/>
  <c r="U39" i="28"/>
  <c r="G41" i="28"/>
  <c r="M41" i="28" s="1"/>
  <c r="I41" i="28"/>
  <c r="K41" i="28"/>
  <c r="O41" i="28"/>
  <c r="Q41" i="28"/>
  <c r="U41" i="28"/>
  <c r="G45" i="28"/>
  <c r="I45" i="28"/>
  <c r="K45" i="28"/>
  <c r="M45" i="28"/>
  <c r="O45" i="28"/>
  <c r="Q45" i="28"/>
  <c r="U45" i="28"/>
  <c r="G53" i="28"/>
  <c r="M53" i="28" s="1"/>
  <c r="I53" i="28"/>
  <c r="K53" i="28"/>
  <c r="O53" i="28"/>
  <c r="Q53" i="28"/>
  <c r="U53" i="28"/>
  <c r="G62" i="28"/>
  <c r="M62" i="28" s="1"/>
  <c r="I62" i="28"/>
  <c r="K62" i="28"/>
  <c r="O62" i="28"/>
  <c r="Q62" i="28"/>
  <c r="U62" i="28"/>
  <c r="G65" i="28"/>
  <c r="M65" i="28" s="1"/>
  <c r="I65" i="28"/>
  <c r="K65" i="28"/>
  <c r="O65" i="28"/>
  <c r="Q65" i="28"/>
  <c r="U65" i="28"/>
  <c r="G68" i="28"/>
  <c r="I68" i="28"/>
  <c r="K68" i="28"/>
  <c r="M68" i="28"/>
  <c r="O68" i="28"/>
  <c r="Q68" i="28"/>
  <c r="U68" i="28"/>
  <c r="G72" i="28"/>
  <c r="M72" i="28" s="1"/>
  <c r="I72" i="28"/>
  <c r="K72" i="28"/>
  <c r="O72" i="28"/>
  <c r="O71" i="28" s="1"/>
  <c r="Q72" i="28"/>
  <c r="Q71" i="28" s="1"/>
  <c r="U72" i="28"/>
  <c r="G75" i="28"/>
  <c r="M75" i="28" s="1"/>
  <c r="I75" i="28"/>
  <c r="K75" i="28"/>
  <c r="O75" i="28"/>
  <c r="Q75" i="28"/>
  <c r="U75" i="28"/>
  <c r="G78" i="28"/>
  <c r="I78" i="28"/>
  <c r="K78" i="28"/>
  <c r="M78" i="28"/>
  <c r="O78" i="28"/>
  <c r="Q78" i="28"/>
  <c r="U78" i="28"/>
  <c r="G80" i="28"/>
  <c r="G81" i="28"/>
  <c r="M81" i="28" s="1"/>
  <c r="M80" i="28" s="1"/>
  <c r="I81" i="28"/>
  <c r="I80" i="28" s="1"/>
  <c r="K81" i="28"/>
  <c r="K80" i="28" s="1"/>
  <c r="O81" i="28"/>
  <c r="O80" i="28" s="1"/>
  <c r="Q81" i="28"/>
  <c r="Q80" i="28" s="1"/>
  <c r="U81" i="28"/>
  <c r="U80" i="28" s="1"/>
  <c r="Q84" i="28"/>
  <c r="G85" i="28"/>
  <c r="G84" i="28" s="1"/>
  <c r="I85" i="28"/>
  <c r="K85" i="28"/>
  <c r="K84" i="28" s="1"/>
  <c r="O85" i="28"/>
  <c r="O84" i="28" s="1"/>
  <c r="Q85" i="28"/>
  <c r="U85" i="28"/>
  <c r="U84" i="28" s="1"/>
  <c r="G88" i="28"/>
  <c r="I88" i="28"/>
  <c r="I84" i="28" s="1"/>
  <c r="K88" i="28"/>
  <c r="O88" i="28"/>
  <c r="Q88" i="28"/>
  <c r="U88" i="28"/>
  <c r="Q90" i="28"/>
  <c r="G91" i="28"/>
  <c r="G90" i="28" s="1"/>
  <c r="I91" i="28"/>
  <c r="I90" i="28" s="1"/>
  <c r="K91" i="28"/>
  <c r="K90" i="28" s="1"/>
  <c r="M91" i="28"/>
  <c r="M90" i="28" s="1"/>
  <c r="O91" i="28"/>
  <c r="O90" i="28" s="1"/>
  <c r="Q91" i="28"/>
  <c r="U91" i="28"/>
  <c r="U90" i="28" s="1"/>
  <c r="AE95" i="28"/>
  <c r="G59" i="1" s="1"/>
  <c r="AZ372" i="27"/>
  <c r="AZ359" i="27"/>
  <c r="AZ287" i="27"/>
  <c r="AZ212" i="27"/>
  <c r="AZ196" i="27"/>
  <c r="AZ166" i="27"/>
  <c r="AZ106" i="27"/>
  <c r="AZ43" i="27"/>
  <c r="AZ40" i="27"/>
  <c r="AZ17" i="27"/>
  <c r="G9" i="27"/>
  <c r="M9" i="27" s="1"/>
  <c r="I9" i="27"/>
  <c r="K9" i="27"/>
  <c r="O9" i="27"/>
  <c r="Q9" i="27"/>
  <c r="U9" i="27"/>
  <c r="G12" i="27"/>
  <c r="I12" i="27"/>
  <c r="K12" i="27"/>
  <c r="M12" i="27"/>
  <c r="O12" i="27"/>
  <c r="Q12" i="27"/>
  <c r="U12" i="27"/>
  <c r="G16" i="27"/>
  <c r="M16" i="27" s="1"/>
  <c r="I16" i="27"/>
  <c r="K16" i="27"/>
  <c r="O16" i="27"/>
  <c r="Q16" i="27"/>
  <c r="U16" i="27"/>
  <c r="G39" i="27"/>
  <c r="M39" i="27" s="1"/>
  <c r="I39" i="27"/>
  <c r="K39" i="27"/>
  <c r="O39" i="27"/>
  <c r="Q39" i="27"/>
  <c r="U39" i="27"/>
  <c r="G42" i="27"/>
  <c r="I42" i="27"/>
  <c r="K42" i="27"/>
  <c r="M42" i="27"/>
  <c r="O42" i="27"/>
  <c r="Q42" i="27"/>
  <c r="U42" i="27"/>
  <c r="G45" i="27"/>
  <c r="M45" i="27" s="1"/>
  <c r="I45" i="27"/>
  <c r="K45" i="27"/>
  <c r="O45" i="27"/>
  <c r="Q45" i="27"/>
  <c r="U45" i="27"/>
  <c r="G48" i="27"/>
  <c r="M48" i="27" s="1"/>
  <c r="I48" i="27"/>
  <c r="K48" i="27"/>
  <c r="O48" i="27"/>
  <c r="Q48" i="27"/>
  <c r="U48" i="27"/>
  <c r="G51" i="27"/>
  <c r="M51" i="27" s="1"/>
  <c r="I51" i="27"/>
  <c r="K51" i="27"/>
  <c r="O51" i="27"/>
  <c r="Q51" i="27"/>
  <c r="U51" i="27"/>
  <c r="G54" i="27"/>
  <c r="I54" i="27"/>
  <c r="K54" i="27"/>
  <c r="M54" i="27"/>
  <c r="O54" i="27"/>
  <c r="Q54" i="27"/>
  <c r="U54" i="27"/>
  <c r="G57" i="27"/>
  <c r="M57" i="27" s="1"/>
  <c r="I57" i="27"/>
  <c r="K57" i="27"/>
  <c r="O57" i="27"/>
  <c r="Q57" i="27"/>
  <c r="U57" i="27"/>
  <c r="G63" i="27"/>
  <c r="I63" i="27"/>
  <c r="K63" i="27"/>
  <c r="O63" i="27"/>
  <c r="Q63" i="27"/>
  <c r="U63" i="27"/>
  <c r="G65" i="27"/>
  <c r="I65" i="27"/>
  <c r="K65" i="27"/>
  <c r="M65" i="27"/>
  <c r="O65" i="27"/>
  <c r="Q65" i="27"/>
  <c r="U65" i="27"/>
  <c r="G67" i="27"/>
  <c r="M67" i="27" s="1"/>
  <c r="I67" i="27"/>
  <c r="K67" i="27"/>
  <c r="K56" i="27" s="1"/>
  <c r="O67" i="27"/>
  <c r="Q67" i="27"/>
  <c r="U67" i="27"/>
  <c r="G70" i="27"/>
  <c r="M70" i="27" s="1"/>
  <c r="I70" i="27"/>
  <c r="K70" i="27"/>
  <c r="O70" i="27"/>
  <c r="Q70" i="27"/>
  <c r="U70" i="27"/>
  <c r="G71" i="27"/>
  <c r="M71" i="27" s="1"/>
  <c r="I71" i="27"/>
  <c r="K71" i="27"/>
  <c r="O71" i="27"/>
  <c r="Q71" i="27"/>
  <c r="U71" i="27"/>
  <c r="G74" i="27"/>
  <c r="I74" i="27"/>
  <c r="K74" i="27"/>
  <c r="O74" i="27"/>
  <c r="Q74" i="27"/>
  <c r="U74" i="27"/>
  <c r="G81" i="27"/>
  <c r="I81" i="27"/>
  <c r="K81" i="27"/>
  <c r="M81" i="27"/>
  <c r="O81" i="27"/>
  <c r="Q81" i="27"/>
  <c r="U81" i="27"/>
  <c r="G84" i="27"/>
  <c r="M84" i="27" s="1"/>
  <c r="I84" i="27"/>
  <c r="K84" i="27"/>
  <c r="O84" i="27"/>
  <c r="Q84" i="27"/>
  <c r="U84" i="27"/>
  <c r="G86" i="27"/>
  <c r="M86" i="27" s="1"/>
  <c r="I86" i="27"/>
  <c r="K86" i="27"/>
  <c r="O86" i="27"/>
  <c r="Q86" i="27"/>
  <c r="U86" i="27"/>
  <c r="G93" i="27"/>
  <c r="M93" i="27" s="1"/>
  <c r="I93" i="27"/>
  <c r="K93" i="27"/>
  <c r="O93" i="27"/>
  <c r="Q93" i="27"/>
  <c r="U93" i="27"/>
  <c r="G98" i="27"/>
  <c r="I98" i="27"/>
  <c r="K98" i="27"/>
  <c r="M98" i="27"/>
  <c r="O98" i="27"/>
  <c r="Q98" i="27"/>
  <c r="U98" i="27"/>
  <c r="G100" i="27"/>
  <c r="M100" i="27" s="1"/>
  <c r="I100" i="27"/>
  <c r="K100" i="27"/>
  <c r="O100" i="27"/>
  <c r="Q100" i="27"/>
  <c r="U100" i="27"/>
  <c r="G103" i="27"/>
  <c r="I103" i="27"/>
  <c r="K103" i="27"/>
  <c r="M103" i="27"/>
  <c r="O103" i="27"/>
  <c r="Q103" i="27"/>
  <c r="U103" i="27"/>
  <c r="G105" i="27"/>
  <c r="M105" i="27" s="1"/>
  <c r="I105" i="27"/>
  <c r="K105" i="27"/>
  <c r="O105" i="27"/>
  <c r="Q105" i="27"/>
  <c r="U105" i="27"/>
  <c r="G114" i="27"/>
  <c r="I114" i="27"/>
  <c r="K114" i="27"/>
  <c r="M114" i="27"/>
  <c r="O114" i="27"/>
  <c r="Q114" i="27"/>
  <c r="U114" i="27"/>
  <c r="G116" i="27"/>
  <c r="M116" i="27" s="1"/>
  <c r="I116" i="27"/>
  <c r="K116" i="27"/>
  <c r="O116" i="27"/>
  <c r="Q116" i="27"/>
  <c r="U116" i="27"/>
  <c r="G119" i="27"/>
  <c r="M119" i="27" s="1"/>
  <c r="I119" i="27"/>
  <c r="K119" i="27"/>
  <c r="O119" i="27"/>
  <c r="Q119" i="27"/>
  <c r="U119" i="27"/>
  <c r="G122" i="27"/>
  <c r="M122" i="27" s="1"/>
  <c r="I122" i="27"/>
  <c r="K122" i="27"/>
  <c r="O122" i="27"/>
  <c r="Q122" i="27"/>
  <c r="U122" i="27"/>
  <c r="G124" i="27"/>
  <c r="I124" i="27"/>
  <c r="K124" i="27"/>
  <c r="M124" i="27"/>
  <c r="O124" i="27"/>
  <c r="Q124" i="27"/>
  <c r="U124" i="27"/>
  <c r="G126" i="27"/>
  <c r="M126" i="27" s="1"/>
  <c r="I126" i="27"/>
  <c r="K126" i="27"/>
  <c r="O126" i="27"/>
  <c r="Q126" i="27"/>
  <c r="U126" i="27"/>
  <c r="G128" i="27"/>
  <c r="I128" i="27"/>
  <c r="K128" i="27"/>
  <c r="M128" i="27"/>
  <c r="O128" i="27"/>
  <c r="Q128" i="27"/>
  <c r="U128" i="27"/>
  <c r="G130" i="27"/>
  <c r="M130" i="27" s="1"/>
  <c r="I130" i="27"/>
  <c r="K130" i="27"/>
  <c r="O130" i="27"/>
  <c r="Q130" i="27"/>
  <c r="U130" i="27"/>
  <c r="G132" i="27"/>
  <c r="I132" i="27"/>
  <c r="K132" i="27"/>
  <c r="M132" i="27"/>
  <c r="O132" i="27"/>
  <c r="Q132" i="27"/>
  <c r="U132" i="27"/>
  <c r="G134" i="27"/>
  <c r="M134" i="27" s="1"/>
  <c r="I134" i="27"/>
  <c r="K134" i="27"/>
  <c r="O134" i="27"/>
  <c r="Q134" i="27"/>
  <c r="U134" i="27"/>
  <c r="G137" i="27"/>
  <c r="M137" i="27" s="1"/>
  <c r="I137" i="27"/>
  <c r="K137" i="27"/>
  <c r="O137" i="27"/>
  <c r="Q137" i="27"/>
  <c r="U137" i="27"/>
  <c r="G140" i="27"/>
  <c r="M140" i="27" s="1"/>
  <c r="I140" i="27"/>
  <c r="K140" i="27"/>
  <c r="O140" i="27"/>
  <c r="Q140" i="27"/>
  <c r="U140" i="27"/>
  <c r="G143" i="27"/>
  <c r="I143" i="27"/>
  <c r="K143" i="27"/>
  <c r="M143" i="27"/>
  <c r="O143" i="27"/>
  <c r="Q143" i="27"/>
  <c r="U143" i="27"/>
  <c r="G146" i="27"/>
  <c r="M146" i="27" s="1"/>
  <c r="I146" i="27"/>
  <c r="K146" i="27"/>
  <c r="O146" i="27"/>
  <c r="Q146" i="27"/>
  <c r="U146" i="27"/>
  <c r="G150" i="27"/>
  <c r="I150" i="27"/>
  <c r="K150" i="27"/>
  <c r="M150" i="27"/>
  <c r="O150" i="27"/>
  <c r="Q150" i="27"/>
  <c r="U150" i="27"/>
  <c r="G154" i="27"/>
  <c r="M154" i="27" s="1"/>
  <c r="I154" i="27"/>
  <c r="K154" i="27"/>
  <c r="O154" i="27"/>
  <c r="Q154" i="27"/>
  <c r="U154" i="27"/>
  <c r="G157" i="27"/>
  <c r="I157" i="27"/>
  <c r="K157" i="27"/>
  <c r="M157" i="27"/>
  <c r="O157" i="27"/>
  <c r="Q157" i="27"/>
  <c r="U157" i="27"/>
  <c r="G159" i="27"/>
  <c r="M159" i="27" s="1"/>
  <c r="I159" i="27"/>
  <c r="K159" i="27"/>
  <c r="O159" i="27"/>
  <c r="Q159" i="27"/>
  <c r="U159" i="27"/>
  <c r="G161" i="27"/>
  <c r="M161" i="27" s="1"/>
  <c r="I161" i="27"/>
  <c r="K161" i="27"/>
  <c r="O161" i="27"/>
  <c r="Q161" i="27"/>
  <c r="U161" i="27"/>
  <c r="G163" i="27"/>
  <c r="M163" i="27" s="1"/>
  <c r="I163" i="27"/>
  <c r="K163" i="27"/>
  <c r="O163" i="27"/>
  <c r="Q163" i="27"/>
  <c r="U163" i="27"/>
  <c r="G165" i="27"/>
  <c r="I165" i="27"/>
  <c r="K165" i="27"/>
  <c r="M165" i="27"/>
  <c r="O165" i="27"/>
  <c r="Q165" i="27"/>
  <c r="U165" i="27"/>
  <c r="G168" i="27"/>
  <c r="M168" i="27" s="1"/>
  <c r="I168" i="27"/>
  <c r="K168" i="27"/>
  <c r="O168" i="27"/>
  <c r="Q168" i="27"/>
  <c r="U168" i="27"/>
  <c r="G171" i="27"/>
  <c r="I171" i="27"/>
  <c r="K171" i="27"/>
  <c r="O171" i="27"/>
  <c r="Q171" i="27"/>
  <c r="U171" i="27"/>
  <c r="G176" i="27"/>
  <c r="M176" i="27" s="1"/>
  <c r="I176" i="27"/>
  <c r="K176" i="27"/>
  <c r="O176" i="27"/>
  <c r="Q176" i="27"/>
  <c r="U176" i="27"/>
  <c r="G180" i="27"/>
  <c r="M180" i="27" s="1"/>
  <c r="I180" i="27"/>
  <c r="K180" i="27"/>
  <c r="O180" i="27"/>
  <c r="Q180" i="27"/>
  <c r="U180" i="27"/>
  <c r="G183" i="27"/>
  <c r="I183" i="27"/>
  <c r="K183" i="27"/>
  <c r="M183" i="27"/>
  <c r="O183" i="27"/>
  <c r="Q183" i="27"/>
  <c r="U183" i="27"/>
  <c r="G186" i="27"/>
  <c r="M186" i="27" s="1"/>
  <c r="I186" i="27"/>
  <c r="K186" i="27"/>
  <c r="O186" i="27"/>
  <c r="Q186" i="27"/>
  <c r="U186" i="27"/>
  <c r="G189" i="27"/>
  <c r="I189" i="27"/>
  <c r="K189" i="27"/>
  <c r="M189" i="27"/>
  <c r="O189" i="27"/>
  <c r="Q189" i="27"/>
  <c r="U189" i="27"/>
  <c r="G191" i="27"/>
  <c r="M191" i="27" s="1"/>
  <c r="I191" i="27"/>
  <c r="K191" i="27"/>
  <c r="O191" i="27"/>
  <c r="Q191" i="27"/>
  <c r="U191" i="27"/>
  <c r="G193" i="27"/>
  <c r="M193" i="27" s="1"/>
  <c r="I193" i="27"/>
  <c r="K193" i="27"/>
  <c r="O193" i="27"/>
  <c r="Q193" i="27"/>
  <c r="U193" i="27"/>
  <c r="G195" i="27"/>
  <c r="M195" i="27" s="1"/>
  <c r="I195" i="27"/>
  <c r="K195" i="27"/>
  <c r="O195" i="27"/>
  <c r="Q195" i="27"/>
  <c r="U195" i="27"/>
  <c r="G198" i="27"/>
  <c r="I198" i="27"/>
  <c r="K198" i="27"/>
  <c r="M198" i="27"/>
  <c r="O198" i="27"/>
  <c r="Q198" i="27"/>
  <c r="U198" i="27"/>
  <c r="G201" i="27"/>
  <c r="M201" i="27" s="1"/>
  <c r="I201" i="27"/>
  <c r="K201" i="27"/>
  <c r="O201" i="27"/>
  <c r="Q201" i="27"/>
  <c r="U201" i="27"/>
  <c r="G204" i="27"/>
  <c r="M204" i="27" s="1"/>
  <c r="I204" i="27"/>
  <c r="K204" i="27"/>
  <c r="O204" i="27"/>
  <c r="Q204" i="27"/>
  <c r="U204" i="27"/>
  <c r="G207" i="27"/>
  <c r="M207" i="27" s="1"/>
  <c r="I207" i="27"/>
  <c r="K207" i="27"/>
  <c r="O207" i="27"/>
  <c r="Q207" i="27"/>
  <c r="U207" i="27"/>
  <c r="G211" i="27"/>
  <c r="M211" i="27" s="1"/>
  <c r="I211" i="27"/>
  <c r="K211" i="27"/>
  <c r="O211" i="27"/>
  <c r="O210" i="27" s="1"/>
  <c r="Q211" i="27"/>
  <c r="U211" i="27"/>
  <c r="G226" i="27"/>
  <c r="I226" i="27"/>
  <c r="K226" i="27"/>
  <c r="M226" i="27"/>
  <c r="O226" i="27"/>
  <c r="Q226" i="27"/>
  <c r="U226" i="27"/>
  <c r="G230" i="27"/>
  <c r="I230" i="27"/>
  <c r="K230" i="27"/>
  <c r="M230" i="27"/>
  <c r="O230" i="27"/>
  <c r="Q230" i="27"/>
  <c r="U230" i="27"/>
  <c r="G233" i="27"/>
  <c r="I233" i="27"/>
  <c r="K233" i="27"/>
  <c r="M233" i="27"/>
  <c r="O233" i="27"/>
  <c r="Q233" i="27"/>
  <c r="U233" i="27"/>
  <c r="G275" i="27"/>
  <c r="M275" i="27" s="1"/>
  <c r="I275" i="27"/>
  <c r="K275" i="27"/>
  <c r="O275" i="27"/>
  <c r="Q275" i="27"/>
  <c r="U275" i="27"/>
  <c r="G278" i="27"/>
  <c r="I278" i="27"/>
  <c r="K278" i="27"/>
  <c r="M278" i="27"/>
  <c r="O278" i="27"/>
  <c r="Q278" i="27"/>
  <c r="U278" i="27"/>
  <c r="G281" i="27"/>
  <c r="I281" i="27"/>
  <c r="K281" i="27"/>
  <c r="M281" i="27"/>
  <c r="O281" i="27"/>
  <c r="Q281" i="27"/>
  <c r="U281" i="27"/>
  <c r="G286" i="27"/>
  <c r="M286" i="27" s="1"/>
  <c r="I286" i="27"/>
  <c r="K286" i="27"/>
  <c r="O286" i="27"/>
  <c r="Q286" i="27"/>
  <c r="U286" i="27"/>
  <c r="G291" i="27"/>
  <c r="I291" i="27"/>
  <c r="K291" i="27"/>
  <c r="M291" i="27"/>
  <c r="O291" i="27"/>
  <c r="Q291" i="27"/>
  <c r="U291" i="27"/>
  <c r="G296" i="27"/>
  <c r="I296" i="27"/>
  <c r="K296" i="27"/>
  <c r="M296" i="27"/>
  <c r="O296" i="27"/>
  <c r="Q296" i="27"/>
  <c r="U296" i="27"/>
  <c r="G298" i="27"/>
  <c r="M298" i="27" s="1"/>
  <c r="I298" i="27"/>
  <c r="K298" i="27"/>
  <c r="O298" i="27"/>
  <c r="Q298" i="27"/>
  <c r="U298" i="27"/>
  <c r="G300" i="27"/>
  <c r="M300" i="27" s="1"/>
  <c r="I300" i="27"/>
  <c r="K300" i="27"/>
  <c r="O300" i="27"/>
  <c r="Q300" i="27"/>
  <c r="U300" i="27"/>
  <c r="G302" i="27"/>
  <c r="M302" i="27" s="1"/>
  <c r="I302" i="27"/>
  <c r="K302" i="27"/>
  <c r="O302" i="27"/>
  <c r="Q302" i="27"/>
  <c r="U302" i="27"/>
  <c r="G304" i="27"/>
  <c r="I304" i="27"/>
  <c r="K304" i="27"/>
  <c r="M304" i="27"/>
  <c r="O304" i="27"/>
  <c r="Q304" i="27"/>
  <c r="U304" i="27"/>
  <c r="G307" i="27"/>
  <c r="M307" i="27" s="1"/>
  <c r="I307" i="27"/>
  <c r="K307" i="27"/>
  <c r="O307" i="27"/>
  <c r="Q307" i="27"/>
  <c r="U307" i="27"/>
  <c r="G311" i="27"/>
  <c r="M311" i="27" s="1"/>
  <c r="I311" i="27"/>
  <c r="K311" i="27"/>
  <c r="O311" i="27"/>
  <c r="Q311" i="27"/>
  <c r="U311" i="27"/>
  <c r="G315" i="27"/>
  <c r="I315" i="27"/>
  <c r="K315" i="27"/>
  <c r="M315" i="27"/>
  <c r="O315" i="27"/>
  <c r="Q315" i="27"/>
  <c r="U315" i="27"/>
  <c r="G317" i="27"/>
  <c r="I317" i="27"/>
  <c r="K317" i="27"/>
  <c r="M317" i="27"/>
  <c r="O317" i="27"/>
  <c r="Q317" i="27"/>
  <c r="U317" i="27"/>
  <c r="G323" i="27"/>
  <c r="M323" i="27" s="1"/>
  <c r="I323" i="27"/>
  <c r="K323" i="27"/>
  <c r="O323" i="27"/>
  <c r="Q323" i="27"/>
  <c r="U323" i="27"/>
  <c r="G331" i="27"/>
  <c r="I331" i="27"/>
  <c r="K331" i="27"/>
  <c r="M331" i="27"/>
  <c r="O331" i="27"/>
  <c r="Q331" i="27"/>
  <c r="U331" i="27"/>
  <c r="G333" i="27"/>
  <c r="I333" i="27"/>
  <c r="K333" i="27"/>
  <c r="M333" i="27"/>
  <c r="O333" i="27"/>
  <c r="Q333" i="27"/>
  <c r="U333" i="27"/>
  <c r="G334" i="27"/>
  <c r="M334" i="27" s="1"/>
  <c r="I334" i="27"/>
  <c r="K334" i="27"/>
  <c r="O334" i="27"/>
  <c r="Q334" i="27"/>
  <c r="U334" i="27"/>
  <c r="G335" i="27"/>
  <c r="M335" i="27" s="1"/>
  <c r="I335" i="27"/>
  <c r="K335" i="27"/>
  <c r="O335" i="27"/>
  <c r="Q335" i="27"/>
  <c r="U335" i="27"/>
  <c r="G336" i="27"/>
  <c r="I336" i="27"/>
  <c r="K336" i="27"/>
  <c r="M336" i="27"/>
  <c r="O336" i="27"/>
  <c r="Q336" i="27"/>
  <c r="U336" i="27"/>
  <c r="G338" i="27"/>
  <c r="M338" i="27" s="1"/>
  <c r="I338" i="27"/>
  <c r="K338" i="27"/>
  <c r="O338" i="27"/>
  <c r="Q338" i="27"/>
  <c r="U338" i="27"/>
  <c r="G339" i="27"/>
  <c r="M339" i="27" s="1"/>
  <c r="I339" i="27"/>
  <c r="K339" i="27"/>
  <c r="O339" i="27"/>
  <c r="Q339" i="27"/>
  <c r="U339" i="27"/>
  <c r="G341" i="27"/>
  <c r="M341" i="27" s="1"/>
  <c r="I341" i="27"/>
  <c r="K341" i="27"/>
  <c r="O341" i="27"/>
  <c r="Q341" i="27"/>
  <c r="U341" i="27"/>
  <c r="G343" i="27"/>
  <c r="I343" i="27"/>
  <c r="K343" i="27"/>
  <c r="M343" i="27"/>
  <c r="O343" i="27"/>
  <c r="Q343" i="27"/>
  <c r="U343" i="27"/>
  <c r="G345" i="27"/>
  <c r="I345" i="27"/>
  <c r="K345" i="27"/>
  <c r="M345" i="27"/>
  <c r="O345" i="27"/>
  <c r="Q345" i="27"/>
  <c r="U345" i="27"/>
  <c r="G348" i="27"/>
  <c r="M348" i="27" s="1"/>
  <c r="I348" i="27"/>
  <c r="K348" i="27"/>
  <c r="O348" i="27"/>
  <c r="Q348" i="27"/>
  <c r="U348" i="27"/>
  <c r="G351" i="27"/>
  <c r="M351" i="27" s="1"/>
  <c r="I351" i="27"/>
  <c r="K351" i="27"/>
  <c r="O351" i="27"/>
  <c r="Q351" i="27"/>
  <c r="U351" i="27"/>
  <c r="G353" i="27"/>
  <c r="I353" i="27"/>
  <c r="K353" i="27"/>
  <c r="M353" i="27"/>
  <c r="O353" i="27"/>
  <c r="Q353" i="27"/>
  <c r="U353" i="27"/>
  <c r="G354" i="27"/>
  <c r="M354" i="27" s="1"/>
  <c r="I354" i="27"/>
  <c r="K354" i="27"/>
  <c r="O354" i="27"/>
  <c r="Q354" i="27"/>
  <c r="U354" i="27"/>
  <c r="G358" i="27"/>
  <c r="M358" i="27" s="1"/>
  <c r="M357" i="27" s="1"/>
  <c r="I358" i="27"/>
  <c r="I357" i="27" s="1"/>
  <c r="K358" i="27"/>
  <c r="K357" i="27" s="1"/>
  <c r="O358" i="27"/>
  <c r="O357" i="27" s="1"/>
  <c r="Q358" i="27"/>
  <c r="Q357" i="27" s="1"/>
  <c r="U358" i="27"/>
  <c r="U357" i="27" s="1"/>
  <c r="G361" i="27"/>
  <c r="I361" i="27"/>
  <c r="K361" i="27"/>
  <c r="K360" i="27" s="1"/>
  <c r="M361" i="27"/>
  <c r="O361" i="27"/>
  <c r="O360" i="27" s="1"/>
  <c r="Q361" i="27"/>
  <c r="U361" i="27"/>
  <c r="G363" i="27"/>
  <c r="M363" i="27" s="1"/>
  <c r="I363" i="27"/>
  <c r="K363" i="27"/>
  <c r="O363" i="27"/>
  <c r="Q363" i="27"/>
  <c r="U363" i="27"/>
  <c r="G365" i="27"/>
  <c r="I365" i="27"/>
  <c r="K365" i="27"/>
  <c r="M365" i="27"/>
  <c r="O365" i="27"/>
  <c r="Q365" i="27"/>
  <c r="U365" i="27"/>
  <c r="U360" i="27" s="1"/>
  <c r="K367" i="27"/>
  <c r="U367" i="27"/>
  <c r="G368" i="27"/>
  <c r="G367" i="27" s="1"/>
  <c r="I368" i="27"/>
  <c r="I367" i="27" s="1"/>
  <c r="K368" i="27"/>
  <c r="M368" i="27"/>
  <c r="M367" i="27" s="1"/>
  <c r="O368" i="27"/>
  <c r="O367" i="27" s="1"/>
  <c r="Q368" i="27"/>
  <c r="Q367" i="27" s="1"/>
  <c r="U368" i="27"/>
  <c r="G370" i="27"/>
  <c r="K370" i="27"/>
  <c r="G371" i="27"/>
  <c r="M371" i="27" s="1"/>
  <c r="M370" i="27" s="1"/>
  <c r="I371" i="27"/>
  <c r="I370" i="27" s="1"/>
  <c r="K371" i="27"/>
  <c r="O371" i="27"/>
  <c r="O370" i="27" s="1"/>
  <c r="Q371" i="27"/>
  <c r="Q370" i="27" s="1"/>
  <c r="U371" i="27"/>
  <c r="U370" i="27" s="1"/>
  <c r="G375" i="27"/>
  <c r="I375" i="27"/>
  <c r="K375" i="27"/>
  <c r="M375" i="27"/>
  <c r="O375" i="27"/>
  <c r="Q375" i="27"/>
  <c r="U375" i="27"/>
  <c r="G378" i="27"/>
  <c r="I378" i="27"/>
  <c r="K378" i="27"/>
  <c r="O378" i="27"/>
  <c r="Q378" i="27"/>
  <c r="U378" i="27"/>
  <c r="G380" i="27"/>
  <c r="M380" i="27" s="1"/>
  <c r="I380" i="27"/>
  <c r="K380" i="27"/>
  <c r="O380" i="27"/>
  <c r="Q380" i="27"/>
  <c r="U380" i="27"/>
  <c r="G383" i="27"/>
  <c r="M383" i="27" s="1"/>
  <c r="I383" i="27"/>
  <c r="K383" i="27"/>
  <c r="O383" i="27"/>
  <c r="Q383" i="27"/>
  <c r="U383" i="27"/>
  <c r="G385" i="27"/>
  <c r="I385" i="27"/>
  <c r="K385" i="27"/>
  <c r="M385" i="27"/>
  <c r="O385" i="27"/>
  <c r="Q385" i="27"/>
  <c r="U385" i="27"/>
  <c r="G388" i="27"/>
  <c r="M388" i="27" s="1"/>
  <c r="I388" i="27"/>
  <c r="K388" i="27"/>
  <c r="O388" i="27"/>
  <c r="Q388" i="27"/>
  <c r="U388" i="27"/>
  <c r="G390" i="27"/>
  <c r="I390" i="27"/>
  <c r="K390" i="27"/>
  <c r="M390" i="27"/>
  <c r="O390" i="27"/>
  <c r="Q390" i="27"/>
  <c r="U390" i="27"/>
  <c r="G394" i="27"/>
  <c r="I394" i="27"/>
  <c r="K394" i="27"/>
  <c r="M394" i="27"/>
  <c r="O394" i="27"/>
  <c r="Q394" i="27"/>
  <c r="U394" i="27"/>
  <c r="G400" i="27"/>
  <c r="M400" i="27" s="1"/>
  <c r="I400" i="27"/>
  <c r="K400" i="27"/>
  <c r="O400" i="27"/>
  <c r="Q400" i="27"/>
  <c r="U400" i="27"/>
  <c r="G403" i="27"/>
  <c r="I403" i="27"/>
  <c r="K403" i="27"/>
  <c r="M403" i="27"/>
  <c r="O403" i="27"/>
  <c r="Q403" i="27"/>
  <c r="U403" i="27"/>
  <c r="G406" i="27"/>
  <c r="I406" i="27"/>
  <c r="K406" i="27"/>
  <c r="O406" i="27"/>
  <c r="O393" i="27" s="1"/>
  <c r="Q406" i="27"/>
  <c r="U406" i="27"/>
  <c r="G408" i="27"/>
  <c r="I408" i="27"/>
  <c r="K408" i="27"/>
  <c r="M408" i="27"/>
  <c r="O408" i="27"/>
  <c r="Q408" i="27"/>
  <c r="U408" i="27"/>
  <c r="G410" i="27"/>
  <c r="M410" i="27" s="1"/>
  <c r="I410" i="27"/>
  <c r="K410" i="27"/>
  <c r="O410" i="27"/>
  <c r="Q410" i="27"/>
  <c r="U410" i="27"/>
  <c r="G414" i="27"/>
  <c r="G413" i="27" s="1"/>
  <c r="I414" i="27"/>
  <c r="K414" i="27"/>
  <c r="O414" i="27"/>
  <c r="Q414" i="27"/>
  <c r="U414" i="27"/>
  <c r="G415" i="27"/>
  <c r="I415" i="27"/>
  <c r="K415" i="27"/>
  <c r="M415" i="27"/>
  <c r="O415" i="27"/>
  <c r="Q415" i="27"/>
  <c r="U415" i="27"/>
  <c r="G416" i="27"/>
  <c r="M416" i="27" s="1"/>
  <c r="I416" i="27"/>
  <c r="K416" i="27"/>
  <c r="O416" i="27"/>
  <c r="Q416" i="27"/>
  <c r="U416" i="27"/>
  <c r="G420" i="27"/>
  <c r="I420" i="27"/>
  <c r="K420" i="27"/>
  <c r="O420" i="27"/>
  <c r="Q420" i="27"/>
  <c r="U420" i="27"/>
  <c r="G422" i="27"/>
  <c r="I422" i="27"/>
  <c r="K422" i="27"/>
  <c r="M422" i="27"/>
  <c r="O422" i="27"/>
  <c r="Q422" i="27"/>
  <c r="U422" i="27"/>
  <c r="G424" i="27"/>
  <c r="M424" i="27" s="1"/>
  <c r="I424" i="27"/>
  <c r="K424" i="27"/>
  <c r="O424" i="27"/>
  <c r="Q424" i="27"/>
  <c r="U424" i="27"/>
  <c r="G426" i="27"/>
  <c r="M426" i="27" s="1"/>
  <c r="I426" i="27"/>
  <c r="K426" i="27"/>
  <c r="O426" i="27"/>
  <c r="Q426" i="27"/>
  <c r="U426" i="27"/>
  <c r="G428" i="27"/>
  <c r="M428" i="27" s="1"/>
  <c r="I428" i="27"/>
  <c r="K428" i="27"/>
  <c r="O428" i="27"/>
  <c r="Q428" i="27"/>
  <c r="U428" i="27"/>
  <c r="G430" i="27"/>
  <c r="M430" i="27" s="1"/>
  <c r="I430" i="27"/>
  <c r="K430" i="27"/>
  <c r="O430" i="27"/>
  <c r="Q430" i="27"/>
  <c r="U430" i="27"/>
  <c r="G432" i="27"/>
  <c r="M432" i="27" s="1"/>
  <c r="I432" i="27"/>
  <c r="K432" i="27"/>
  <c r="O432" i="27"/>
  <c r="Q432" i="27"/>
  <c r="U432" i="27"/>
  <c r="G434" i="27"/>
  <c r="I434" i="27"/>
  <c r="K434" i="27"/>
  <c r="M434" i="27"/>
  <c r="O434" i="27"/>
  <c r="Q434" i="27"/>
  <c r="U434" i="27"/>
  <c r="G436" i="27"/>
  <c r="M436" i="27" s="1"/>
  <c r="I436" i="27"/>
  <c r="K436" i="27"/>
  <c r="O436" i="27"/>
  <c r="Q436" i="27"/>
  <c r="U436" i="27"/>
  <c r="G438" i="27"/>
  <c r="I438" i="27"/>
  <c r="K438" i="27"/>
  <c r="M438" i="27"/>
  <c r="O438" i="27"/>
  <c r="Q438" i="27"/>
  <c r="U438" i="27"/>
  <c r="G440" i="27"/>
  <c r="I440" i="27"/>
  <c r="K440" i="27"/>
  <c r="M440" i="27"/>
  <c r="O440" i="27"/>
  <c r="Q440" i="27"/>
  <c r="U440" i="27"/>
  <c r="G442" i="27"/>
  <c r="I442" i="27"/>
  <c r="K442" i="27"/>
  <c r="M442" i="27"/>
  <c r="O442" i="27"/>
  <c r="Q442" i="27"/>
  <c r="U442" i="27"/>
  <c r="G446" i="27"/>
  <c r="M446" i="27" s="1"/>
  <c r="I446" i="27"/>
  <c r="K446" i="27"/>
  <c r="O446" i="27"/>
  <c r="Q446" i="27"/>
  <c r="U446" i="27"/>
  <c r="G448" i="27"/>
  <c r="I448" i="27"/>
  <c r="K448" i="27"/>
  <c r="M448" i="27"/>
  <c r="O448" i="27"/>
  <c r="Q448" i="27"/>
  <c r="U448" i="27"/>
  <c r="G450" i="27"/>
  <c r="I450" i="27"/>
  <c r="K450" i="27"/>
  <c r="M450" i="27"/>
  <c r="O450" i="27"/>
  <c r="Q450" i="27"/>
  <c r="U450" i="27"/>
  <c r="G452" i="27"/>
  <c r="I452" i="27"/>
  <c r="K452" i="27"/>
  <c r="O452" i="27"/>
  <c r="O445" i="27" s="1"/>
  <c r="Q452" i="27"/>
  <c r="U452" i="27"/>
  <c r="G454" i="27"/>
  <c r="I454" i="27"/>
  <c r="K454" i="27"/>
  <c r="M454" i="27"/>
  <c r="O454" i="27"/>
  <c r="Q454" i="27"/>
  <c r="U454" i="27"/>
  <c r="G456" i="27"/>
  <c r="I456" i="27"/>
  <c r="K456" i="27"/>
  <c r="M456" i="27"/>
  <c r="O456" i="27"/>
  <c r="Q456" i="27"/>
  <c r="U456" i="27"/>
  <c r="G458" i="27"/>
  <c r="I458" i="27"/>
  <c r="K458" i="27"/>
  <c r="M458" i="27"/>
  <c r="O458" i="27"/>
  <c r="Q458" i="27"/>
  <c r="U458" i="27"/>
  <c r="G460" i="27"/>
  <c r="M460" i="27" s="1"/>
  <c r="I460" i="27"/>
  <c r="K460" i="27"/>
  <c r="O460" i="27"/>
  <c r="Q460" i="27"/>
  <c r="U460" i="27"/>
  <c r="G464" i="27"/>
  <c r="I464" i="27"/>
  <c r="K464" i="27"/>
  <c r="M464" i="27"/>
  <c r="O464" i="27"/>
  <c r="Q464" i="27"/>
  <c r="U464" i="27"/>
  <c r="G466" i="27"/>
  <c r="I466" i="27"/>
  <c r="K466" i="27"/>
  <c r="M466" i="27"/>
  <c r="O466" i="27"/>
  <c r="Q466" i="27"/>
  <c r="U466" i="27"/>
  <c r="G468" i="27"/>
  <c r="M468" i="27" s="1"/>
  <c r="I468" i="27"/>
  <c r="K468" i="27"/>
  <c r="O468" i="27"/>
  <c r="Q468" i="27"/>
  <c r="U468" i="27"/>
  <c r="G470" i="27"/>
  <c r="I470" i="27"/>
  <c r="K470" i="27"/>
  <c r="M470" i="27"/>
  <c r="O470" i="27"/>
  <c r="Q470" i="27"/>
  <c r="U470" i="27"/>
  <c r="G472" i="27"/>
  <c r="I472" i="27"/>
  <c r="K472" i="27"/>
  <c r="M472" i="27"/>
  <c r="O472" i="27"/>
  <c r="Q472" i="27"/>
  <c r="U472" i="27"/>
  <c r="G474" i="27"/>
  <c r="M474" i="27" s="1"/>
  <c r="I474" i="27"/>
  <c r="K474" i="27"/>
  <c r="O474" i="27"/>
  <c r="Q474" i="27"/>
  <c r="U474" i="27"/>
  <c r="G476" i="27"/>
  <c r="M476" i="27" s="1"/>
  <c r="I476" i="27"/>
  <c r="K476" i="27"/>
  <c r="O476" i="27"/>
  <c r="Q476" i="27"/>
  <c r="U476" i="27"/>
  <c r="G478" i="27"/>
  <c r="I478" i="27"/>
  <c r="K478" i="27"/>
  <c r="M478" i="27"/>
  <c r="O478" i="27"/>
  <c r="Q478" i="27"/>
  <c r="U478" i="27"/>
  <c r="G479" i="27"/>
  <c r="M479" i="27" s="1"/>
  <c r="I479" i="27"/>
  <c r="K479" i="27"/>
  <c r="O479" i="27"/>
  <c r="Q479" i="27"/>
  <c r="U479" i="27"/>
  <c r="G480" i="27"/>
  <c r="I480" i="27"/>
  <c r="K480" i="27"/>
  <c r="M480" i="27"/>
  <c r="O480" i="27"/>
  <c r="Q480" i="27"/>
  <c r="U480" i="27"/>
  <c r="G482" i="27"/>
  <c r="M482" i="27" s="1"/>
  <c r="I482" i="27"/>
  <c r="K482" i="27"/>
  <c r="O482" i="27"/>
  <c r="Q482" i="27"/>
  <c r="U482" i="27"/>
  <c r="G484" i="27"/>
  <c r="M484" i="27" s="1"/>
  <c r="I484" i="27"/>
  <c r="K484" i="27"/>
  <c r="O484" i="27"/>
  <c r="Q484" i="27"/>
  <c r="U484" i="27"/>
  <c r="G485" i="27"/>
  <c r="I485" i="27"/>
  <c r="K485" i="27"/>
  <c r="M485" i="27"/>
  <c r="O485" i="27"/>
  <c r="Q485" i="27"/>
  <c r="U485" i="27"/>
  <c r="G487" i="27"/>
  <c r="I487" i="27"/>
  <c r="K487" i="27"/>
  <c r="M487" i="27"/>
  <c r="O487" i="27"/>
  <c r="Q487" i="27"/>
  <c r="U487" i="27"/>
  <c r="G488" i="27"/>
  <c r="M488" i="27" s="1"/>
  <c r="I488" i="27"/>
  <c r="K488" i="27"/>
  <c r="O488" i="27"/>
  <c r="Q488" i="27"/>
  <c r="U488" i="27"/>
  <c r="G490" i="27"/>
  <c r="I490" i="27"/>
  <c r="K490" i="27"/>
  <c r="M490" i="27"/>
  <c r="O490" i="27"/>
  <c r="Q490" i="27"/>
  <c r="U490" i="27"/>
  <c r="G492" i="27"/>
  <c r="I492" i="27"/>
  <c r="K492" i="27"/>
  <c r="M492" i="27"/>
  <c r="O492" i="27"/>
  <c r="Q492" i="27"/>
  <c r="U492" i="27"/>
  <c r="G494" i="27"/>
  <c r="I494" i="27"/>
  <c r="K494" i="27"/>
  <c r="M494" i="27"/>
  <c r="O494" i="27"/>
  <c r="Q494" i="27"/>
  <c r="U494" i="27"/>
  <c r="G496" i="27"/>
  <c r="M496" i="27" s="1"/>
  <c r="I496" i="27"/>
  <c r="K496" i="27"/>
  <c r="O496" i="27"/>
  <c r="Q496" i="27"/>
  <c r="U496" i="27"/>
  <c r="G500" i="27"/>
  <c r="M500" i="27" s="1"/>
  <c r="I500" i="27"/>
  <c r="K500" i="27"/>
  <c r="O500" i="27"/>
  <c r="Q500" i="27"/>
  <c r="U500" i="27"/>
  <c r="G502" i="27"/>
  <c r="M502" i="27" s="1"/>
  <c r="I502" i="27"/>
  <c r="K502" i="27"/>
  <c r="O502" i="27"/>
  <c r="Q502" i="27"/>
  <c r="U502" i="27"/>
  <c r="G504" i="27"/>
  <c r="M504" i="27" s="1"/>
  <c r="I504" i="27"/>
  <c r="K504" i="27"/>
  <c r="O504" i="27"/>
  <c r="Q504" i="27"/>
  <c r="U504" i="27"/>
  <c r="G506" i="27"/>
  <c r="I506" i="27"/>
  <c r="K506" i="27"/>
  <c r="M506" i="27"/>
  <c r="O506" i="27"/>
  <c r="Q506" i="27"/>
  <c r="U506" i="27"/>
  <c r="G508" i="27"/>
  <c r="M508" i="27" s="1"/>
  <c r="I508" i="27"/>
  <c r="K508" i="27"/>
  <c r="O508" i="27"/>
  <c r="Q508" i="27"/>
  <c r="U508" i="27"/>
  <c r="G511" i="27"/>
  <c r="I511" i="27"/>
  <c r="K511" i="27"/>
  <c r="M511" i="27"/>
  <c r="O511" i="27"/>
  <c r="Q511" i="27"/>
  <c r="U511" i="27"/>
  <c r="G512" i="27"/>
  <c r="M512" i="27" s="1"/>
  <c r="I512" i="27"/>
  <c r="K512" i="27"/>
  <c r="O512" i="27"/>
  <c r="Q512" i="27"/>
  <c r="U512" i="27"/>
  <c r="G513" i="27"/>
  <c r="M513" i="27" s="1"/>
  <c r="I513" i="27"/>
  <c r="K513" i="27"/>
  <c r="O513" i="27"/>
  <c r="Q513" i="27"/>
  <c r="U513" i="27"/>
  <c r="G514" i="27"/>
  <c r="M514" i="27" s="1"/>
  <c r="I514" i="27"/>
  <c r="K514" i="27"/>
  <c r="O514" i="27"/>
  <c r="Q514" i="27"/>
  <c r="U514" i="27"/>
  <c r="G515" i="27"/>
  <c r="M515" i="27" s="1"/>
  <c r="I515" i="27"/>
  <c r="K515" i="27"/>
  <c r="O515" i="27"/>
  <c r="Q515" i="27"/>
  <c r="U515" i="27"/>
  <c r="G516" i="27"/>
  <c r="M516" i="27" s="1"/>
  <c r="I516" i="27"/>
  <c r="K516" i="27"/>
  <c r="O516" i="27"/>
  <c r="Q516" i="27"/>
  <c r="U516" i="27"/>
  <c r="G517" i="27"/>
  <c r="I517" i="27"/>
  <c r="K517" i="27"/>
  <c r="M517" i="27"/>
  <c r="O517" i="27"/>
  <c r="Q517" i="27"/>
  <c r="U517" i="27"/>
  <c r="G518" i="27"/>
  <c r="M518" i="27" s="1"/>
  <c r="I518" i="27"/>
  <c r="K518" i="27"/>
  <c r="O518" i="27"/>
  <c r="Q518" i="27"/>
  <c r="U518" i="27"/>
  <c r="G519" i="27"/>
  <c r="I519" i="27"/>
  <c r="K519" i="27"/>
  <c r="M519" i="27"/>
  <c r="O519" i="27"/>
  <c r="Q519" i="27"/>
  <c r="U519" i="27"/>
  <c r="G520" i="27"/>
  <c r="M520" i="27" s="1"/>
  <c r="I520" i="27"/>
  <c r="K520" i="27"/>
  <c r="O520" i="27"/>
  <c r="Q520" i="27"/>
  <c r="U520" i="27"/>
  <c r="G521" i="27"/>
  <c r="I521" i="27"/>
  <c r="K521" i="27"/>
  <c r="M521" i="27"/>
  <c r="O521" i="27"/>
  <c r="Q521" i="27"/>
  <c r="U521" i="27"/>
  <c r="G522" i="27"/>
  <c r="I522" i="27"/>
  <c r="K522" i="27"/>
  <c r="M522" i="27"/>
  <c r="O522" i="27"/>
  <c r="Q522" i="27"/>
  <c r="U522" i="27"/>
  <c r="G524" i="27"/>
  <c r="M524" i="27" s="1"/>
  <c r="I524" i="27"/>
  <c r="K524" i="27"/>
  <c r="O524" i="27"/>
  <c r="Q524" i="27"/>
  <c r="U524" i="27"/>
  <c r="G526" i="27"/>
  <c r="I526" i="27"/>
  <c r="K526" i="27"/>
  <c r="M526" i="27"/>
  <c r="O526" i="27"/>
  <c r="Q526" i="27"/>
  <c r="U526" i="27"/>
  <c r="G528" i="27"/>
  <c r="I528" i="27"/>
  <c r="K528" i="27"/>
  <c r="M528" i="27"/>
  <c r="O528" i="27"/>
  <c r="Q528" i="27"/>
  <c r="U528" i="27"/>
  <c r="G530" i="27"/>
  <c r="I530" i="27"/>
  <c r="K530" i="27"/>
  <c r="M530" i="27"/>
  <c r="O530" i="27"/>
  <c r="Q530" i="27"/>
  <c r="U530" i="27"/>
  <c r="G532" i="27"/>
  <c r="M532" i="27" s="1"/>
  <c r="I532" i="27"/>
  <c r="K532" i="27"/>
  <c r="O532" i="27"/>
  <c r="Q532" i="27"/>
  <c r="U532" i="27"/>
  <c r="G533" i="27"/>
  <c r="M533" i="27" s="1"/>
  <c r="I533" i="27"/>
  <c r="K533" i="27"/>
  <c r="O533" i="27"/>
  <c r="Q533" i="27"/>
  <c r="U533" i="27"/>
  <c r="G534" i="27"/>
  <c r="M534" i="27" s="1"/>
  <c r="I534" i="27"/>
  <c r="K534" i="27"/>
  <c r="O534" i="27"/>
  <c r="Q534" i="27"/>
  <c r="U534" i="27"/>
  <c r="G535" i="27"/>
  <c r="I535" i="27"/>
  <c r="K535" i="27"/>
  <c r="M535" i="27"/>
  <c r="O535" i="27"/>
  <c r="Q535" i="27"/>
  <c r="U535" i="27"/>
  <c r="G536" i="27"/>
  <c r="M536" i="27" s="1"/>
  <c r="I536" i="27"/>
  <c r="K536" i="27"/>
  <c r="O536" i="27"/>
  <c r="Q536" i="27"/>
  <c r="U536" i="27"/>
  <c r="G537" i="27"/>
  <c r="M537" i="27" s="1"/>
  <c r="I537" i="27"/>
  <c r="K537" i="27"/>
  <c r="O537" i="27"/>
  <c r="Q537" i="27"/>
  <c r="U537" i="27"/>
  <c r="G538" i="27"/>
  <c r="I538" i="27"/>
  <c r="K538" i="27"/>
  <c r="M538" i="27"/>
  <c r="O538" i="27"/>
  <c r="Q538" i="27"/>
  <c r="U538" i="27"/>
  <c r="G539" i="27"/>
  <c r="I539" i="27"/>
  <c r="K539" i="27"/>
  <c r="M539" i="27"/>
  <c r="O539" i="27"/>
  <c r="Q539" i="27"/>
  <c r="U539" i="27"/>
  <c r="G540" i="27"/>
  <c r="M540" i="27" s="1"/>
  <c r="I540" i="27"/>
  <c r="K540" i="27"/>
  <c r="O540" i="27"/>
  <c r="Q540" i="27"/>
  <c r="U540" i="27"/>
  <c r="G541" i="27"/>
  <c r="M541" i="27" s="1"/>
  <c r="I541" i="27"/>
  <c r="K541" i="27"/>
  <c r="O541" i="27"/>
  <c r="Q541" i="27"/>
  <c r="U541" i="27"/>
  <c r="G542" i="27"/>
  <c r="M542" i="27" s="1"/>
  <c r="I542" i="27"/>
  <c r="K542" i="27"/>
  <c r="O542" i="27"/>
  <c r="Q542" i="27"/>
  <c r="U542" i="27"/>
  <c r="G543" i="27"/>
  <c r="I543" i="27"/>
  <c r="K543" i="27"/>
  <c r="M543" i="27"/>
  <c r="O543" i="27"/>
  <c r="Q543" i="27"/>
  <c r="U543" i="27"/>
  <c r="G544" i="27"/>
  <c r="M544" i="27" s="1"/>
  <c r="I544" i="27"/>
  <c r="K544" i="27"/>
  <c r="O544" i="27"/>
  <c r="Q544" i="27"/>
  <c r="U544" i="27"/>
  <c r="G545" i="27"/>
  <c r="M545" i="27" s="1"/>
  <c r="I545" i="27"/>
  <c r="K545" i="27"/>
  <c r="O545" i="27"/>
  <c r="Q545" i="27"/>
  <c r="U545" i="27"/>
  <c r="G546" i="27"/>
  <c r="I546" i="27"/>
  <c r="K546" i="27"/>
  <c r="M546" i="27"/>
  <c r="O546" i="27"/>
  <c r="Q546" i="27"/>
  <c r="U546" i="27"/>
  <c r="G547" i="27"/>
  <c r="M547" i="27" s="1"/>
  <c r="I547" i="27"/>
  <c r="K547" i="27"/>
  <c r="O547" i="27"/>
  <c r="Q547" i="27"/>
  <c r="U547" i="27"/>
  <c r="G548" i="27"/>
  <c r="M548" i="27" s="1"/>
  <c r="I548" i="27"/>
  <c r="K548" i="27"/>
  <c r="O548" i="27"/>
  <c r="Q548" i="27"/>
  <c r="U548" i="27"/>
  <c r="G549" i="27"/>
  <c r="M549" i="27" s="1"/>
  <c r="I549" i="27"/>
  <c r="K549" i="27"/>
  <c r="O549" i="27"/>
  <c r="Q549" i="27"/>
  <c r="U549" i="27"/>
  <c r="G550" i="27"/>
  <c r="I550" i="27"/>
  <c r="K550" i="27"/>
  <c r="M550" i="27"/>
  <c r="O550" i="27"/>
  <c r="Q550" i="27"/>
  <c r="U550" i="27"/>
  <c r="G551" i="27"/>
  <c r="M551" i="27" s="1"/>
  <c r="I551" i="27"/>
  <c r="K551" i="27"/>
  <c r="O551" i="27"/>
  <c r="Q551" i="27"/>
  <c r="U551" i="27"/>
  <c r="G552" i="27"/>
  <c r="M552" i="27" s="1"/>
  <c r="I552" i="27"/>
  <c r="K552" i="27"/>
  <c r="O552" i="27"/>
  <c r="Q552" i="27"/>
  <c r="U552" i="27"/>
  <c r="G553" i="27"/>
  <c r="M553" i="27" s="1"/>
  <c r="I553" i="27"/>
  <c r="K553" i="27"/>
  <c r="O553" i="27"/>
  <c r="Q553" i="27"/>
  <c r="U553" i="27"/>
  <c r="G554" i="27"/>
  <c r="M554" i="27" s="1"/>
  <c r="I554" i="27"/>
  <c r="K554" i="27"/>
  <c r="O554" i="27"/>
  <c r="Q554" i="27"/>
  <c r="U554" i="27"/>
  <c r="G555" i="27"/>
  <c r="I555" i="27"/>
  <c r="K555" i="27"/>
  <c r="M555" i="27"/>
  <c r="O555" i="27"/>
  <c r="Q555" i="27"/>
  <c r="U555" i="27"/>
  <c r="G556" i="27"/>
  <c r="M556" i="27" s="1"/>
  <c r="I556" i="27"/>
  <c r="K556" i="27"/>
  <c r="O556" i="27"/>
  <c r="Q556" i="27"/>
  <c r="U556" i="27"/>
  <c r="G558" i="27"/>
  <c r="M558" i="27" s="1"/>
  <c r="I558" i="27"/>
  <c r="K558" i="27"/>
  <c r="O558" i="27"/>
  <c r="Q558" i="27"/>
  <c r="U558" i="27"/>
  <c r="G560" i="27"/>
  <c r="I560" i="27"/>
  <c r="K560" i="27"/>
  <c r="M560" i="27"/>
  <c r="O560" i="27"/>
  <c r="Q560" i="27"/>
  <c r="U560" i="27"/>
  <c r="G564" i="27"/>
  <c r="M564" i="27" s="1"/>
  <c r="I564" i="27"/>
  <c r="K564" i="27"/>
  <c r="O564" i="27"/>
  <c r="Q564" i="27"/>
  <c r="U564" i="27"/>
  <c r="G565" i="27"/>
  <c r="M565" i="27" s="1"/>
  <c r="I565" i="27"/>
  <c r="K565" i="27"/>
  <c r="O565" i="27"/>
  <c r="Q565" i="27"/>
  <c r="U565" i="27"/>
  <c r="G567" i="27"/>
  <c r="I567" i="27"/>
  <c r="K567" i="27"/>
  <c r="M567" i="27"/>
  <c r="O567" i="27"/>
  <c r="Q567" i="27"/>
  <c r="U567" i="27"/>
  <c r="G568" i="27"/>
  <c r="M568" i="27" s="1"/>
  <c r="I568" i="27"/>
  <c r="K568" i="27"/>
  <c r="O568" i="27"/>
  <c r="Q568" i="27"/>
  <c r="U568" i="27"/>
  <c r="G569" i="27"/>
  <c r="M569" i="27" s="1"/>
  <c r="I569" i="27"/>
  <c r="K569" i="27"/>
  <c r="O569" i="27"/>
  <c r="Q569" i="27"/>
  <c r="U569" i="27"/>
  <c r="G570" i="27"/>
  <c r="M570" i="27" s="1"/>
  <c r="I570" i="27"/>
  <c r="K570" i="27"/>
  <c r="O570" i="27"/>
  <c r="Q570" i="27"/>
  <c r="U570" i="27"/>
  <c r="G571" i="27"/>
  <c r="I571" i="27"/>
  <c r="K571" i="27"/>
  <c r="M571" i="27"/>
  <c r="O571" i="27"/>
  <c r="Q571" i="27"/>
  <c r="U571" i="27"/>
  <c r="G572" i="27"/>
  <c r="M572" i="27" s="1"/>
  <c r="I572" i="27"/>
  <c r="K572" i="27"/>
  <c r="O572" i="27"/>
  <c r="Q572" i="27"/>
  <c r="U572" i="27"/>
  <c r="G573" i="27"/>
  <c r="M573" i="27" s="1"/>
  <c r="I573" i="27"/>
  <c r="K573" i="27"/>
  <c r="O573" i="27"/>
  <c r="Q573" i="27"/>
  <c r="U573" i="27"/>
  <c r="G574" i="27"/>
  <c r="M574" i="27" s="1"/>
  <c r="I574" i="27"/>
  <c r="K574" i="27"/>
  <c r="O574" i="27"/>
  <c r="Q574" i="27"/>
  <c r="U574" i="27"/>
  <c r="G575" i="27"/>
  <c r="I575" i="27"/>
  <c r="K575" i="27"/>
  <c r="M575" i="27"/>
  <c r="O575" i="27"/>
  <c r="Q575" i="27"/>
  <c r="U575" i="27"/>
  <c r="G576" i="27"/>
  <c r="M576" i="27" s="1"/>
  <c r="I576" i="27"/>
  <c r="K576" i="27"/>
  <c r="O576" i="27"/>
  <c r="Q576" i="27"/>
  <c r="U576" i="27"/>
  <c r="G579" i="27"/>
  <c r="M579" i="27" s="1"/>
  <c r="I579" i="27"/>
  <c r="K579" i="27"/>
  <c r="O579" i="27"/>
  <c r="Q579" i="27"/>
  <c r="U579" i="27"/>
  <c r="G581" i="27"/>
  <c r="M581" i="27" s="1"/>
  <c r="I581" i="27"/>
  <c r="K581" i="27"/>
  <c r="O581" i="27"/>
  <c r="Q581" i="27"/>
  <c r="U581" i="27"/>
  <c r="G583" i="27"/>
  <c r="M583" i="27" s="1"/>
  <c r="I583" i="27"/>
  <c r="K583" i="27"/>
  <c r="O583" i="27"/>
  <c r="Q583" i="27"/>
  <c r="U583" i="27"/>
  <c r="G584" i="27"/>
  <c r="M584" i="27" s="1"/>
  <c r="I584" i="27"/>
  <c r="K584" i="27"/>
  <c r="O584" i="27"/>
  <c r="Q584" i="27"/>
  <c r="U584" i="27"/>
  <c r="G588" i="27"/>
  <c r="M588" i="27" s="1"/>
  <c r="I588" i="27"/>
  <c r="K588" i="27"/>
  <c r="O588" i="27"/>
  <c r="Q588" i="27"/>
  <c r="U588" i="27"/>
  <c r="G590" i="27"/>
  <c r="I590" i="27"/>
  <c r="K590" i="27"/>
  <c r="M590" i="27"/>
  <c r="O590" i="27"/>
  <c r="Q590" i="27"/>
  <c r="U590" i="27"/>
  <c r="G592" i="27"/>
  <c r="I592" i="27"/>
  <c r="K592" i="27"/>
  <c r="O592" i="27"/>
  <c r="Q592" i="27"/>
  <c r="U592" i="27"/>
  <c r="G596" i="27"/>
  <c r="M596" i="27" s="1"/>
  <c r="I596" i="27"/>
  <c r="K596" i="27"/>
  <c r="O596" i="27"/>
  <c r="Q596" i="27"/>
  <c r="U596" i="27"/>
  <c r="G598" i="27"/>
  <c r="M598" i="27" s="1"/>
  <c r="I598" i="27"/>
  <c r="K598" i="27"/>
  <c r="O598" i="27"/>
  <c r="Q598" i="27"/>
  <c r="U598" i="27"/>
  <c r="G600" i="27"/>
  <c r="I600" i="27"/>
  <c r="K600" i="27"/>
  <c r="M600" i="27"/>
  <c r="O600" i="27"/>
  <c r="Q600" i="27"/>
  <c r="U600" i="27"/>
  <c r="G603" i="27"/>
  <c r="M603" i="27" s="1"/>
  <c r="I603" i="27"/>
  <c r="K603" i="27"/>
  <c r="O603" i="27"/>
  <c r="Q603" i="27"/>
  <c r="U603" i="27"/>
  <c r="G605" i="27"/>
  <c r="M605" i="27" s="1"/>
  <c r="I605" i="27"/>
  <c r="K605" i="27"/>
  <c r="O605" i="27"/>
  <c r="Q605" i="27"/>
  <c r="U605" i="27"/>
  <c r="G607" i="27"/>
  <c r="M607" i="27" s="1"/>
  <c r="I607" i="27"/>
  <c r="K607" i="27"/>
  <c r="O607" i="27"/>
  <c r="Q607" i="27"/>
  <c r="U607" i="27"/>
  <c r="G609" i="27"/>
  <c r="I609" i="27"/>
  <c r="K609" i="27"/>
  <c r="M609" i="27"/>
  <c r="O609" i="27"/>
  <c r="Q609" i="27"/>
  <c r="U609" i="27"/>
  <c r="G612" i="27"/>
  <c r="M612" i="27" s="1"/>
  <c r="I612" i="27"/>
  <c r="K612" i="27"/>
  <c r="O612" i="27"/>
  <c r="Q612" i="27"/>
  <c r="U612" i="27"/>
  <c r="G614" i="27"/>
  <c r="M614" i="27" s="1"/>
  <c r="I614" i="27"/>
  <c r="K614" i="27"/>
  <c r="O614" i="27"/>
  <c r="Q614" i="27"/>
  <c r="U614" i="27"/>
  <c r="G616" i="27"/>
  <c r="I616" i="27"/>
  <c r="K616" i="27"/>
  <c r="M616" i="27"/>
  <c r="O616" i="27"/>
  <c r="Q616" i="27"/>
  <c r="U616" i="27"/>
  <c r="G618" i="27"/>
  <c r="M618" i="27" s="1"/>
  <c r="I618" i="27"/>
  <c r="K618" i="27"/>
  <c r="O618" i="27"/>
  <c r="Q618" i="27"/>
  <c r="U618" i="27"/>
  <c r="G620" i="27"/>
  <c r="I620" i="27"/>
  <c r="K620" i="27"/>
  <c r="M620" i="27"/>
  <c r="O620" i="27"/>
  <c r="Q620" i="27"/>
  <c r="U620" i="27"/>
  <c r="G623" i="27"/>
  <c r="I144" i="1" s="1"/>
  <c r="G624" i="27"/>
  <c r="M624" i="27" s="1"/>
  <c r="I624" i="27"/>
  <c r="K624" i="27"/>
  <c r="K623" i="27" s="1"/>
  <c r="O624" i="27"/>
  <c r="O623" i="27" s="1"/>
  <c r="Q624" i="27"/>
  <c r="U624" i="27"/>
  <c r="U623" i="27" s="1"/>
  <c r="G627" i="27"/>
  <c r="I627" i="27"/>
  <c r="K627" i="27"/>
  <c r="M627" i="27"/>
  <c r="O627" i="27"/>
  <c r="Q627" i="27"/>
  <c r="U627" i="27"/>
  <c r="G629" i="27"/>
  <c r="M629" i="27" s="1"/>
  <c r="I629" i="27"/>
  <c r="K629" i="27"/>
  <c r="O629" i="27"/>
  <c r="Q629" i="27"/>
  <c r="U629" i="27"/>
  <c r="G633" i="27"/>
  <c r="M633" i="27" s="1"/>
  <c r="I633" i="27"/>
  <c r="K633" i="27"/>
  <c r="O633" i="27"/>
  <c r="Q633" i="27"/>
  <c r="U633" i="27"/>
  <c r="G636" i="27"/>
  <c r="I636" i="27"/>
  <c r="K636" i="27"/>
  <c r="M636" i="27"/>
  <c r="O636" i="27"/>
  <c r="Q636" i="27"/>
  <c r="U636" i="27"/>
  <c r="G639" i="27"/>
  <c r="M639" i="27" s="1"/>
  <c r="I639" i="27"/>
  <c r="K639" i="27"/>
  <c r="O639" i="27"/>
  <c r="Q639" i="27"/>
  <c r="U639" i="27"/>
  <c r="G643" i="27"/>
  <c r="M643" i="27" s="1"/>
  <c r="I643" i="27"/>
  <c r="K643" i="27"/>
  <c r="O643" i="27"/>
  <c r="Q643" i="27"/>
  <c r="U643" i="27"/>
  <c r="G645" i="27"/>
  <c r="M645" i="27" s="1"/>
  <c r="I645" i="27"/>
  <c r="K645" i="27"/>
  <c r="O645" i="27"/>
  <c r="Q645" i="27"/>
  <c r="U645" i="27"/>
  <c r="G648" i="27"/>
  <c r="I648" i="27"/>
  <c r="K648" i="27"/>
  <c r="M648" i="27"/>
  <c r="O648" i="27"/>
  <c r="Q648" i="27"/>
  <c r="U648" i="27"/>
  <c r="G650" i="27"/>
  <c r="M650" i="27" s="1"/>
  <c r="I650" i="27"/>
  <c r="K650" i="27"/>
  <c r="O650" i="27"/>
  <c r="Q650" i="27"/>
  <c r="U650" i="27"/>
  <c r="G652" i="27"/>
  <c r="M652" i="27" s="1"/>
  <c r="I652" i="27"/>
  <c r="K652" i="27"/>
  <c r="O652" i="27"/>
  <c r="Q652" i="27"/>
  <c r="U652" i="27"/>
  <c r="G654" i="27"/>
  <c r="M654" i="27" s="1"/>
  <c r="I654" i="27"/>
  <c r="K654" i="27"/>
  <c r="O654" i="27"/>
  <c r="Q654" i="27"/>
  <c r="U654" i="27"/>
  <c r="G658" i="27"/>
  <c r="I658" i="27"/>
  <c r="K658" i="27"/>
  <c r="O658" i="27"/>
  <c r="O657" i="27" s="1"/>
  <c r="Q658" i="27"/>
  <c r="U658" i="27"/>
  <c r="G660" i="27"/>
  <c r="I660" i="27"/>
  <c r="K660" i="27"/>
  <c r="M660" i="27"/>
  <c r="O660" i="27"/>
  <c r="Q660" i="27"/>
  <c r="U660" i="27"/>
  <c r="G663" i="27"/>
  <c r="M663" i="27" s="1"/>
  <c r="I663" i="27"/>
  <c r="K663" i="27"/>
  <c r="O663" i="27"/>
  <c r="Q663" i="27"/>
  <c r="U663" i="27"/>
  <c r="G677" i="27"/>
  <c r="M677" i="27" s="1"/>
  <c r="I677" i="27"/>
  <c r="K677" i="27"/>
  <c r="O677" i="27"/>
  <c r="Q677" i="27"/>
  <c r="U677" i="27"/>
  <c r="G679" i="27"/>
  <c r="M679" i="27" s="1"/>
  <c r="I679" i="27"/>
  <c r="K679" i="27"/>
  <c r="O679" i="27"/>
  <c r="Q679" i="27"/>
  <c r="U679" i="27"/>
  <c r="G681" i="27"/>
  <c r="I681" i="27"/>
  <c r="K681" i="27"/>
  <c r="M681" i="27"/>
  <c r="O681" i="27"/>
  <c r="Q681" i="27"/>
  <c r="U681" i="27"/>
  <c r="G684" i="27"/>
  <c r="M684" i="27" s="1"/>
  <c r="I684" i="27"/>
  <c r="K684" i="27"/>
  <c r="K683" i="27" s="1"/>
  <c r="O684" i="27"/>
  <c r="Q684" i="27"/>
  <c r="U684" i="27"/>
  <c r="U683" i="27" s="1"/>
  <c r="G687" i="27"/>
  <c r="I687" i="27"/>
  <c r="K687" i="27"/>
  <c r="O687" i="27"/>
  <c r="O683" i="27" s="1"/>
  <c r="Q687" i="27"/>
  <c r="U687" i="27"/>
  <c r="G689" i="27"/>
  <c r="I689" i="27"/>
  <c r="K689" i="27"/>
  <c r="M689" i="27"/>
  <c r="O689" i="27"/>
  <c r="Q689" i="27"/>
  <c r="U689" i="27"/>
  <c r="G693" i="27"/>
  <c r="M693" i="27" s="1"/>
  <c r="I693" i="27"/>
  <c r="K693" i="27"/>
  <c r="K692" i="27" s="1"/>
  <c r="O693" i="27"/>
  <c r="Q693" i="27"/>
  <c r="Q692" i="27" s="1"/>
  <c r="U693" i="27"/>
  <c r="U692" i="27" s="1"/>
  <c r="G696" i="27"/>
  <c r="I696" i="27"/>
  <c r="K696" i="27"/>
  <c r="O696" i="27"/>
  <c r="Q696" i="27"/>
  <c r="U696" i="27"/>
  <c r="AE701" i="27"/>
  <c r="G58" i="1" s="1"/>
  <c r="AZ70" i="26"/>
  <c r="AZ34" i="26"/>
  <c r="AZ10" i="26"/>
  <c r="G9" i="26"/>
  <c r="M9" i="26" s="1"/>
  <c r="I9" i="26"/>
  <c r="K9" i="26"/>
  <c r="O9" i="26"/>
  <c r="Q9" i="26"/>
  <c r="U9" i="26"/>
  <c r="G16" i="26"/>
  <c r="M16" i="26" s="1"/>
  <c r="I16" i="26"/>
  <c r="K16" i="26"/>
  <c r="O16" i="26"/>
  <c r="Q16" i="26"/>
  <c r="U16" i="26"/>
  <c r="G19" i="26"/>
  <c r="M19" i="26" s="1"/>
  <c r="I19" i="26"/>
  <c r="K19" i="26"/>
  <c r="O19" i="26"/>
  <c r="Q19" i="26"/>
  <c r="U19" i="26"/>
  <c r="G22" i="26"/>
  <c r="M22" i="26" s="1"/>
  <c r="I22" i="26"/>
  <c r="K22" i="26"/>
  <c r="O22" i="26"/>
  <c r="Q22" i="26"/>
  <c r="U22" i="26"/>
  <c r="G25" i="26"/>
  <c r="M25" i="26" s="1"/>
  <c r="I25" i="26"/>
  <c r="K25" i="26"/>
  <c r="O25" i="26"/>
  <c r="Q25" i="26"/>
  <c r="U25" i="26"/>
  <c r="G26" i="26"/>
  <c r="G27" i="26"/>
  <c r="I27" i="26"/>
  <c r="I26" i="26" s="1"/>
  <c r="K27" i="26"/>
  <c r="K26" i="26" s="1"/>
  <c r="M27" i="26"/>
  <c r="O27" i="26"/>
  <c r="O26" i="26" s="1"/>
  <c r="Q27" i="26"/>
  <c r="Q26" i="26" s="1"/>
  <c r="U27" i="26"/>
  <c r="U26" i="26" s="1"/>
  <c r="G33" i="26"/>
  <c r="I33" i="26"/>
  <c r="K33" i="26"/>
  <c r="M33" i="26"/>
  <c r="O33" i="26"/>
  <c r="Q33" i="26"/>
  <c r="U33" i="26"/>
  <c r="G39" i="26"/>
  <c r="M39" i="26" s="1"/>
  <c r="I39" i="26"/>
  <c r="K39" i="26"/>
  <c r="O39" i="26"/>
  <c r="Q39" i="26"/>
  <c r="Q38" i="26" s="1"/>
  <c r="U39" i="26"/>
  <c r="G45" i="26"/>
  <c r="I45" i="26"/>
  <c r="K45" i="26"/>
  <c r="M45" i="26"/>
  <c r="O45" i="26"/>
  <c r="Q45" i="26"/>
  <c r="U45" i="26"/>
  <c r="G51" i="26"/>
  <c r="I51" i="26"/>
  <c r="K51" i="26"/>
  <c r="M51" i="26"/>
  <c r="O51" i="26"/>
  <c r="Q51" i="26"/>
  <c r="U51" i="26"/>
  <c r="G56" i="26"/>
  <c r="M56" i="26" s="1"/>
  <c r="I56" i="26"/>
  <c r="K56" i="26"/>
  <c r="O56" i="26"/>
  <c r="Q56" i="26"/>
  <c r="U56" i="26"/>
  <c r="G61" i="26"/>
  <c r="M61" i="26" s="1"/>
  <c r="I61" i="26"/>
  <c r="K61" i="26"/>
  <c r="O61" i="26"/>
  <c r="Q61" i="26"/>
  <c r="U61" i="26"/>
  <c r="G64" i="26"/>
  <c r="I64" i="26"/>
  <c r="K64" i="26"/>
  <c r="M64" i="26"/>
  <c r="O64" i="26"/>
  <c r="Q64" i="26"/>
  <c r="U64" i="26"/>
  <c r="G67" i="26"/>
  <c r="M67" i="26" s="1"/>
  <c r="I67" i="26"/>
  <c r="K67" i="26"/>
  <c r="O67" i="26"/>
  <c r="Q67" i="26"/>
  <c r="U67" i="26"/>
  <c r="G69" i="26"/>
  <c r="M69" i="26" s="1"/>
  <c r="M68" i="26" s="1"/>
  <c r="I69" i="26"/>
  <c r="I68" i="26" s="1"/>
  <c r="K69" i="26"/>
  <c r="K68" i="26" s="1"/>
  <c r="O69" i="26"/>
  <c r="O68" i="26" s="1"/>
  <c r="Q69" i="26"/>
  <c r="Q68" i="26" s="1"/>
  <c r="U69" i="26"/>
  <c r="U68" i="26" s="1"/>
  <c r="G73" i="26"/>
  <c r="I73" i="26"/>
  <c r="K73" i="26"/>
  <c r="K72" i="26" s="1"/>
  <c r="M73" i="26"/>
  <c r="O73" i="26"/>
  <c r="Q73" i="26"/>
  <c r="U73" i="26"/>
  <c r="G77" i="26"/>
  <c r="G72" i="26" s="1"/>
  <c r="I77" i="26"/>
  <c r="K77" i="26"/>
  <c r="O77" i="26"/>
  <c r="O72" i="26" s="1"/>
  <c r="Q77" i="26"/>
  <c r="U77" i="26"/>
  <c r="G82" i="26"/>
  <c r="M82" i="26" s="1"/>
  <c r="I82" i="26"/>
  <c r="I72" i="26" s="1"/>
  <c r="K82" i="26"/>
  <c r="O82" i="26"/>
  <c r="Q82" i="26"/>
  <c r="Q72" i="26" s="1"/>
  <c r="U82" i="26"/>
  <c r="G86" i="26"/>
  <c r="I86" i="26"/>
  <c r="K86" i="26"/>
  <c r="M86" i="26"/>
  <c r="O86" i="26"/>
  <c r="Q86" i="26"/>
  <c r="U86" i="26"/>
  <c r="G87" i="26"/>
  <c r="M87" i="26" s="1"/>
  <c r="I87" i="26"/>
  <c r="K87" i="26"/>
  <c r="O87" i="26"/>
  <c r="Q87" i="26"/>
  <c r="U87" i="26"/>
  <c r="G89" i="26"/>
  <c r="M89" i="26" s="1"/>
  <c r="I89" i="26"/>
  <c r="K89" i="26"/>
  <c r="O89" i="26"/>
  <c r="Q89" i="26"/>
  <c r="U89" i="26"/>
  <c r="G90" i="26"/>
  <c r="M90" i="26" s="1"/>
  <c r="I90" i="26"/>
  <c r="K90" i="26"/>
  <c r="O90" i="26"/>
  <c r="Q90" i="26"/>
  <c r="U90" i="26"/>
  <c r="G91" i="26"/>
  <c r="M91" i="26" s="1"/>
  <c r="I91" i="26"/>
  <c r="K91" i="26"/>
  <c r="O91" i="26"/>
  <c r="Q91" i="26"/>
  <c r="U91" i="26"/>
  <c r="G92" i="26"/>
  <c r="I92" i="26"/>
  <c r="K92" i="26"/>
  <c r="M92" i="26"/>
  <c r="O92" i="26"/>
  <c r="Q92" i="26"/>
  <c r="U92" i="26"/>
  <c r="G93" i="26"/>
  <c r="M93" i="26" s="1"/>
  <c r="I93" i="26"/>
  <c r="K93" i="26"/>
  <c r="O93" i="26"/>
  <c r="Q93" i="26"/>
  <c r="U93" i="26"/>
  <c r="G94" i="26"/>
  <c r="M94" i="26" s="1"/>
  <c r="I94" i="26"/>
  <c r="K94" i="26"/>
  <c r="O94" i="26"/>
  <c r="Q94" i="26"/>
  <c r="U94" i="26"/>
  <c r="G95" i="26"/>
  <c r="I95" i="26"/>
  <c r="K95" i="26"/>
  <c r="M95" i="26"/>
  <c r="O95" i="26"/>
  <c r="Q95" i="26"/>
  <c r="U95" i="26"/>
  <c r="G96" i="26"/>
  <c r="M96" i="26" s="1"/>
  <c r="I96" i="26"/>
  <c r="K96" i="26"/>
  <c r="O96" i="26"/>
  <c r="Q96" i="26"/>
  <c r="U96" i="26"/>
  <c r="G98" i="26"/>
  <c r="M98" i="26" s="1"/>
  <c r="I98" i="26"/>
  <c r="K98" i="26"/>
  <c r="O98" i="26"/>
  <c r="Q98" i="26"/>
  <c r="U98" i="26"/>
  <c r="G100" i="26"/>
  <c r="M100" i="26" s="1"/>
  <c r="I100" i="26"/>
  <c r="K100" i="26"/>
  <c r="O100" i="26"/>
  <c r="Q100" i="26"/>
  <c r="U100" i="26"/>
  <c r="G102" i="26"/>
  <c r="M102" i="26" s="1"/>
  <c r="I102" i="26"/>
  <c r="K102" i="26"/>
  <c r="O102" i="26"/>
  <c r="Q102" i="26"/>
  <c r="U102" i="26"/>
  <c r="AE107" i="26"/>
  <c r="G57" i="1" s="1"/>
  <c r="AZ115" i="25"/>
  <c r="AZ24" i="25"/>
  <c r="AZ21" i="25"/>
  <c r="AZ14" i="25"/>
  <c r="AZ10" i="25"/>
  <c r="G9" i="25"/>
  <c r="M9" i="25" s="1"/>
  <c r="I9" i="25"/>
  <c r="K9" i="25"/>
  <c r="O9" i="25"/>
  <c r="O8" i="25" s="1"/>
  <c r="Q9" i="25"/>
  <c r="Q8" i="25" s="1"/>
  <c r="U9" i="25"/>
  <c r="G13" i="25"/>
  <c r="M13" i="25" s="1"/>
  <c r="I13" i="25"/>
  <c r="K13" i="25"/>
  <c r="O13" i="25"/>
  <c r="Q13" i="25"/>
  <c r="U13" i="25"/>
  <c r="G17" i="25"/>
  <c r="M17" i="25" s="1"/>
  <c r="I17" i="25"/>
  <c r="K17" i="25"/>
  <c r="O17" i="25"/>
  <c r="O16" i="25" s="1"/>
  <c r="Q17" i="25"/>
  <c r="U17" i="25"/>
  <c r="G20" i="25"/>
  <c r="M20" i="25" s="1"/>
  <c r="I20" i="25"/>
  <c r="K20" i="25"/>
  <c r="O20" i="25"/>
  <c r="Q20" i="25"/>
  <c r="U20" i="25"/>
  <c r="G23" i="25"/>
  <c r="I23" i="25"/>
  <c r="K23" i="25"/>
  <c r="M23" i="25"/>
  <c r="O23" i="25"/>
  <c r="Q23" i="25"/>
  <c r="U23" i="25"/>
  <c r="G27" i="25"/>
  <c r="M27" i="25" s="1"/>
  <c r="I27" i="25"/>
  <c r="K27" i="25"/>
  <c r="O27" i="25"/>
  <c r="O26" i="25" s="1"/>
  <c r="Q27" i="25"/>
  <c r="Q26" i="25" s="1"/>
  <c r="U27" i="25"/>
  <c r="G30" i="25"/>
  <c r="M30" i="25" s="1"/>
  <c r="I30" i="25"/>
  <c r="K30" i="25"/>
  <c r="K26" i="25" s="1"/>
  <c r="O30" i="25"/>
  <c r="Q30" i="25"/>
  <c r="U30" i="25"/>
  <c r="G32" i="25"/>
  <c r="M32" i="25" s="1"/>
  <c r="I32" i="25"/>
  <c r="K32" i="25"/>
  <c r="O32" i="25"/>
  <c r="Q32" i="25"/>
  <c r="U32" i="25"/>
  <c r="G36" i="25"/>
  <c r="M36" i="25" s="1"/>
  <c r="I36" i="25"/>
  <c r="K36" i="25"/>
  <c r="O36" i="25"/>
  <c r="O35" i="25" s="1"/>
  <c r="Q36" i="25"/>
  <c r="U36" i="25"/>
  <c r="G39" i="25"/>
  <c r="M39" i="25" s="1"/>
  <c r="I39" i="25"/>
  <c r="K39" i="25"/>
  <c r="K35" i="25" s="1"/>
  <c r="O39" i="25"/>
  <c r="Q39" i="25"/>
  <c r="U39" i="25"/>
  <c r="U35" i="25" s="1"/>
  <c r="G42" i="25"/>
  <c r="I42" i="25"/>
  <c r="K42" i="25"/>
  <c r="M42" i="25"/>
  <c r="O42" i="25"/>
  <c r="Q42" i="25"/>
  <c r="U42" i="25"/>
  <c r="G46" i="25"/>
  <c r="M46" i="25" s="1"/>
  <c r="I46" i="25"/>
  <c r="K46" i="25"/>
  <c r="O46" i="25"/>
  <c r="Q46" i="25"/>
  <c r="U46" i="25"/>
  <c r="G48" i="25"/>
  <c r="M48" i="25" s="1"/>
  <c r="I48" i="25"/>
  <c r="K48" i="25"/>
  <c r="O48" i="25"/>
  <c r="Q48" i="25"/>
  <c r="U48" i="25"/>
  <c r="G50" i="25"/>
  <c r="M50" i="25" s="1"/>
  <c r="I50" i="25"/>
  <c r="K50" i="25"/>
  <c r="O50" i="25"/>
  <c r="Q50" i="25"/>
  <c r="U50" i="25"/>
  <c r="G52" i="25"/>
  <c r="M52" i="25" s="1"/>
  <c r="I52" i="25"/>
  <c r="K52" i="25"/>
  <c r="O52" i="25"/>
  <c r="Q52" i="25"/>
  <c r="U52" i="25"/>
  <c r="G54" i="25"/>
  <c r="M54" i="25" s="1"/>
  <c r="I54" i="25"/>
  <c r="K54" i="25"/>
  <c r="O54" i="25"/>
  <c r="Q54" i="25"/>
  <c r="U54" i="25"/>
  <c r="G56" i="25"/>
  <c r="M56" i="25" s="1"/>
  <c r="I56" i="25"/>
  <c r="K56" i="25"/>
  <c r="O56" i="25"/>
  <c r="Q56" i="25"/>
  <c r="U56" i="25"/>
  <c r="G58" i="25"/>
  <c r="I58" i="25"/>
  <c r="K58" i="25"/>
  <c r="M58" i="25"/>
  <c r="O58" i="25"/>
  <c r="Q58" i="25"/>
  <c r="U58" i="25"/>
  <c r="G60" i="25"/>
  <c r="M60" i="25" s="1"/>
  <c r="I60" i="25"/>
  <c r="K60" i="25"/>
  <c r="O60" i="25"/>
  <c r="Q60" i="25"/>
  <c r="U60" i="25"/>
  <c r="G62" i="25"/>
  <c r="M62" i="25" s="1"/>
  <c r="I62" i="25"/>
  <c r="K62" i="25"/>
  <c r="O62" i="25"/>
  <c r="Q62" i="25"/>
  <c r="U62" i="25"/>
  <c r="G64" i="25"/>
  <c r="M64" i="25" s="1"/>
  <c r="I64" i="25"/>
  <c r="K64" i="25"/>
  <c r="O64" i="25"/>
  <c r="Q64" i="25"/>
  <c r="U64" i="25"/>
  <c r="G67" i="25"/>
  <c r="M67" i="25" s="1"/>
  <c r="I67" i="25"/>
  <c r="K67" i="25"/>
  <c r="O67" i="25"/>
  <c r="Q67" i="25"/>
  <c r="U67" i="25"/>
  <c r="G69" i="25"/>
  <c r="I69" i="25"/>
  <c r="K69" i="25"/>
  <c r="O69" i="25"/>
  <c r="Q69" i="25"/>
  <c r="U69" i="25"/>
  <c r="G71" i="25"/>
  <c r="M71" i="25" s="1"/>
  <c r="I71" i="25"/>
  <c r="K71" i="25"/>
  <c r="O71" i="25"/>
  <c r="Q71" i="25"/>
  <c r="U71" i="25"/>
  <c r="G74" i="25"/>
  <c r="I74" i="25"/>
  <c r="K74" i="25"/>
  <c r="M74" i="25"/>
  <c r="O74" i="25"/>
  <c r="Q74" i="25"/>
  <c r="U74" i="25"/>
  <c r="G76" i="25"/>
  <c r="G73" i="25" s="1"/>
  <c r="I76" i="25"/>
  <c r="K76" i="25"/>
  <c r="O76" i="25"/>
  <c r="Q76" i="25"/>
  <c r="U76" i="25"/>
  <c r="G78" i="25"/>
  <c r="M78" i="25" s="1"/>
  <c r="I78" i="25"/>
  <c r="K78" i="25"/>
  <c r="O78" i="25"/>
  <c r="Q78" i="25"/>
  <c r="U78" i="25"/>
  <c r="G80" i="25"/>
  <c r="M80" i="25" s="1"/>
  <c r="I80" i="25"/>
  <c r="K80" i="25"/>
  <c r="O80" i="25"/>
  <c r="Q80" i="25"/>
  <c r="U80" i="25"/>
  <c r="G82" i="25"/>
  <c r="I82" i="25"/>
  <c r="K82" i="25"/>
  <c r="M82" i="25"/>
  <c r="O82" i="25"/>
  <c r="Q82" i="25"/>
  <c r="U82" i="25"/>
  <c r="G84" i="25"/>
  <c r="M84" i="25" s="1"/>
  <c r="I84" i="25"/>
  <c r="K84" i="25"/>
  <c r="O84" i="25"/>
  <c r="Q84" i="25"/>
  <c r="U84" i="25"/>
  <c r="G86" i="25"/>
  <c r="M86" i="25" s="1"/>
  <c r="I86" i="25"/>
  <c r="K86" i="25"/>
  <c r="O86" i="25"/>
  <c r="Q86" i="25"/>
  <c r="U86" i="25"/>
  <c r="G89" i="25"/>
  <c r="M89" i="25" s="1"/>
  <c r="I89" i="25"/>
  <c r="K89" i="25"/>
  <c r="O89" i="25"/>
  <c r="Q89" i="25"/>
  <c r="U89" i="25"/>
  <c r="G92" i="25"/>
  <c r="I92" i="25"/>
  <c r="K92" i="25"/>
  <c r="M92" i="25"/>
  <c r="O92" i="25"/>
  <c r="Q92" i="25"/>
  <c r="U92" i="25"/>
  <c r="G94" i="25"/>
  <c r="G95" i="25"/>
  <c r="M95" i="25" s="1"/>
  <c r="I95" i="25"/>
  <c r="K95" i="25"/>
  <c r="O95" i="25"/>
  <c r="O94" i="25" s="1"/>
  <c r="Q95" i="25"/>
  <c r="U95" i="25"/>
  <c r="G98" i="25"/>
  <c r="M98" i="25" s="1"/>
  <c r="I98" i="25"/>
  <c r="K98" i="25"/>
  <c r="O98" i="25"/>
  <c r="Q98" i="25"/>
  <c r="U98" i="25"/>
  <c r="G102" i="25"/>
  <c r="M102" i="25" s="1"/>
  <c r="I102" i="25"/>
  <c r="K102" i="25"/>
  <c r="K101" i="25" s="1"/>
  <c r="O102" i="25"/>
  <c r="O101" i="25" s="1"/>
  <c r="Q102" i="25"/>
  <c r="U102" i="25"/>
  <c r="U101" i="25" s="1"/>
  <c r="G105" i="25"/>
  <c r="I105" i="25"/>
  <c r="K105" i="25"/>
  <c r="M105" i="25"/>
  <c r="O105" i="25"/>
  <c r="Q105" i="25"/>
  <c r="Q101" i="25" s="1"/>
  <c r="U105" i="25"/>
  <c r="G109" i="25"/>
  <c r="G110" i="25"/>
  <c r="M110" i="25" s="1"/>
  <c r="M109" i="25" s="1"/>
  <c r="I110" i="25"/>
  <c r="I109" i="25" s="1"/>
  <c r="K110" i="25"/>
  <c r="K109" i="25" s="1"/>
  <c r="O110" i="25"/>
  <c r="O109" i="25" s="1"/>
  <c r="Q110" i="25"/>
  <c r="Q109" i="25" s="1"/>
  <c r="U110" i="25"/>
  <c r="U109" i="25" s="1"/>
  <c r="K113" i="25"/>
  <c r="O113" i="25"/>
  <c r="U113" i="25"/>
  <c r="G114" i="25"/>
  <c r="G113" i="25" s="1"/>
  <c r="I114" i="25"/>
  <c r="I113" i="25" s="1"/>
  <c r="K114" i="25"/>
  <c r="M114" i="25"/>
  <c r="M113" i="25" s="1"/>
  <c r="O114" i="25"/>
  <c r="Q114" i="25"/>
  <c r="Q113" i="25" s="1"/>
  <c r="U114" i="25"/>
  <c r="AE118" i="25"/>
  <c r="G9" i="24"/>
  <c r="M9" i="24" s="1"/>
  <c r="I9" i="24"/>
  <c r="K9" i="24"/>
  <c r="O9" i="24"/>
  <c r="Q9" i="24"/>
  <c r="U9" i="24"/>
  <c r="G11" i="24"/>
  <c r="I11" i="24"/>
  <c r="K11" i="24"/>
  <c r="M11" i="24"/>
  <c r="O11" i="24"/>
  <c r="Q11" i="24"/>
  <c r="U11" i="24"/>
  <c r="G12" i="24"/>
  <c r="M12" i="24" s="1"/>
  <c r="I12" i="24"/>
  <c r="K12" i="24"/>
  <c r="O12" i="24"/>
  <c r="Q12" i="24"/>
  <c r="U12" i="24"/>
  <c r="G13" i="24"/>
  <c r="I13" i="24"/>
  <c r="K13" i="24"/>
  <c r="O13" i="24"/>
  <c r="Q13" i="24"/>
  <c r="U13" i="24"/>
  <c r="G14" i="24"/>
  <c r="I14" i="24"/>
  <c r="K14" i="24"/>
  <c r="M14" i="24"/>
  <c r="O14" i="24"/>
  <c r="Q14" i="24"/>
  <c r="U14" i="24"/>
  <c r="G15" i="24"/>
  <c r="M15" i="24" s="1"/>
  <c r="I15" i="24"/>
  <c r="K15" i="24"/>
  <c r="O15" i="24"/>
  <c r="Q15" i="24"/>
  <c r="U15" i="24"/>
  <c r="G16" i="24"/>
  <c r="M16" i="24" s="1"/>
  <c r="I16" i="24"/>
  <c r="K16" i="24"/>
  <c r="O16" i="24"/>
  <c r="Q16" i="24"/>
  <c r="U16" i="24"/>
  <c r="G17" i="24"/>
  <c r="M17" i="24" s="1"/>
  <c r="I17" i="24"/>
  <c r="K17" i="24"/>
  <c r="O17" i="24"/>
  <c r="Q17" i="24"/>
  <c r="U17" i="24"/>
  <c r="G18" i="24"/>
  <c r="M18" i="24" s="1"/>
  <c r="I18" i="24"/>
  <c r="K18" i="24"/>
  <c r="O18" i="24"/>
  <c r="Q18" i="24"/>
  <c r="U18" i="24"/>
  <c r="G19" i="24"/>
  <c r="M19" i="24" s="1"/>
  <c r="I19" i="24"/>
  <c r="K19" i="24"/>
  <c r="O19" i="24"/>
  <c r="Q19" i="24"/>
  <c r="U19" i="24"/>
  <c r="G20" i="24"/>
  <c r="M20" i="24" s="1"/>
  <c r="I20" i="24"/>
  <c r="K20" i="24"/>
  <c r="O20" i="24"/>
  <c r="Q20" i="24"/>
  <c r="U20" i="24"/>
  <c r="G21" i="24"/>
  <c r="M21" i="24" s="1"/>
  <c r="I21" i="24"/>
  <c r="K21" i="24"/>
  <c r="O21" i="24"/>
  <c r="Q21" i="24"/>
  <c r="U21" i="24"/>
  <c r="G22" i="24"/>
  <c r="M22" i="24" s="1"/>
  <c r="I22" i="24"/>
  <c r="K22" i="24"/>
  <c r="O22" i="24"/>
  <c r="Q22" i="24"/>
  <c r="U22" i="24"/>
  <c r="G23" i="24"/>
  <c r="I23" i="24"/>
  <c r="K23" i="24"/>
  <c r="M23" i="24"/>
  <c r="O23" i="24"/>
  <c r="Q23" i="24"/>
  <c r="U23" i="24"/>
  <c r="G24" i="24"/>
  <c r="I24" i="24"/>
  <c r="K24" i="24"/>
  <c r="M24" i="24"/>
  <c r="O24" i="24"/>
  <c r="Q24" i="24"/>
  <c r="U24" i="24"/>
  <c r="G25" i="24"/>
  <c r="M25" i="24" s="1"/>
  <c r="I25" i="24"/>
  <c r="K25" i="24"/>
  <c r="O25" i="24"/>
  <c r="Q25" i="24"/>
  <c r="U25" i="24"/>
  <c r="G26" i="24"/>
  <c r="I26" i="24"/>
  <c r="K26" i="24"/>
  <c r="M26" i="24"/>
  <c r="O26" i="24"/>
  <c r="Q26" i="24"/>
  <c r="U26" i="24"/>
  <c r="G27" i="24"/>
  <c r="I27" i="24"/>
  <c r="K27" i="24"/>
  <c r="M27" i="24"/>
  <c r="O27" i="24"/>
  <c r="Q27" i="24"/>
  <c r="U27" i="24"/>
  <c r="G28" i="24"/>
  <c r="M28" i="24" s="1"/>
  <c r="I28" i="24"/>
  <c r="K28" i="24"/>
  <c r="O28" i="24"/>
  <c r="Q28" i="24"/>
  <c r="U28" i="24"/>
  <c r="G29" i="24"/>
  <c r="M29" i="24" s="1"/>
  <c r="I29" i="24"/>
  <c r="K29" i="24"/>
  <c r="O29" i="24"/>
  <c r="Q29" i="24"/>
  <c r="U29" i="24"/>
  <c r="G30" i="24"/>
  <c r="I30" i="24"/>
  <c r="K30" i="24"/>
  <c r="M30" i="24"/>
  <c r="O30" i="24"/>
  <c r="Q30" i="24"/>
  <c r="U30" i="24"/>
  <c r="G31" i="24"/>
  <c r="M31" i="24" s="1"/>
  <c r="I31" i="24"/>
  <c r="K31" i="24"/>
  <c r="O31" i="24"/>
  <c r="Q31" i="24"/>
  <c r="U31" i="24"/>
  <c r="G32" i="24"/>
  <c r="M32" i="24" s="1"/>
  <c r="I32" i="24"/>
  <c r="K32" i="24"/>
  <c r="O32" i="24"/>
  <c r="Q32" i="24"/>
  <c r="U32" i="24"/>
  <c r="G33" i="24"/>
  <c r="I33" i="24"/>
  <c r="K33" i="24"/>
  <c r="O33" i="24"/>
  <c r="Q33" i="24"/>
  <c r="U33" i="24"/>
  <c r="G34" i="24"/>
  <c r="M34" i="24" s="1"/>
  <c r="I34" i="24"/>
  <c r="K34" i="24"/>
  <c r="O34" i="24"/>
  <c r="Q34" i="24"/>
  <c r="U34" i="24"/>
  <c r="G35" i="24"/>
  <c r="M35" i="24" s="1"/>
  <c r="I35" i="24"/>
  <c r="K35" i="24"/>
  <c r="O35" i="24"/>
  <c r="Q35" i="24"/>
  <c r="U35" i="24"/>
  <c r="G36" i="24"/>
  <c r="M36" i="24" s="1"/>
  <c r="I36" i="24"/>
  <c r="K36" i="24"/>
  <c r="O36" i="24"/>
  <c r="Q36" i="24"/>
  <c r="U36" i="24"/>
  <c r="G37" i="24"/>
  <c r="M37" i="24" s="1"/>
  <c r="I37" i="24"/>
  <c r="K37" i="24"/>
  <c r="O37" i="24"/>
  <c r="Q37" i="24"/>
  <c r="U37" i="24"/>
  <c r="G38" i="24"/>
  <c r="M38" i="24" s="1"/>
  <c r="I38" i="24"/>
  <c r="K38" i="24"/>
  <c r="O38" i="24"/>
  <c r="Q38" i="24"/>
  <c r="U38" i="24"/>
  <c r="G39" i="24"/>
  <c r="M39" i="24" s="1"/>
  <c r="I39" i="24"/>
  <c r="K39" i="24"/>
  <c r="O39" i="24"/>
  <c r="Q39" i="24"/>
  <c r="U39" i="24"/>
  <c r="AD41" i="24"/>
  <c r="F54" i="1" s="1"/>
  <c r="G8" i="23"/>
  <c r="G9" i="23"/>
  <c r="M9" i="23" s="1"/>
  <c r="I9" i="23"/>
  <c r="K9" i="23"/>
  <c r="K8" i="23" s="1"/>
  <c r="O9" i="23"/>
  <c r="O8" i="23" s="1"/>
  <c r="Q9" i="23"/>
  <c r="U9" i="23"/>
  <c r="G12" i="23"/>
  <c r="AE61" i="23" s="1"/>
  <c r="G53" i="1" s="1"/>
  <c r="I12" i="23"/>
  <c r="K12" i="23"/>
  <c r="O12" i="23"/>
  <c r="Q12" i="23"/>
  <c r="U12" i="23"/>
  <c r="G16" i="23"/>
  <c r="I16" i="23"/>
  <c r="K16" i="23"/>
  <c r="O16" i="23"/>
  <c r="Q16" i="23"/>
  <c r="U16" i="23"/>
  <c r="G19" i="23"/>
  <c r="M19" i="23" s="1"/>
  <c r="I19" i="23"/>
  <c r="K19" i="23"/>
  <c r="O19" i="23"/>
  <c r="Q19" i="23"/>
  <c r="U19" i="23"/>
  <c r="G22" i="23"/>
  <c r="M22" i="23" s="1"/>
  <c r="I22" i="23"/>
  <c r="K22" i="23"/>
  <c r="O22" i="23"/>
  <c r="Q22" i="23"/>
  <c r="U22" i="23"/>
  <c r="G25" i="23"/>
  <c r="M25" i="23" s="1"/>
  <c r="I25" i="23"/>
  <c r="K25" i="23"/>
  <c r="O25" i="23"/>
  <c r="Q25" i="23"/>
  <c r="U25" i="23"/>
  <c r="G28" i="23"/>
  <c r="M28" i="23" s="1"/>
  <c r="I28" i="23"/>
  <c r="K28" i="23"/>
  <c r="O28" i="23"/>
  <c r="Q28" i="23"/>
  <c r="U28" i="23"/>
  <c r="G31" i="23"/>
  <c r="M31" i="23" s="1"/>
  <c r="I31" i="23"/>
  <c r="K31" i="23"/>
  <c r="O31" i="23"/>
  <c r="Q31" i="23"/>
  <c r="U31" i="23"/>
  <c r="G35" i="23"/>
  <c r="I35" i="23"/>
  <c r="K35" i="23"/>
  <c r="O35" i="23"/>
  <c r="Q35" i="23"/>
  <c r="U35" i="23"/>
  <c r="G36" i="23"/>
  <c r="M36" i="23" s="1"/>
  <c r="I36" i="23"/>
  <c r="K36" i="23"/>
  <c r="O36" i="23"/>
  <c r="Q36" i="23"/>
  <c r="U36" i="23"/>
  <c r="G40" i="23"/>
  <c r="M40" i="23" s="1"/>
  <c r="I40" i="23"/>
  <c r="K40" i="23"/>
  <c r="O40" i="23"/>
  <c r="Q40" i="23"/>
  <c r="U40" i="23"/>
  <c r="G42" i="23"/>
  <c r="M42" i="23" s="1"/>
  <c r="I42" i="23"/>
  <c r="K42" i="23"/>
  <c r="O42" i="23"/>
  <c r="Q42" i="23"/>
  <c r="U42" i="23"/>
  <c r="G44" i="23"/>
  <c r="I44" i="23"/>
  <c r="K44" i="23"/>
  <c r="M44" i="23"/>
  <c r="O44" i="23"/>
  <c r="Q44" i="23"/>
  <c r="U44" i="23"/>
  <c r="G46" i="23"/>
  <c r="M46" i="23" s="1"/>
  <c r="I46" i="23"/>
  <c r="K46" i="23"/>
  <c r="O46" i="23"/>
  <c r="Q46" i="23"/>
  <c r="U46" i="23"/>
  <c r="G47" i="23"/>
  <c r="M47" i="23" s="1"/>
  <c r="I47" i="23"/>
  <c r="K47" i="23"/>
  <c r="O47" i="23"/>
  <c r="Q47" i="23"/>
  <c r="U47" i="23"/>
  <c r="G51" i="23"/>
  <c r="I51" i="23"/>
  <c r="K51" i="23"/>
  <c r="M51" i="23"/>
  <c r="O51" i="23"/>
  <c r="Q51" i="23"/>
  <c r="U51" i="23"/>
  <c r="G54" i="23"/>
  <c r="M54" i="23" s="1"/>
  <c r="I54" i="23"/>
  <c r="K54" i="23"/>
  <c r="O54" i="23"/>
  <c r="Q54" i="23"/>
  <c r="U54" i="23"/>
  <c r="G56" i="23"/>
  <c r="M56" i="23" s="1"/>
  <c r="I56" i="23"/>
  <c r="K56" i="23"/>
  <c r="O56" i="23"/>
  <c r="Q56" i="23"/>
  <c r="U56" i="23"/>
  <c r="AD61" i="23"/>
  <c r="F53" i="1" s="1"/>
  <c r="H53" i="1" s="1"/>
  <c r="I53" i="1" s="1"/>
  <c r="AZ177" i="22"/>
  <c r="AZ75" i="22"/>
  <c r="AZ22" i="22"/>
  <c r="AZ14" i="22"/>
  <c r="AZ10" i="22"/>
  <c r="G9" i="22"/>
  <c r="M9" i="22" s="1"/>
  <c r="I9" i="22"/>
  <c r="K9" i="22"/>
  <c r="O9" i="22"/>
  <c r="Q9" i="22"/>
  <c r="U9" i="22"/>
  <c r="G13" i="22"/>
  <c r="I13" i="22"/>
  <c r="K13" i="22"/>
  <c r="M13" i="22"/>
  <c r="O13" i="22"/>
  <c r="Q13" i="22"/>
  <c r="U13" i="22"/>
  <c r="G21" i="22"/>
  <c r="AD642" i="22" s="1"/>
  <c r="F52" i="1" s="1"/>
  <c r="I21" i="22"/>
  <c r="K21" i="22"/>
  <c r="O21" i="22"/>
  <c r="Q21" i="22"/>
  <c r="U21" i="22"/>
  <c r="G29" i="22"/>
  <c r="M29" i="22" s="1"/>
  <c r="I29" i="22"/>
  <c r="K29" i="22"/>
  <c r="O29" i="22"/>
  <c r="Q29" i="22"/>
  <c r="U29" i="22"/>
  <c r="G35" i="22"/>
  <c r="I35" i="22"/>
  <c r="K35" i="22"/>
  <c r="M35" i="22"/>
  <c r="O35" i="22"/>
  <c r="Q35" i="22"/>
  <c r="U35" i="22"/>
  <c r="G39" i="22"/>
  <c r="M39" i="22" s="1"/>
  <c r="I39" i="22"/>
  <c r="K39" i="22"/>
  <c r="O39" i="22"/>
  <c r="Q39" i="22"/>
  <c r="U39" i="22"/>
  <c r="G43" i="22"/>
  <c r="I43" i="22"/>
  <c r="K43" i="22"/>
  <c r="O43" i="22"/>
  <c r="Q43" i="22"/>
  <c r="U43" i="22"/>
  <c r="G48" i="22"/>
  <c r="M48" i="22" s="1"/>
  <c r="I48" i="22"/>
  <c r="K48" i="22"/>
  <c r="O48" i="22"/>
  <c r="Q48" i="22"/>
  <c r="U48" i="22"/>
  <c r="G53" i="22"/>
  <c r="M53" i="22" s="1"/>
  <c r="I53" i="22"/>
  <c r="K53" i="22"/>
  <c r="O53" i="22"/>
  <c r="Q53" i="22"/>
  <c r="U53" i="22"/>
  <c r="G58" i="22"/>
  <c r="I58" i="22"/>
  <c r="K58" i="22"/>
  <c r="M58" i="22"/>
  <c r="O58" i="22"/>
  <c r="Q58" i="22"/>
  <c r="U58" i="22"/>
  <c r="G63" i="22"/>
  <c r="M63" i="22" s="1"/>
  <c r="I63" i="22"/>
  <c r="K63" i="22"/>
  <c r="O63" i="22"/>
  <c r="Q63" i="22"/>
  <c r="U63" i="22"/>
  <c r="G68" i="22"/>
  <c r="M68" i="22" s="1"/>
  <c r="I68" i="22"/>
  <c r="K68" i="22"/>
  <c r="O68" i="22"/>
  <c r="Q68" i="22"/>
  <c r="U68" i="22"/>
  <c r="U73" i="22"/>
  <c r="G74" i="22"/>
  <c r="I74" i="22"/>
  <c r="I73" i="22" s="1"/>
  <c r="K74" i="22"/>
  <c r="K73" i="22" s="1"/>
  <c r="M74" i="22"/>
  <c r="O74" i="22"/>
  <c r="Q74" i="22"/>
  <c r="U74" i="22"/>
  <c r="G84" i="22"/>
  <c r="M84" i="22" s="1"/>
  <c r="I84" i="22"/>
  <c r="K84" i="22"/>
  <c r="O84" i="22"/>
  <c r="O73" i="22" s="1"/>
  <c r="Q84" i="22"/>
  <c r="Q73" i="22" s="1"/>
  <c r="U84" i="22"/>
  <c r="O89" i="22"/>
  <c r="G90" i="22"/>
  <c r="M90" i="22" s="1"/>
  <c r="I90" i="22"/>
  <c r="I89" i="22" s="1"/>
  <c r="K90" i="22"/>
  <c r="K89" i="22" s="1"/>
  <c r="O90" i="22"/>
  <c r="Q90" i="22"/>
  <c r="Q89" i="22" s="1"/>
  <c r="U90" i="22"/>
  <c r="U89" i="22" s="1"/>
  <c r="G94" i="22"/>
  <c r="M94" i="22" s="1"/>
  <c r="I94" i="22"/>
  <c r="K94" i="22"/>
  <c r="O94" i="22"/>
  <c r="Q94" i="22"/>
  <c r="U94" i="22"/>
  <c r="G99" i="22"/>
  <c r="M99" i="22" s="1"/>
  <c r="I99" i="22"/>
  <c r="K99" i="22"/>
  <c r="O99" i="22"/>
  <c r="Q99" i="22"/>
  <c r="U99" i="22"/>
  <c r="G103" i="22"/>
  <c r="M103" i="22" s="1"/>
  <c r="I103" i="22"/>
  <c r="K103" i="22"/>
  <c r="O103" i="22"/>
  <c r="Q103" i="22"/>
  <c r="U103" i="22"/>
  <c r="G107" i="22"/>
  <c r="M107" i="22" s="1"/>
  <c r="I107" i="22"/>
  <c r="K107" i="22"/>
  <c r="O107" i="22"/>
  <c r="Q107" i="22"/>
  <c r="U107" i="22"/>
  <c r="G111" i="22"/>
  <c r="M111" i="22" s="1"/>
  <c r="I111" i="22"/>
  <c r="K111" i="22"/>
  <c r="O111" i="22"/>
  <c r="Q111" i="22"/>
  <c r="U111" i="22"/>
  <c r="G115" i="22"/>
  <c r="M115" i="22" s="1"/>
  <c r="I115" i="22"/>
  <c r="K115" i="22"/>
  <c r="O115" i="22"/>
  <c r="Q115" i="22"/>
  <c r="U115" i="22"/>
  <c r="G119" i="22"/>
  <c r="M119" i="22" s="1"/>
  <c r="I119" i="22"/>
  <c r="K119" i="22"/>
  <c r="O119" i="22"/>
  <c r="Q119" i="22"/>
  <c r="U119" i="22"/>
  <c r="G123" i="22"/>
  <c r="M123" i="22" s="1"/>
  <c r="I123" i="22"/>
  <c r="K123" i="22"/>
  <c r="O123" i="22"/>
  <c r="Q123" i="22"/>
  <c r="U123" i="22"/>
  <c r="G127" i="22"/>
  <c r="M127" i="22" s="1"/>
  <c r="I127" i="22"/>
  <c r="K127" i="22"/>
  <c r="O127" i="22"/>
  <c r="Q127" i="22"/>
  <c r="U127" i="22"/>
  <c r="G131" i="22"/>
  <c r="M131" i="22" s="1"/>
  <c r="I131" i="22"/>
  <c r="K131" i="22"/>
  <c r="O131" i="22"/>
  <c r="Q131" i="22"/>
  <c r="U131" i="22"/>
  <c r="G135" i="22"/>
  <c r="M135" i="22" s="1"/>
  <c r="I135" i="22"/>
  <c r="K135" i="22"/>
  <c r="O135" i="22"/>
  <c r="Q135" i="22"/>
  <c r="U135" i="22"/>
  <c r="G139" i="22"/>
  <c r="I139" i="22"/>
  <c r="K139" i="22"/>
  <c r="M139" i="22"/>
  <c r="O139" i="22"/>
  <c r="Q139" i="22"/>
  <c r="U139" i="22"/>
  <c r="G144" i="22"/>
  <c r="M144" i="22" s="1"/>
  <c r="I144" i="22"/>
  <c r="K144" i="22"/>
  <c r="O144" i="22"/>
  <c r="Q144" i="22"/>
  <c r="U144" i="22"/>
  <c r="G149" i="22"/>
  <c r="M149" i="22" s="1"/>
  <c r="I149" i="22"/>
  <c r="K149" i="22"/>
  <c r="O149" i="22"/>
  <c r="Q149" i="22"/>
  <c r="U149" i="22"/>
  <c r="G155" i="22"/>
  <c r="M155" i="22" s="1"/>
  <c r="I155" i="22"/>
  <c r="K155" i="22"/>
  <c r="O155" i="22"/>
  <c r="Q155" i="22"/>
  <c r="U155" i="22"/>
  <c r="G161" i="22"/>
  <c r="M161" i="22" s="1"/>
  <c r="I161" i="22"/>
  <c r="K161" i="22"/>
  <c r="O161" i="22"/>
  <c r="Q161" i="22"/>
  <c r="U161" i="22"/>
  <c r="G166" i="22"/>
  <c r="M166" i="22" s="1"/>
  <c r="I166" i="22"/>
  <c r="K166" i="22"/>
  <c r="O166" i="22"/>
  <c r="Q166" i="22"/>
  <c r="U166" i="22"/>
  <c r="G170" i="22"/>
  <c r="M170" i="22" s="1"/>
  <c r="I170" i="22"/>
  <c r="K170" i="22"/>
  <c r="O170" i="22"/>
  <c r="Q170" i="22"/>
  <c r="U170" i="22"/>
  <c r="G175" i="22"/>
  <c r="M175" i="22" s="1"/>
  <c r="I175" i="22"/>
  <c r="K175" i="22"/>
  <c r="O175" i="22"/>
  <c r="Q175" i="22"/>
  <c r="U175" i="22"/>
  <c r="G180" i="22"/>
  <c r="M180" i="22" s="1"/>
  <c r="I180" i="22"/>
  <c r="K180" i="22"/>
  <c r="O180" i="22"/>
  <c r="Q180" i="22"/>
  <c r="U180" i="22"/>
  <c r="G185" i="22"/>
  <c r="M185" i="22" s="1"/>
  <c r="I185" i="22"/>
  <c r="K185" i="22"/>
  <c r="O185" i="22"/>
  <c r="Q185" i="22"/>
  <c r="U185" i="22"/>
  <c r="G190" i="22"/>
  <c r="M190" i="22" s="1"/>
  <c r="I190" i="22"/>
  <c r="K190" i="22"/>
  <c r="O190" i="22"/>
  <c r="Q190" i="22"/>
  <c r="U190" i="22"/>
  <c r="G195" i="22"/>
  <c r="M195" i="22" s="1"/>
  <c r="I195" i="22"/>
  <c r="K195" i="22"/>
  <c r="O195" i="22"/>
  <c r="Q195" i="22"/>
  <c r="U195" i="22"/>
  <c r="G200" i="22"/>
  <c r="M200" i="22" s="1"/>
  <c r="I200" i="22"/>
  <c r="K200" i="22"/>
  <c r="O200" i="22"/>
  <c r="Q200" i="22"/>
  <c r="U200" i="22"/>
  <c r="G205" i="22"/>
  <c r="M205" i="22" s="1"/>
  <c r="I205" i="22"/>
  <c r="K205" i="22"/>
  <c r="O205" i="22"/>
  <c r="Q205" i="22"/>
  <c r="U205" i="22"/>
  <c r="G210" i="22"/>
  <c r="M210" i="22" s="1"/>
  <c r="I210" i="22"/>
  <c r="K210" i="22"/>
  <c r="O210" i="22"/>
  <c r="Q210" i="22"/>
  <c r="U210" i="22"/>
  <c r="G214" i="22"/>
  <c r="M214" i="22" s="1"/>
  <c r="I214" i="22"/>
  <c r="K214" i="22"/>
  <c r="O214" i="22"/>
  <c r="Q214" i="22"/>
  <c r="U214" i="22"/>
  <c r="G220" i="22"/>
  <c r="M220" i="22" s="1"/>
  <c r="I220" i="22"/>
  <c r="K220" i="22"/>
  <c r="O220" i="22"/>
  <c r="Q220" i="22"/>
  <c r="U220" i="22"/>
  <c r="G224" i="22"/>
  <c r="M224" i="22" s="1"/>
  <c r="I224" i="22"/>
  <c r="K224" i="22"/>
  <c r="O224" i="22"/>
  <c r="Q224" i="22"/>
  <c r="U224" i="22"/>
  <c r="G228" i="22"/>
  <c r="I228" i="22"/>
  <c r="K228" i="22"/>
  <c r="M228" i="22"/>
  <c r="O228" i="22"/>
  <c r="Q228" i="22"/>
  <c r="U228" i="22"/>
  <c r="G232" i="22"/>
  <c r="M232" i="22" s="1"/>
  <c r="I232" i="22"/>
  <c r="K232" i="22"/>
  <c r="O232" i="22"/>
  <c r="Q232" i="22"/>
  <c r="U232" i="22"/>
  <c r="G236" i="22"/>
  <c r="M236" i="22" s="1"/>
  <c r="I236" i="22"/>
  <c r="K236" i="22"/>
  <c r="O236" i="22"/>
  <c r="Q236" i="22"/>
  <c r="U236" i="22"/>
  <c r="G240" i="22"/>
  <c r="M240" i="22" s="1"/>
  <c r="I240" i="22"/>
  <c r="K240" i="22"/>
  <c r="O240" i="22"/>
  <c r="Q240" i="22"/>
  <c r="U240" i="22"/>
  <c r="G246" i="22"/>
  <c r="M246" i="22" s="1"/>
  <c r="I246" i="22"/>
  <c r="K246" i="22"/>
  <c r="O246" i="22"/>
  <c r="Q246" i="22"/>
  <c r="U246" i="22"/>
  <c r="G252" i="22"/>
  <c r="M252" i="22" s="1"/>
  <c r="I252" i="22"/>
  <c r="K252" i="22"/>
  <c r="O252" i="22"/>
  <c r="Q252" i="22"/>
  <c r="U252" i="22"/>
  <c r="G258" i="22"/>
  <c r="M258" i="22" s="1"/>
  <c r="I258" i="22"/>
  <c r="K258" i="22"/>
  <c r="O258" i="22"/>
  <c r="Q258" i="22"/>
  <c r="U258" i="22"/>
  <c r="G264" i="22"/>
  <c r="M264" i="22" s="1"/>
  <c r="I264" i="22"/>
  <c r="K264" i="22"/>
  <c r="O264" i="22"/>
  <c r="Q264" i="22"/>
  <c r="U264" i="22"/>
  <c r="G270" i="22"/>
  <c r="I270" i="22"/>
  <c r="K270" i="22"/>
  <c r="M270" i="22"/>
  <c r="O270" i="22"/>
  <c r="Q270" i="22"/>
  <c r="U270" i="22"/>
  <c r="G276" i="22"/>
  <c r="M276" i="22" s="1"/>
  <c r="I276" i="22"/>
  <c r="K276" i="22"/>
  <c r="O276" i="22"/>
  <c r="Q276" i="22"/>
  <c r="U276" i="22"/>
  <c r="G281" i="22"/>
  <c r="M281" i="22" s="1"/>
  <c r="I281" i="22"/>
  <c r="K281" i="22"/>
  <c r="O281" i="22"/>
  <c r="Q281" i="22"/>
  <c r="U281" i="22"/>
  <c r="G286" i="22"/>
  <c r="M286" i="22" s="1"/>
  <c r="I286" i="22"/>
  <c r="K286" i="22"/>
  <c r="O286" i="22"/>
  <c r="Q286" i="22"/>
  <c r="U286" i="22"/>
  <c r="G291" i="22"/>
  <c r="M291" i="22" s="1"/>
  <c r="I291" i="22"/>
  <c r="K291" i="22"/>
  <c r="O291" i="22"/>
  <c r="Q291" i="22"/>
  <c r="U291" i="22"/>
  <c r="G296" i="22"/>
  <c r="M296" i="22" s="1"/>
  <c r="I296" i="22"/>
  <c r="K296" i="22"/>
  <c r="O296" i="22"/>
  <c r="Q296" i="22"/>
  <c r="U296" i="22"/>
  <c r="G301" i="22"/>
  <c r="M301" i="22" s="1"/>
  <c r="I301" i="22"/>
  <c r="K301" i="22"/>
  <c r="O301" i="22"/>
  <c r="Q301" i="22"/>
  <c r="U301" i="22"/>
  <c r="G306" i="22"/>
  <c r="M306" i="22" s="1"/>
  <c r="I306" i="22"/>
  <c r="K306" i="22"/>
  <c r="O306" i="22"/>
  <c r="Q306" i="22"/>
  <c r="U306" i="22"/>
  <c r="G310" i="22"/>
  <c r="I310" i="22"/>
  <c r="K310" i="22"/>
  <c r="M310" i="22"/>
  <c r="O310" i="22"/>
  <c r="Q310" i="22"/>
  <c r="U310" i="22"/>
  <c r="G314" i="22"/>
  <c r="M314" i="22" s="1"/>
  <c r="I314" i="22"/>
  <c r="K314" i="22"/>
  <c r="O314" i="22"/>
  <c r="Q314" i="22"/>
  <c r="U314" i="22"/>
  <c r="G318" i="22"/>
  <c r="M318" i="22" s="1"/>
  <c r="I318" i="22"/>
  <c r="K318" i="22"/>
  <c r="O318" i="22"/>
  <c r="Q318" i="22"/>
  <c r="U318" i="22"/>
  <c r="G322" i="22"/>
  <c r="M322" i="22" s="1"/>
  <c r="I322" i="22"/>
  <c r="K322" i="22"/>
  <c r="O322" i="22"/>
  <c r="Q322" i="22"/>
  <c r="U322" i="22"/>
  <c r="G326" i="22"/>
  <c r="M326" i="22" s="1"/>
  <c r="I326" i="22"/>
  <c r="K326" i="22"/>
  <c r="O326" i="22"/>
  <c r="Q326" i="22"/>
  <c r="U326" i="22"/>
  <c r="G330" i="22"/>
  <c r="M330" i="22" s="1"/>
  <c r="I330" i="22"/>
  <c r="K330" i="22"/>
  <c r="O330" i="22"/>
  <c r="Q330" i="22"/>
  <c r="U330" i="22"/>
  <c r="G334" i="22"/>
  <c r="M334" i="22" s="1"/>
  <c r="I334" i="22"/>
  <c r="K334" i="22"/>
  <c r="O334" i="22"/>
  <c r="Q334" i="22"/>
  <c r="U334" i="22"/>
  <c r="G338" i="22"/>
  <c r="M338" i="22" s="1"/>
  <c r="I338" i="22"/>
  <c r="K338" i="22"/>
  <c r="O338" i="22"/>
  <c r="Q338" i="22"/>
  <c r="U338" i="22"/>
  <c r="G342" i="22"/>
  <c r="I342" i="22"/>
  <c r="K342" i="22"/>
  <c r="M342" i="22"/>
  <c r="O342" i="22"/>
  <c r="Q342" i="22"/>
  <c r="U342" i="22"/>
  <c r="G346" i="22"/>
  <c r="M346" i="22" s="1"/>
  <c r="I346" i="22"/>
  <c r="K346" i="22"/>
  <c r="O346" i="22"/>
  <c r="Q346" i="22"/>
  <c r="U346" i="22"/>
  <c r="G350" i="22"/>
  <c r="M350" i="22" s="1"/>
  <c r="I350" i="22"/>
  <c r="K350" i="22"/>
  <c r="O350" i="22"/>
  <c r="Q350" i="22"/>
  <c r="U350" i="22"/>
  <c r="G354" i="22"/>
  <c r="M354" i="22" s="1"/>
  <c r="I354" i="22"/>
  <c r="K354" i="22"/>
  <c r="O354" i="22"/>
  <c r="Q354" i="22"/>
  <c r="U354" i="22"/>
  <c r="G358" i="22"/>
  <c r="M358" i="22" s="1"/>
  <c r="I358" i="22"/>
  <c r="K358" i="22"/>
  <c r="O358" i="22"/>
  <c r="Q358" i="22"/>
  <c r="U358" i="22"/>
  <c r="G362" i="22"/>
  <c r="M362" i="22" s="1"/>
  <c r="I362" i="22"/>
  <c r="K362" i="22"/>
  <c r="O362" i="22"/>
  <c r="Q362" i="22"/>
  <c r="U362" i="22"/>
  <c r="G366" i="22"/>
  <c r="M366" i="22" s="1"/>
  <c r="I366" i="22"/>
  <c r="K366" i="22"/>
  <c r="O366" i="22"/>
  <c r="Q366" i="22"/>
  <c r="U366" i="22"/>
  <c r="G370" i="22"/>
  <c r="M370" i="22" s="1"/>
  <c r="I370" i="22"/>
  <c r="K370" i="22"/>
  <c r="O370" i="22"/>
  <c r="Q370" i="22"/>
  <c r="U370" i="22"/>
  <c r="G374" i="22"/>
  <c r="I374" i="22"/>
  <c r="K374" i="22"/>
  <c r="M374" i="22"/>
  <c r="O374" i="22"/>
  <c r="Q374" i="22"/>
  <c r="U374" i="22"/>
  <c r="G378" i="22"/>
  <c r="M378" i="22" s="1"/>
  <c r="I378" i="22"/>
  <c r="K378" i="22"/>
  <c r="O378" i="22"/>
  <c r="Q378" i="22"/>
  <c r="U378" i="22"/>
  <c r="G382" i="22"/>
  <c r="M382" i="22" s="1"/>
  <c r="I382" i="22"/>
  <c r="K382" i="22"/>
  <c r="O382" i="22"/>
  <c r="Q382" i="22"/>
  <c r="U382" i="22"/>
  <c r="G386" i="22"/>
  <c r="M386" i="22" s="1"/>
  <c r="I386" i="22"/>
  <c r="K386" i="22"/>
  <c r="O386" i="22"/>
  <c r="Q386" i="22"/>
  <c r="U386" i="22"/>
  <c r="G391" i="22"/>
  <c r="M391" i="22" s="1"/>
  <c r="I391" i="22"/>
  <c r="K391" i="22"/>
  <c r="O391" i="22"/>
  <c r="Q391" i="22"/>
  <c r="U391" i="22"/>
  <c r="G395" i="22"/>
  <c r="M395" i="22" s="1"/>
  <c r="I395" i="22"/>
  <c r="K395" i="22"/>
  <c r="O395" i="22"/>
  <c r="Q395" i="22"/>
  <c r="U395" i="22"/>
  <c r="G399" i="22"/>
  <c r="M399" i="22" s="1"/>
  <c r="I399" i="22"/>
  <c r="K399" i="22"/>
  <c r="O399" i="22"/>
  <c r="Q399" i="22"/>
  <c r="U399" i="22"/>
  <c r="G403" i="22"/>
  <c r="M403" i="22" s="1"/>
  <c r="I403" i="22"/>
  <c r="K403" i="22"/>
  <c r="O403" i="22"/>
  <c r="Q403" i="22"/>
  <c r="U403" i="22"/>
  <c r="G408" i="22"/>
  <c r="I408" i="22"/>
  <c r="K408" i="22"/>
  <c r="M408" i="22"/>
  <c r="O408" i="22"/>
  <c r="Q408" i="22"/>
  <c r="U408" i="22"/>
  <c r="G412" i="22"/>
  <c r="M412" i="22" s="1"/>
  <c r="I412" i="22"/>
  <c r="K412" i="22"/>
  <c r="O412" i="22"/>
  <c r="Q412" i="22"/>
  <c r="U412" i="22"/>
  <c r="G418" i="22"/>
  <c r="M418" i="22" s="1"/>
  <c r="I418" i="22"/>
  <c r="K418" i="22"/>
  <c r="O418" i="22"/>
  <c r="Q418" i="22"/>
  <c r="U418" i="22"/>
  <c r="G423" i="22"/>
  <c r="I423" i="22"/>
  <c r="K423" i="22"/>
  <c r="M423" i="22"/>
  <c r="O423" i="22"/>
  <c r="Q423" i="22"/>
  <c r="U423" i="22"/>
  <c r="G427" i="22"/>
  <c r="M427" i="22" s="1"/>
  <c r="I427" i="22"/>
  <c r="K427" i="22"/>
  <c r="O427" i="22"/>
  <c r="Q427" i="22"/>
  <c r="U427" i="22"/>
  <c r="G431" i="22"/>
  <c r="M431" i="22" s="1"/>
  <c r="I431" i="22"/>
  <c r="K431" i="22"/>
  <c r="O431" i="22"/>
  <c r="Q431" i="22"/>
  <c r="U431" i="22"/>
  <c r="G435" i="22"/>
  <c r="M435" i="22" s="1"/>
  <c r="I435" i="22"/>
  <c r="K435" i="22"/>
  <c r="O435" i="22"/>
  <c r="Q435" i="22"/>
  <c r="U435" i="22"/>
  <c r="G439" i="22"/>
  <c r="M439" i="22" s="1"/>
  <c r="I439" i="22"/>
  <c r="K439" i="22"/>
  <c r="O439" i="22"/>
  <c r="Q439" i="22"/>
  <c r="U439" i="22"/>
  <c r="G443" i="22"/>
  <c r="M443" i="22" s="1"/>
  <c r="I443" i="22"/>
  <c r="K443" i="22"/>
  <c r="O443" i="22"/>
  <c r="Q443" i="22"/>
  <c r="U443" i="22"/>
  <c r="G447" i="22"/>
  <c r="M447" i="22" s="1"/>
  <c r="I447" i="22"/>
  <c r="K447" i="22"/>
  <c r="O447" i="22"/>
  <c r="Q447" i="22"/>
  <c r="U447" i="22"/>
  <c r="G452" i="22"/>
  <c r="M452" i="22" s="1"/>
  <c r="I452" i="22"/>
  <c r="K452" i="22"/>
  <c r="O452" i="22"/>
  <c r="Q452" i="22"/>
  <c r="U452" i="22"/>
  <c r="G456" i="22"/>
  <c r="I456" i="22"/>
  <c r="K456" i="22"/>
  <c r="M456" i="22"/>
  <c r="O456" i="22"/>
  <c r="Q456" i="22"/>
  <c r="U456" i="22"/>
  <c r="G460" i="22"/>
  <c r="M460" i="22" s="1"/>
  <c r="I460" i="22"/>
  <c r="K460" i="22"/>
  <c r="O460" i="22"/>
  <c r="Q460" i="22"/>
  <c r="U460" i="22"/>
  <c r="G464" i="22"/>
  <c r="M464" i="22" s="1"/>
  <c r="I464" i="22"/>
  <c r="K464" i="22"/>
  <c r="O464" i="22"/>
  <c r="Q464" i="22"/>
  <c r="U464" i="22"/>
  <c r="G468" i="22"/>
  <c r="M468" i="22" s="1"/>
  <c r="I468" i="22"/>
  <c r="K468" i="22"/>
  <c r="O468" i="22"/>
  <c r="Q468" i="22"/>
  <c r="U468" i="22"/>
  <c r="G472" i="22"/>
  <c r="M472" i="22" s="1"/>
  <c r="I472" i="22"/>
  <c r="K472" i="22"/>
  <c r="O472" i="22"/>
  <c r="Q472" i="22"/>
  <c r="U472" i="22"/>
  <c r="G477" i="22"/>
  <c r="M477" i="22" s="1"/>
  <c r="I477" i="22"/>
  <c r="K477" i="22"/>
  <c r="O477" i="22"/>
  <c r="Q477" i="22"/>
  <c r="U477" i="22"/>
  <c r="G481" i="22"/>
  <c r="M481" i="22" s="1"/>
  <c r="I481" i="22"/>
  <c r="K481" i="22"/>
  <c r="O481" i="22"/>
  <c r="Q481" i="22"/>
  <c r="U481" i="22"/>
  <c r="G485" i="22"/>
  <c r="M485" i="22" s="1"/>
  <c r="I485" i="22"/>
  <c r="K485" i="22"/>
  <c r="O485" i="22"/>
  <c r="Q485" i="22"/>
  <c r="U485" i="22"/>
  <c r="G488" i="22"/>
  <c r="I488" i="22"/>
  <c r="K488" i="22"/>
  <c r="M488" i="22"/>
  <c r="O488" i="22"/>
  <c r="Q488" i="22"/>
  <c r="U488" i="22"/>
  <c r="G492" i="22"/>
  <c r="M492" i="22" s="1"/>
  <c r="I492" i="22"/>
  <c r="K492" i="22"/>
  <c r="O492" i="22"/>
  <c r="Q492" i="22"/>
  <c r="U492" i="22"/>
  <c r="G496" i="22"/>
  <c r="M496" i="22" s="1"/>
  <c r="I496" i="22"/>
  <c r="K496" i="22"/>
  <c r="O496" i="22"/>
  <c r="Q496" i="22"/>
  <c r="U496" i="22"/>
  <c r="G500" i="22"/>
  <c r="M500" i="22" s="1"/>
  <c r="I500" i="22"/>
  <c r="K500" i="22"/>
  <c r="O500" i="22"/>
  <c r="Q500" i="22"/>
  <c r="U500" i="22"/>
  <c r="G504" i="22"/>
  <c r="M504" i="22" s="1"/>
  <c r="I504" i="22"/>
  <c r="K504" i="22"/>
  <c r="O504" i="22"/>
  <c r="Q504" i="22"/>
  <c r="U504" i="22"/>
  <c r="G508" i="22"/>
  <c r="M508" i="22" s="1"/>
  <c r="I508" i="22"/>
  <c r="K508" i="22"/>
  <c r="O508" i="22"/>
  <c r="Q508" i="22"/>
  <c r="U508" i="22"/>
  <c r="G512" i="22"/>
  <c r="M512" i="22" s="1"/>
  <c r="I512" i="22"/>
  <c r="K512" i="22"/>
  <c r="O512" i="22"/>
  <c r="Q512" i="22"/>
  <c r="U512" i="22"/>
  <c r="G516" i="22"/>
  <c r="M516" i="22" s="1"/>
  <c r="I516" i="22"/>
  <c r="K516" i="22"/>
  <c r="O516" i="22"/>
  <c r="Q516" i="22"/>
  <c r="U516" i="22"/>
  <c r="G520" i="22"/>
  <c r="I520" i="22"/>
  <c r="K520" i="22"/>
  <c r="M520" i="22"/>
  <c r="O520" i="22"/>
  <c r="Q520" i="22"/>
  <c r="U520" i="22"/>
  <c r="G525" i="22"/>
  <c r="M525" i="22" s="1"/>
  <c r="I525" i="22"/>
  <c r="K525" i="22"/>
  <c r="O525" i="22"/>
  <c r="Q525" i="22"/>
  <c r="U525" i="22"/>
  <c r="G529" i="22"/>
  <c r="M529" i="22" s="1"/>
  <c r="I529" i="22"/>
  <c r="K529" i="22"/>
  <c r="O529" i="22"/>
  <c r="Q529" i="22"/>
  <c r="U529" i="22"/>
  <c r="G533" i="22"/>
  <c r="M533" i="22" s="1"/>
  <c r="I533" i="22"/>
  <c r="K533" i="22"/>
  <c r="O533" i="22"/>
  <c r="Q533" i="22"/>
  <c r="U533" i="22"/>
  <c r="G537" i="22"/>
  <c r="M537" i="22" s="1"/>
  <c r="I537" i="22"/>
  <c r="K537" i="22"/>
  <c r="O537" i="22"/>
  <c r="Q537" i="22"/>
  <c r="U537" i="22"/>
  <c r="G541" i="22"/>
  <c r="M541" i="22" s="1"/>
  <c r="I541" i="22"/>
  <c r="K541" i="22"/>
  <c r="O541" i="22"/>
  <c r="Q541" i="22"/>
  <c r="U541" i="22"/>
  <c r="G545" i="22"/>
  <c r="M545" i="22" s="1"/>
  <c r="I545" i="22"/>
  <c r="K545" i="22"/>
  <c r="O545" i="22"/>
  <c r="Q545" i="22"/>
  <c r="U545" i="22"/>
  <c r="G549" i="22"/>
  <c r="M549" i="22" s="1"/>
  <c r="I549" i="22"/>
  <c r="K549" i="22"/>
  <c r="O549" i="22"/>
  <c r="Q549" i="22"/>
  <c r="U549" i="22"/>
  <c r="G553" i="22"/>
  <c r="I553" i="22"/>
  <c r="K553" i="22"/>
  <c r="M553" i="22"/>
  <c r="O553" i="22"/>
  <c r="Q553" i="22"/>
  <c r="U553" i="22"/>
  <c r="G558" i="22"/>
  <c r="M558" i="22" s="1"/>
  <c r="I558" i="22"/>
  <c r="K558" i="22"/>
  <c r="O558" i="22"/>
  <c r="Q558" i="22"/>
  <c r="U558" i="22"/>
  <c r="G562" i="22"/>
  <c r="M562" i="22" s="1"/>
  <c r="I562" i="22"/>
  <c r="K562" i="22"/>
  <c r="O562" i="22"/>
  <c r="Q562" i="22"/>
  <c r="U562" i="22"/>
  <c r="G567" i="22"/>
  <c r="M567" i="22" s="1"/>
  <c r="I567" i="22"/>
  <c r="K567" i="22"/>
  <c r="O567" i="22"/>
  <c r="Q567" i="22"/>
  <c r="U567" i="22"/>
  <c r="G572" i="22"/>
  <c r="M572" i="22" s="1"/>
  <c r="I572" i="22"/>
  <c r="K572" i="22"/>
  <c r="O572" i="22"/>
  <c r="Q572" i="22"/>
  <c r="U572" i="22"/>
  <c r="G578" i="22"/>
  <c r="M578" i="22" s="1"/>
  <c r="I578" i="22"/>
  <c r="K578" i="22"/>
  <c r="O578" i="22"/>
  <c r="Q578" i="22"/>
  <c r="U578" i="22"/>
  <c r="G582" i="22"/>
  <c r="M582" i="22" s="1"/>
  <c r="I582" i="22"/>
  <c r="K582" i="22"/>
  <c r="O582" i="22"/>
  <c r="Q582" i="22"/>
  <c r="U582" i="22"/>
  <c r="G586" i="22"/>
  <c r="M586" i="22" s="1"/>
  <c r="I586" i="22"/>
  <c r="K586" i="22"/>
  <c r="O586" i="22"/>
  <c r="Q586" i="22"/>
  <c r="U586" i="22"/>
  <c r="G590" i="22"/>
  <c r="I590" i="22"/>
  <c r="K590" i="22"/>
  <c r="M590" i="22"/>
  <c r="O590" i="22"/>
  <c r="Q590" i="22"/>
  <c r="U590" i="22"/>
  <c r="G595" i="22"/>
  <c r="M595" i="22" s="1"/>
  <c r="I595" i="22"/>
  <c r="K595" i="22"/>
  <c r="O595" i="22"/>
  <c r="Q595" i="22"/>
  <c r="U595" i="22"/>
  <c r="G600" i="22"/>
  <c r="M600" i="22" s="1"/>
  <c r="I600" i="22"/>
  <c r="K600" i="22"/>
  <c r="O600" i="22"/>
  <c r="Q600" i="22"/>
  <c r="U600" i="22"/>
  <c r="G605" i="22"/>
  <c r="U605" i="22"/>
  <c r="G606" i="22"/>
  <c r="M606" i="22" s="1"/>
  <c r="M605" i="22" s="1"/>
  <c r="I606" i="22"/>
  <c r="I605" i="22" s="1"/>
  <c r="K606" i="22"/>
  <c r="K605" i="22" s="1"/>
  <c r="O606" i="22"/>
  <c r="O605" i="22" s="1"/>
  <c r="Q606" i="22"/>
  <c r="Q605" i="22" s="1"/>
  <c r="U606" i="22"/>
  <c r="K610" i="22"/>
  <c r="U610" i="22"/>
  <c r="G611" i="22"/>
  <c r="M611" i="22" s="1"/>
  <c r="M610" i="22" s="1"/>
  <c r="I611" i="22"/>
  <c r="I610" i="22" s="1"/>
  <c r="K611" i="22"/>
  <c r="O611" i="22"/>
  <c r="O610" i="22" s="1"/>
  <c r="Q611" i="22"/>
  <c r="Q610" i="22" s="1"/>
  <c r="U611" i="22"/>
  <c r="O614" i="22"/>
  <c r="G615" i="22"/>
  <c r="M615" i="22" s="1"/>
  <c r="M614" i="22" s="1"/>
  <c r="I615" i="22"/>
  <c r="I614" i="22" s="1"/>
  <c r="K615" i="22"/>
  <c r="K614" i="22" s="1"/>
  <c r="O615" i="22"/>
  <c r="Q615" i="22"/>
  <c r="Q614" i="22" s="1"/>
  <c r="U615" i="22"/>
  <c r="U614" i="22" s="1"/>
  <c r="G621" i="22"/>
  <c r="I621" i="22"/>
  <c r="K621" i="22"/>
  <c r="M621" i="22"/>
  <c r="O621" i="22"/>
  <c r="Q621" i="22"/>
  <c r="U621" i="22"/>
  <c r="G625" i="22"/>
  <c r="M625" i="22" s="1"/>
  <c r="I625" i="22"/>
  <c r="K625" i="22"/>
  <c r="O625" i="22"/>
  <c r="Q625" i="22"/>
  <c r="U625" i="22"/>
  <c r="G629" i="22"/>
  <c r="M629" i="22" s="1"/>
  <c r="I629" i="22"/>
  <c r="K629" i="22"/>
  <c r="O629" i="22"/>
  <c r="Q629" i="22"/>
  <c r="U629" i="22"/>
  <c r="G633" i="22"/>
  <c r="M633" i="22" s="1"/>
  <c r="I633" i="22"/>
  <c r="K633" i="22"/>
  <c r="O633" i="22"/>
  <c r="O620" i="22" s="1"/>
  <c r="Q633" i="22"/>
  <c r="U633" i="22"/>
  <c r="G637" i="22"/>
  <c r="M637" i="22" s="1"/>
  <c r="I637" i="22"/>
  <c r="K637" i="22"/>
  <c r="O637" i="22"/>
  <c r="Q637" i="22"/>
  <c r="U637" i="22"/>
  <c r="AE642" i="22"/>
  <c r="G52" i="1" s="1"/>
  <c r="AZ10" i="21"/>
  <c r="G9" i="21"/>
  <c r="M9" i="21" s="1"/>
  <c r="I9" i="21"/>
  <c r="K9" i="21"/>
  <c r="O9" i="21"/>
  <c r="Q9" i="21"/>
  <c r="U9" i="21"/>
  <c r="G11" i="21"/>
  <c r="M11" i="21" s="1"/>
  <c r="I11" i="21"/>
  <c r="K11" i="21"/>
  <c r="O11" i="21"/>
  <c r="Q11" i="21"/>
  <c r="U11" i="21"/>
  <c r="G12" i="21"/>
  <c r="I12" i="21"/>
  <c r="K12" i="21"/>
  <c r="O12" i="21"/>
  <c r="Q12" i="21"/>
  <c r="U12" i="21"/>
  <c r="G13" i="21"/>
  <c r="M13" i="21" s="1"/>
  <c r="I13" i="21"/>
  <c r="K13" i="21"/>
  <c r="O13" i="21"/>
  <c r="Q13" i="21"/>
  <c r="U13" i="21"/>
  <c r="G14" i="21"/>
  <c r="M14" i="21" s="1"/>
  <c r="I14" i="21"/>
  <c r="K14" i="21"/>
  <c r="O14" i="21"/>
  <c r="Q14" i="21"/>
  <c r="U14" i="21"/>
  <c r="G15" i="21"/>
  <c r="M15" i="21" s="1"/>
  <c r="I15" i="21"/>
  <c r="K15" i="21"/>
  <c r="O15" i="21"/>
  <c r="Q15" i="21"/>
  <c r="U15" i="21"/>
  <c r="G16" i="21"/>
  <c r="M16" i="21" s="1"/>
  <c r="I16" i="21"/>
  <c r="K16" i="21"/>
  <c r="O16" i="21"/>
  <c r="Q16" i="21"/>
  <c r="U16" i="21"/>
  <c r="G17" i="21"/>
  <c r="M17" i="21" s="1"/>
  <c r="I17" i="21"/>
  <c r="K17" i="21"/>
  <c r="O17" i="21"/>
  <c r="Q17" i="21"/>
  <c r="U17" i="21"/>
  <c r="G18" i="21"/>
  <c r="M18" i="21" s="1"/>
  <c r="I18" i="21"/>
  <c r="K18" i="21"/>
  <c r="O18" i="21"/>
  <c r="Q18" i="21"/>
  <c r="U18" i="21"/>
  <c r="G19" i="21"/>
  <c r="I19" i="21"/>
  <c r="K19" i="21"/>
  <c r="M19" i="21"/>
  <c r="O19" i="21"/>
  <c r="Q19" i="21"/>
  <c r="U19" i="21"/>
  <c r="G20" i="21"/>
  <c r="M20" i="21" s="1"/>
  <c r="I20" i="21"/>
  <c r="K20" i="21"/>
  <c r="O20" i="21"/>
  <c r="Q20" i="21"/>
  <c r="U20" i="21"/>
  <c r="G21" i="21"/>
  <c r="M21" i="21" s="1"/>
  <c r="I21" i="21"/>
  <c r="K21" i="21"/>
  <c r="O21" i="21"/>
  <c r="Q21" i="21"/>
  <c r="U21" i="21"/>
  <c r="G22" i="21"/>
  <c r="M22" i="21" s="1"/>
  <c r="I22" i="21"/>
  <c r="K22" i="21"/>
  <c r="O22" i="21"/>
  <c r="Q22" i="21"/>
  <c r="U22" i="21"/>
  <c r="G23" i="21"/>
  <c r="M23" i="21" s="1"/>
  <c r="I23" i="21"/>
  <c r="K23" i="21"/>
  <c r="O23" i="21"/>
  <c r="Q23" i="21"/>
  <c r="U23" i="21"/>
  <c r="G24" i="21"/>
  <c r="I24" i="21"/>
  <c r="K24" i="21"/>
  <c r="O24" i="21"/>
  <c r="Q24" i="21"/>
  <c r="U24" i="21"/>
  <c r="G25" i="21"/>
  <c r="M25" i="21" s="1"/>
  <c r="I25" i="21"/>
  <c r="K25" i="21"/>
  <c r="O25" i="21"/>
  <c r="Q25" i="21"/>
  <c r="U25" i="21"/>
  <c r="G26" i="21"/>
  <c r="M26" i="21" s="1"/>
  <c r="I26" i="21"/>
  <c r="K26" i="21"/>
  <c r="O26" i="21"/>
  <c r="Q26" i="21"/>
  <c r="U26" i="21"/>
  <c r="G27" i="21"/>
  <c r="I27" i="21"/>
  <c r="K27" i="21"/>
  <c r="M27" i="21"/>
  <c r="O27" i="21"/>
  <c r="Q27" i="21"/>
  <c r="U27" i="21"/>
  <c r="G28" i="21"/>
  <c r="M28" i="21" s="1"/>
  <c r="I28" i="21"/>
  <c r="K28" i="21"/>
  <c r="O28" i="21"/>
  <c r="Q28" i="21"/>
  <c r="U28" i="21"/>
  <c r="G29" i="21"/>
  <c r="M29" i="21" s="1"/>
  <c r="I29" i="21"/>
  <c r="K29" i="21"/>
  <c r="O29" i="21"/>
  <c r="Q29" i="21"/>
  <c r="U29" i="21"/>
  <c r="G30" i="21"/>
  <c r="M30" i="21" s="1"/>
  <c r="I30" i="21"/>
  <c r="K30" i="21"/>
  <c r="O30" i="21"/>
  <c r="Q30" i="21"/>
  <c r="U30" i="21"/>
  <c r="G31" i="21"/>
  <c r="M31" i="21" s="1"/>
  <c r="I31" i="21"/>
  <c r="K31" i="21"/>
  <c r="O31" i="21"/>
  <c r="Q31" i="21"/>
  <c r="U31" i="21"/>
  <c r="G32" i="21"/>
  <c r="M32" i="21" s="1"/>
  <c r="I32" i="21"/>
  <c r="K32" i="21"/>
  <c r="O32" i="21"/>
  <c r="Q32" i="21"/>
  <c r="U32" i="21"/>
  <c r="G33" i="21"/>
  <c r="M33" i="21" s="1"/>
  <c r="I33" i="21"/>
  <c r="K33" i="21"/>
  <c r="O33" i="21"/>
  <c r="Q33" i="21"/>
  <c r="U33" i="21"/>
  <c r="AE35" i="21"/>
  <c r="G51" i="1" s="1"/>
  <c r="AZ10" i="20"/>
  <c r="G9" i="20"/>
  <c r="I9" i="20"/>
  <c r="K9" i="20"/>
  <c r="O9" i="20"/>
  <c r="Q9" i="20"/>
  <c r="U9" i="20"/>
  <c r="G11" i="20"/>
  <c r="M11" i="20" s="1"/>
  <c r="I11" i="20"/>
  <c r="K11" i="20"/>
  <c r="O11" i="20"/>
  <c r="Q11" i="20"/>
  <c r="U11" i="20"/>
  <c r="G12" i="20"/>
  <c r="M12" i="20" s="1"/>
  <c r="I12" i="20"/>
  <c r="K12" i="20"/>
  <c r="O12" i="20"/>
  <c r="Q12" i="20"/>
  <c r="U12" i="20"/>
  <c r="G13" i="20"/>
  <c r="M13" i="20" s="1"/>
  <c r="I13" i="20"/>
  <c r="K13" i="20"/>
  <c r="O13" i="20"/>
  <c r="Q13" i="20"/>
  <c r="U13" i="20"/>
  <c r="G14" i="20"/>
  <c r="M14" i="20" s="1"/>
  <c r="I14" i="20"/>
  <c r="K14" i="20"/>
  <c r="O14" i="20"/>
  <c r="Q14" i="20"/>
  <c r="U14" i="20"/>
  <c r="G15" i="20"/>
  <c r="I15" i="20"/>
  <c r="K15" i="20"/>
  <c r="M15" i="20"/>
  <c r="O15" i="20"/>
  <c r="Q15" i="20"/>
  <c r="U15" i="20"/>
  <c r="G16" i="20"/>
  <c r="M16" i="20" s="1"/>
  <c r="I16" i="20"/>
  <c r="K16" i="20"/>
  <c r="O16" i="20"/>
  <c r="Q16" i="20"/>
  <c r="U16" i="20"/>
  <c r="G17" i="20"/>
  <c r="I17" i="20"/>
  <c r="K17" i="20"/>
  <c r="M17" i="20"/>
  <c r="O17" i="20"/>
  <c r="Q17" i="20"/>
  <c r="U17" i="20"/>
  <c r="G18" i="20"/>
  <c r="M18" i="20" s="1"/>
  <c r="I18" i="20"/>
  <c r="K18" i="20"/>
  <c r="O18" i="20"/>
  <c r="Q18" i="20"/>
  <c r="U18" i="20"/>
  <c r="G19" i="20"/>
  <c r="M19" i="20" s="1"/>
  <c r="I19" i="20"/>
  <c r="K19" i="20"/>
  <c r="O19" i="20"/>
  <c r="Q19" i="20"/>
  <c r="U19" i="20"/>
  <c r="G20" i="20"/>
  <c r="M20" i="20" s="1"/>
  <c r="I20" i="20"/>
  <c r="K20" i="20"/>
  <c r="O20" i="20"/>
  <c r="Q20" i="20"/>
  <c r="U20" i="20"/>
  <c r="G21" i="20"/>
  <c r="M21" i="20" s="1"/>
  <c r="I21" i="20"/>
  <c r="K21" i="20"/>
  <c r="O21" i="20"/>
  <c r="Q21" i="20"/>
  <c r="U21" i="20"/>
  <c r="G22" i="20"/>
  <c r="M22" i="20" s="1"/>
  <c r="I22" i="20"/>
  <c r="K22" i="20"/>
  <c r="O22" i="20"/>
  <c r="Q22" i="20"/>
  <c r="U22" i="20"/>
  <c r="G23" i="20"/>
  <c r="I23" i="20"/>
  <c r="K23" i="20"/>
  <c r="M23" i="20"/>
  <c r="O23" i="20"/>
  <c r="Q23" i="20"/>
  <c r="U23" i="20"/>
  <c r="G24" i="20"/>
  <c r="M24" i="20" s="1"/>
  <c r="I24" i="20"/>
  <c r="K24" i="20"/>
  <c r="O24" i="20"/>
  <c r="Q24" i="20"/>
  <c r="U24" i="20"/>
  <c r="G25" i="20"/>
  <c r="I25" i="20"/>
  <c r="K25" i="20"/>
  <c r="M25" i="20"/>
  <c r="O25" i="20"/>
  <c r="Q25" i="20"/>
  <c r="U25" i="20"/>
  <c r="G26" i="20"/>
  <c r="M26" i="20" s="1"/>
  <c r="I26" i="20"/>
  <c r="K26" i="20"/>
  <c r="O26" i="20"/>
  <c r="Q26" i="20"/>
  <c r="U26" i="20"/>
  <c r="G27" i="20"/>
  <c r="M27" i="20" s="1"/>
  <c r="I27" i="20"/>
  <c r="K27" i="20"/>
  <c r="O27" i="20"/>
  <c r="Q27" i="20"/>
  <c r="U27" i="20"/>
  <c r="G28" i="20"/>
  <c r="M28" i="20" s="1"/>
  <c r="I28" i="20"/>
  <c r="K28" i="20"/>
  <c r="O28" i="20"/>
  <c r="Q28" i="20"/>
  <c r="U28" i="20"/>
  <c r="G29" i="20"/>
  <c r="M29" i="20" s="1"/>
  <c r="I29" i="20"/>
  <c r="K29" i="20"/>
  <c r="O29" i="20"/>
  <c r="Q29" i="20"/>
  <c r="U29" i="20"/>
  <c r="G30" i="20"/>
  <c r="M30" i="20" s="1"/>
  <c r="I30" i="20"/>
  <c r="K30" i="20"/>
  <c r="O30" i="20"/>
  <c r="Q30" i="20"/>
  <c r="U30" i="20"/>
  <c r="AE32" i="20"/>
  <c r="G50" i="1" s="1"/>
  <c r="AZ98" i="19"/>
  <c r="AZ22" i="19"/>
  <c r="G9" i="19"/>
  <c r="I9" i="19"/>
  <c r="K9" i="19"/>
  <c r="M9" i="19"/>
  <c r="O9" i="19"/>
  <c r="Q9" i="19"/>
  <c r="U9" i="19"/>
  <c r="G10" i="19"/>
  <c r="M10" i="19" s="1"/>
  <c r="I10" i="19"/>
  <c r="K10" i="19"/>
  <c r="O10" i="19"/>
  <c r="Q10" i="19"/>
  <c r="U10" i="19"/>
  <c r="G11" i="19"/>
  <c r="M11" i="19" s="1"/>
  <c r="I11" i="19"/>
  <c r="K11" i="19"/>
  <c r="O11" i="19"/>
  <c r="Q11" i="19"/>
  <c r="U11" i="19"/>
  <c r="G12" i="19"/>
  <c r="M12" i="19" s="1"/>
  <c r="I12" i="19"/>
  <c r="K12" i="19"/>
  <c r="O12" i="19"/>
  <c r="O8" i="19" s="1"/>
  <c r="Q12" i="19"/>
  <c r="U12" i="19"/>
  <c r="G13" i="19"/>
  <c r="M13" i="19" s="1"/>
  <c r="I13" i="19"/>
  <c r="K13" i="19"/>
  <c r="O13" i="19"/>
  <c r="Q13" i="19"/>
  <c r="U13" i="19"/>
  <c r="G14" i="19"/>
  <c r="M14" i="19" s="1"/>
  <c r="I14" i="19"/>
  <c r="K14" i="19"/>
  <c r="O14" i="19"/>
  <c r="Q14" i="19"/>
  <c r="U14" i="19"/>
  <c r="G17" i="19"/>
  <c r="M17" i="19" s="1"/>
  <c r="I17" i="19"/>
  <c r="K17" i="19"/>
  <c r="O17" i="19"/>
  <c r="Q17" i="19"/>
  <c r="U17" i="19"/>
  <c r="G18" i="19"/>
  <c r="M18" i="19" s="1"/>
  <c r="I18" i="19"/>
  <c r="K18" i="19"/>
  <c r="O18" i="19"/>
  <c r="Q18" i="19"/>
  <c r="U18" i="19"/>
  <c r="G19" i="19"/>
  <c r="I19" i="19"/>
  <c r="K19" i="19"/>
  <c r="M19" i="19"/>
  <c r="O19" i="19"/>
  <c r="Q19" i="19"/>
  <c r="U19" i="19"/>
  <c r="G24" i="19"/>
  <c r="M24" i="19" s="1"/>
  <c r="I24" i="19"/>
  <c r="K24" i="19"/>
  <c r="O24" i="19"/>
  <c r="Q24" i="19"/>
  <c r="U24" i="19"/>
  <c r="G25" i="19"/>
  <c r="M25" i="19" s="1"/>
  <c r="I25" i="19"/>
  <c r="K25" i="19"/>
  <c r="O25" i="19"/>
  <c r="Q25" i="19"/>
  <c r="U25" i="19"/>
  <c r="G41" i="19"/>
  <c r="I41" i="19"/>
  <c r="K41" i="19"/>
  <c r="M41" i="19"/>
  <c r="O41" i="19"/>
  <c r="Q41" i="19"/>
  <c r="U41" i="19"/>
  <c r="G43" i="19"/>
  <c r="M43" i="19" s="1"/>
  <c r="I43" i="19"/>
  <c r="K43" i="19"/>
  <c r="O43" i="19"/>
  <c r="Q43" i="19"/>
  <c r="U43" i="19"/>
  <c r="G44" i="19"/>
  <c r="M44" i="19" s="1"/>
  <c r="I44" i="19"/>
  <c r="K44" i="19"/>
  <c r="O44" i="19"/>
  <c r="Q44" i="19"/>
  <c r="U44" i="19"/>
  <c r="G47" i="19"/>
  <c r="M47" i="19" s="1"/>
  <c r="I47" i="19"/>
  <c r="K47" i="19"/>
  <c r="O47" i="19"/>
  <c r="Q47" i="19"/>
  <c r="U47" i="19"/>
  <c r="G48" i="19"/>
  <c r="M48" i="19" s="1"/>
  <c r="I48" i="19"/>
  <c r="K48" i="19"/>
  <c r="O48" i="19"/>
  <c r="Q48" i="19"/>
  <c r="U48" i="19"/>
  <c r="G49" i="19"/>
  <c r="M49" i="19" s="1"/>
  <c r="I49" i="19"/>
  <c r="K49" i="19"/>
  <c r="O49" i="19"/>
  <c r="Q49" i="19"/>
  <c r="U49" i="19"/>
  <c r="G50" i="19"/>
  <c r="M50" i="19" s="1"/>
  <c r="I50" i="19"/>
  <c r="K50" i="19"/>
  <c r="O50" i="19"/>
  <c r="Q50" i="19"/>
  <c r="U50" i="19"/>
  <c r="G53" i="19"/>
  <c r="M53" i="19" s="1"/>
  <c r="I53" i="19"/>
  <c r="K53" i="19"/>
  <c r="O53" i="19"/>
  <c r="Q53" i="19"/>
  <c r="U53" i="19"/>
  <c r="G54" i="19"/>
  <c r="M54" i="19" s="1"/>
  <c r="I54" i="19"/>
  <c r="K54" i="19"/>
  <c r="O54" i="19"/>
  <c r="Q54" i="19"/>
  <c r="U54" i="19"/>
  <c r="G59" i="19"/>
  <c r="M59" i="19" s="1"/>
  <c r="I59" i="19"/>
  <c r="K59" i="19"/>
  <c r="O59" i="19"/>
  <c r="Q59" i="19"/>
  <c r="U59" i="19"/>
  <c r="G61" i="19"/>
  <c r="I61" i="19"/>
  <c r="K61" i="19"/>
  <c r="M61" i="19"/>
  <c r="O61" i="19"/>
  <c r="Q61" i="19"/>
  <c r="U61" i="19"/>
  <c r="G62" i="19"/>
  <c r="M62" i="19" s="1"/>
  <c r="I62" i="19"/>
  <c r="K62" i="19"/>
  <c r="O62" i="19"/>
  <c r="Q62" i="19"/>
  <c r="U62" i="19"/>
  <c r="G63" i="19"/>
  <c r="M63" i="19" s="1"/>
  <c r="I63" i="19"/>
  <c r="K63" i="19"/>
  <c r="O63" i="19"/>
  <c r="Q63" i="19"/>
  <c r="U63" i="19"/>
  <c r="G64" i="19"/>
  <c r="I64" i="19"/>
  <c r="K64" i="19"/>
  <c r="M64" i="19"/>
  <c r="O64" i="19"/>
  <c r="Q64" i="19"/>
  <c r="U64" i="19"/>
  <c r="G65" i="19"/>
  <c r="M65" i="19" s="1"/>
  <c r="I65" i="19"/>
  <c r="K65" i="19"/>
  <c r="O65" i="19"/>
  <c r="Q65" i="19"/>
  <c r="U65" i="19"/>
  <c r="G66" i="19"/>
  <c r="M66" i="19" s="1"/>
  <c r="I66" i="19"/>
  <c r="K66" i="19"/>
  <c r="O66" i="19"/>
  <c r="Q66" i="19"/>
  <c r="U66" i="19"/>
  <c r="G69" i="19"/>
  <c r="M69" i="19" s="1"/>
  <c r="M68" i="19" s="1"/>
  <c r="I69" i="19"/>
  <c r="I68" i="19" s="1"/>
  <c r="K69" i="19"/>
  <c r="O69" i="19"/>
  <c r="Q69" i="19"/>
  <c r="Q68" i="19" s="1"/>
  <c r="U69" i="19"/>
  <c r="G70" i="19"/>
  <c r="G68" i="19" s="1"/>
  <c r="I70" i="19"/>
  <c r="K70" i="19"/>
  <c r="M70" i="19"/>
  <c r="O70" i="19"/>
  <c r="Q70" i="19"/>
  <c r="U70" i="19"/>
  <c r="G71" i="19"/>
  <c r="M71" i="19" s="1"/>
  <c r="I71" i="19"/>
  <c r="K71" i="19"/>
  <c r="O71" i="19"/>
  <c r="Q71" i="19"/>
  <c r="U71" i="19"/>
  <c r="G73" i="19"/>
  <c r="I73" i="19"/>
  <c r="K73" i="19"/>
  <c r="M73" i="19"/>
  <c r="O73" i="19"/>
  <c r="Q73" i="19"/>
  <c r="U73" i="19"/>
  <c r="G74" i="19"/>
  <c r="M74" i="19" s="1"/>
  <c r="I74" i="19"/>
  <c r="K74" i="19"/>
  <c r="O74" i="19"/>
  <c r="Q74" i="19"/>
  <c r="U74" i="19"/>
  <c r="G75" i="19"/>
  <c r="I75" i="19"/>
  <c r="K75" i="19"/>
  <c r="O75" i="19"/>
  <c r="Q75" i="19"/>
  <c r="U75" i="19"/>
  <c r="G76" i="19"/>
  <c r="M76" i="19" s="1"/>
  <c r="I76" i="19"/>
  <c r="K76" i="19"/>
  <c r="O76" i="19"/>
  <c r="Q76" i="19"/>
  <c r="U76" i="19"/>
  <c r="G77" i="19"/>
  <c r="I77" i="19"/>
  <c r="K77" i="19"/>
  <c r="M77" i="19"/>
  <c r="O77" i="19"/>
  <c r="Q77" i="19"/>
  <c r="U77" i="19"/>
  <c r="G78" i="19"/>
  <c r="M78" i="19" s="1"/>
  <c r="I78" i="19"/>
  <c r="K78" i="19"/>
  <c r="O78" i="19"/>
  <c r="Q78" i="19"/>
  <c r="U78" i="19"/>
  <c r="G80" i="19"/>
  <c r="M80" i="19" s="1"/>
  <c r="I80" i="19"/>
  <c r="K80" i="19"/>
  <c r="O80" i="19"/>
  <c r="Q80" i="19"/>
  <c r="U80" i="19"/>
  <c r="G82" i="19"/>
  <c r="I82" i="19"/>
  <c r="K82" i="19"/>
  <c r="M82" i="19"/>
  <c r="O82" i="19"/>
  <c r="Q82" i="19"/>
  <c r="U82" i="19"/>
  <c r="G83" i="19"/>
  <c r="M83" i="19" s="1"/>
  <c r="I83" i="19"/>
  <c r="K83" i="19"/>
  <c r="O83" i="19"/>
  <c r="Q83" i="19"/>
  <c r="U83" i="19"/>
  <c r="G84" i="19"/>
  <c r="I84" i="19"/>
  <c r="K84" i="19"/>
  <c r="O84" i="19"/>
  <c r="Q84" i="19"/>
  <c r="U84" i="19"/>
  <c r="G85" i="19"/>
  <c r="M85" i="19" s="1"/>
  <c r="I85" i="19"/>
  <c r="K85" i="19"/>
  <c r="O85" i="19"/>
  <c r="Q85" i="19"/>
  <c r="U85" i="19"/>
  <c r="G86" i="19"/>
  <c r="I86" i="19"/>
  <c r="K86" i="19"/>
  <c r="M86" i="19"/>
  <c r="O86" i="19"/>
  <c r="Q86" i="19"/>
  <c r="U86" i="19"/>
  <c r="G87" i="19"/>
  <c r="M87" i="19" s="1"/>
  <c r="I87" i="19"/>
  <c r="K87" i="19"/>
  <c r="O87" i="19"/>
  <c r="Q87" i="19"/>
  <c r="U87" i="19"/>
  <c r="G88" i="19"/>
  <c r="M88" i="19" s="1"/>
  <c r="I88" i="19"/>
  <c r="K88" i="19"/>
  <c r="O88" i="19"/>
  <c r="Q88" i="19"/>
  <c r="U88" i="19"/>
  <c r="G89" i="19"/>
  <c r="M89" i="19" s="1"/>
  <c r="I89" i="19"/>
  <c r="K89" i="19"/>
  <c r="O89" i="19"/>
  <c r="Q89" i="19"/>
  <c r="U89" i="19"/>
  <c r="G90" i="19"/>
  <c r="I90" i="19"/>
  <c r="K90" i="19"/>
  <c r="M90" i="19"/>
  <c r="O90" i="19"/>
  <c r="Q90" i="19"/>
  <c r="U90" i="19"/>
  <c r="G91" i="19"/>
  <c r="M91" i="19" s="1"/>
  <c r="I91" i="19"/>
  <c r="K91" i="19"/>
  <c r="O91" i="19"/>
  <c r="Q91" i="19"/>
  <c r="U91" i="19"/>
  <c r="G92" i="19"/>
  <c r="M92" i="19" s="1"/>
  <c r="I92" i="19"/>
  <c r="K92" i="19"/>
  <c r="O92" i="19"/>
  <c r="Q92" i="19"/>
  <c r="U92" i="19"/>
  <c r="G93" i="19"/>
  <c r="M93" i="19" s="1"/>
  <c r="I93" i="19"/>
  <c r="K93" i="19"/>
  <c r="O93" i="19"/>
  <c r="Q93" i="19"/>
  <c r="U93" i="19"/>
  <c r="G95" i="19"/>
  <c r="I95" i="19"/>
  <c r="K95" i="19"/>
  <c r="M95" i="19"/>
  <c r="O95" i="19"/>
  <c r="Q95" i="19"/>
  <c r="U95" i="19"/>
  <c r="G96" i="19"/>
  <c r="I96" i="19"/>
  <c r="K96" i="19"/>
  <c r="O96" i="19"/>
  <c r="Q96" i="19"/>
  <c r="U96" i="19"/>
  <c r="G97" i="19"/>
  <c r="M97" i="19" s="1"/>
  <c r="I97" i="19"/>
  <c r="K97" i="19"/>
  <c r="O97" i="19"/>
  <c r="Q97" i="19"/>
  <c r="U97" i="19"/>
  <c r="G99" i="19"/>
  <c r="M99" i="19" s="1"/>
  <c r="I99" i="19"/>
  <c r="K99" i="19"/>
  <c r="O99" i="19"/>
  <c r="Q99" i="19"/>
  <c r="U99" i="19"/>
  <c r="G100" i="19"/>
  <c r="I100" i="19"/>
  <c r="K100" i="19"/>
  <c r="M100" i="19"/>
  <c r="O100" i="19"/>
  <c r="Q100" i="19"/>
  <c r="U100" i="19"/>
  <c r="G102" i="19"/>
  <c r="M102" i="19" s="1"/>
  <c r="I102" i="19"/>
  <c r="K102" i="19"/>
  <c r="O102" i="19"/>
  <c r="Q102" i="19"/>
  <c r="U102" i="19"/>
  <c r="G103" i="19"/>
  <c r="M103" i="19" s="1"/>
  <c r="I103" i="19"/>
  <c r="K103" i="19"/>
  <c r="O103" i="19"/>
  <c r="Q103" i="19"/>
  <c r="U103" i="19"/>
  <c r="G104" i="19"/>
  <c r="M104" i="19" s="1"/>
  <c r="I104" i="19"/>
  <c r="K104" i="19"/>
  <c r="O104" i="19"/>
  <c r="Q104" i="19"/>
  <c r="U104" i="19"/>
  <c r="G105" i="19"/>
  <c r="I105" i="19"/>
  <c r="K105" i="19"/>
  <c r="M105" i="19"/>
  <c r="O105" i="19"/>
  <c r="Q105" i="19"/>
  <c r="U105" i="19"/>
  <c r="G106" i="19"/>
  <c r="M106" i="19" s="1"/>
  <c r="I106" i="19"/>
  <c r="K106" i="19"/>
  <c r="O106" i="19"/>
  <c r="Q106" i="19"/>
  <c r="U106" i="19"/>
  <c r="G107" i="19"/>
  <c r="M107" i="19" s="1"/>
  <c r="I107" i="19"/>
  <c r="K107" i="19"/>
  <c r="O107" i="19"/>
  <c r="Q107" i="19"/>
  <c r="U107" i="19"/>
  <c r="G108" i="19"/>
  <c r="M108" i="19" s="1"/>
  <c r="I108" i="19"/>
  <c r="K108" i="19"/>
  <c r="O108" i="19"/>
  <c r="Q108" i="19"/>
  <c r="U108" i="19"/>
  <c r="G109" i="19"/>
  <c r="I109" i="19"/>
  <c r="K109" i="19"/>
  <c r="M109" i="19"/>
  <c r="O109" i="19"/>
  <c r="Q109" i="19"/>
  <c r="U109" i="19"/>
  <c r="G110" i="19"/>
  <c r="M110" i="19" s="1"/>
  <c r="I110" i="19"/>
  <c r="K110" i="19"/>
  <c r="O110" i="19"/>
  <c r="Q110" i="19"/>
  <c r="U110" i="19"/>
  <c r="G111" i="19"/>
  <c r="M111" i="19" s="1"/>
  <c r="I111" i="19"/>
  <c r="K111" i="19"/>
  <c r="O111" i="19"/>
  <c r="Q111" i="19"/>
  <c r="U111" i="19"/>
  <c r="G112" i="19"/>
  <c r="M112" i="19" s="1"/>
  <c r="I112" i="19"/>
  <c r="K112" i="19"/>
  <c r="O112" i="19"/>
  <c r="Q112" i="19"/>
  <c r="U112" i="19"/>
  <c r="G113" i="19"/>
  <c r="I113" i="19"/>
  <c r="K113" i="19"/>
  <c r="M113" i="19"/>
  <c r="O113" i="19"/>
  <c r="Q113" i="19"/>
  <c r="U113" i="19"/>
  <c r="G114" i="19"/>
  <c r="M114" i="19" s="1"/>
  <c r="I114" i="19"/>
  <c r="K114" i="19"/>
  <c r="O114" i="19"/>
  <c r="Q114" i="19"/>
  <c r="U114" i="19"/>
  <c r="G115" i="19"/>
  <c r="M115" i="19" s="1"/>
  <c r="I115" i="19"/>
  <c r="K115" i="19"/>
  <c r="O115" i="19"/>
  <c r="Q115" i="19"/>
  <c r="U115" i="19"/>
  <c r="G116" i="19"/>
  <c r="M116" i="19" s="1"/>
  <c r="I116" i="19"/>
  <c r="K116" i="19"/>
  <c r="O116" i="19"/>
  <c r="Q116" i="19"/>
  <c r="U116" i="19"/>
  <c r="G119" i="19"/>
  <c r="I119" i="19"/>
  <c r="K119" i="19"/>
  <c r="M119" i="19"/>
  <c r="O119" i="19"/>
  <c r="Q119" i="19"/>
  <c r="U119" i="19"/>
  <c r="G125" i="19"/>
  <c r="M125" i="19" s="1"/>
  <c r="I125" i="19"/>
  <c r="K125" i="19"/>
  <c r="O125" i="19"/>
  <c r="Q125" i="19"/>
  <c r="U125" i="19"/>
  <c r="G130" i="19"/>
  <c r="M130" i="19" s="1"/>
  <c r="I130" i="19"/>
  <c r="K130" i="19"/>
  <c r="O130" i="19"/>
  <c r="Q130" i="19"/>
  <c r="U130" i="19"/>
  <c r="G131" i="19"/>
  <c r="M131" i="19" s="1"/>
  <c r="I131" i="19"/>
  <c r="K131" i="19"/>
  <c r="O131" i="19"/>
  <c r="Q131" i="19"/>
  <c r="U131" i="19"/>
  <c r="G132" i="19"/>
  <c r="I132" i="19"/>
  <c r="K132" i="19"/>
  <c r="M132" i="19"/>
  <c r="O132" i="19"/>
  <c r="Q132" i="19"/>
  <c r="U132" i="19"/>
  <c r="G133" i="19"/>
  <c r="M133" i="19" s="1"/>
  <c r="I133" i="19"/>
  <c r="K133" i="19"/>
  <c r="O133" i="19"/>
  <c r="Q133" i="19"/>
  <c r="U133" i="19"/>
  <c r="G134" i="19"/>
  <c r="I100" i="1" s="1"/>
  <c r="G135" i="19"/>
  <c r="M135" i="19" s="1"/>
  <c r="M134" i="19" s="1"/>
  <c r="I135" i="19"/>
  <c r="I134" i="19" s="1"/>
  <c r="K135" i="19"/>
  <c r="K134" i="19" s="1"/>
  <c r="O135" i="19"/>
  <c r="O134" i="19" s="1"/>
  <c r="Q135" i="19"/>
  <c r="Q134" i="19" s="1"/>
  <c r="U135" i="19"/>
  <c r="U134" i="19" s="1"/>
  <c r="AD137" i="19"/>
  <c r="F49" i="1" s="1"/>
  <c r="AE137" i="19"/>
  <c r="G49" i="1" s="1"/>
  <c r="AZ31" i="18"/>
  <c r="AZ13" i="18"/>
  <c r="AZ10" i="18"/>
  <c r="G9" i="18"/>
  <c r="M9" i="18" s="1"/>
  <c r="I9" i="18"/>
  <c r="K9" i="18"/>
  <c r="O9" i="18"/>
  <c r="Q9" i="18"/>
  <c r="U9" i="18"/>
  <c r="G12" i="18"/>
  <c r="I12" i="18"/>
  <c r="K12" i="18"/>
  <c r="M12" i="18"/>
  <c r="O12" i="18"/>
  <c r="Q12" i="18"/>
  <c r="U12" i="18"/>
  <c r="G14" i="18"/>
  <c r="I14" i="18"/>
  <c r="K14" i="18"/>
  <c r="M14" i="18"/>
  <c r="O14" i="18"/>
  <c r="Q14" i="18"/>
  <c r="U14" i="18"/>
  <c r="G17" i="18"/>
  <c r="M17" i="18" s="1"/>
  <c r="I17" i="18"/>
  <c r="K17" i="18"/>
  <c r="O17" i="18"/>
  <c r="Q17" i="18"/>
  <c r="U17" i="18"/>
  <c r="G20" i="18"/>
  <c r="M20" i="18" s="1"/>
  <c r="I20" i="18"/>
  <c r="K20" i="18"/>
  <c r="O20" i="18"/>
  <c r="Q20" i="18"/>
  <c r="U20" i="18"/>
  <c r="G24" i="18"/>
  <c r="I24" i="18"/>
  <c r="K24" i="18"/>
  <c r="M24" i="18"/>
  <c r="O24" i="18"/>
  <c r="Q24" i="18"/>
  <c r="U24" i="18"/>
  <c r="G25" i="18"/>
  <c r="M25" i="18" s="1"/>
  <c r="I25" i="18"/>
  <c r="K25" i="18"/>
  <c r="O25" i="18"/>
  <c r="Q25" i="18"/>
  <c r="U25" i="18"/>
  <c r="G26" i="18"/>
  <c r="M26" i="18" s="1"/>
  <c r="I26" i="18"/>
  <c r="K26" i="18"/>
  <c r="O26" i="18"/>
  <c r="Q26" i="18"/>
  <c r="U26" i="18"/>
  <c r="G30" i="18"/>
  <c r="M30" i="18" s="1"/>
  <c r="I30" i="18"/>
  <c r="K30" i="18"/>
  <c r="O30" i="18"/>
  <c r="Q30" i="18"/>
  <c r="U30" i="18"/>
  <c r="G33" i="18"/>
  <c r="Q33" i="18"/>
  <c r="G34" i="18"/>
  <c r="M34" i="18" s="1"/>
  <c r="M33" i="18" s="1"/>
  <c r="I34" i="18"/>
  <c r="I33" i="18" s="1"/>
  <c r="K34" i="18"/>
  <c r="K33" i="18" s="1"/>
  <c r="O34" i="18"/>
  <c r="O33" i="18" s="1"/>
  <c r="Q34" i="18"/>
  <c r="U34" i="18"/>
  <c r="U33" i="18" s="1"/>
  <c r="G37" i="18"/>
  <c r="M37" i="18" s="1"/>
  <c r="I37" i="18"/>
  <c r="K37" i="18"/>
  <c r="O37" i="18"/>
  <c r="Q37" i="18"/>
  <c r="U37" i="18"/>
  <c r="G39" i="18"/>
  <c r="M39" i="18" s="1"/>
  <c r="I39" i="18"/>
  <c r="K39" i="18"/>
  <c r="O39" i="18"/>
  <c r="Q39" i="18"/>
  <c r="U39" i="18"/>
  <c r="G41" i="18"/>
  <c r="M41" i="18" s="1"/>
  <c r="I41" i="18"/>
  <c r="K41" i="18"/>
  <c r="O41" i="18"/>
  <c r="Q41" i="18"/>
  <c r="U41" i="18"/>
  <c r="G42" i="18"/>
  <c r="M42" i="18" s="1"/>
  <c r="I42" i="18"/>
  <c r="K42" i="18"/>
  <c r="O42" i="18"/>
  <c r="Q42" i="18"/>
  <c r="U42" i="18"/>
  <c r="G44" i="18"/>
  <c r="M44" i="18" s="1"/>
  <c r="I44" i="18"/>
  <c r="K44" i="18"/>
  <c r="O44" i="18"/>
  <c r="Q44" i="18"/>
  <c r="U44" i="18"/>
  <c r="G46" i="18"/>
  <c r="M46" i="18" s="1"/>
  <c r="I46" i="18"/>
  <c r="K46" i="18"/>
  <c r="O46" i="18"/>
  <c r="Q46" i="18"/>
  <c r="U46" i="18"/>
  <c r="G47" i="18"/>
  <c r="I47" i="18"/>
  <c r="K47" i="18"/>
  <c r="M47" i="18"/>
  <c r="O47" i="18"/>
  <c r="Q47" i="18"/>
  <c r="U47" i="18"/>
  <c r="G48" i="18"/>
  <c r="M48" i="18" s="1"/>
  <c r="I48" i="18"/>
  <c r="K48" i="18"/>
  <c r="O48" i="18"/>
  <c r="Q48" i="18"/>
  <c r="U48" i="18"/>
  <c r="G49" i="18"/>
  <c r="M49" i="18" s="1"/>
  <c r="I49" i="18"/>
  <c r="K49" i="18"/>
  <c r="O49" i="18"/>
  <c r="Q49" i="18"/>
  <c r="U49" i="18"/>
  <c r="O51" i="18"/>
  <c r="Q51" i="18"/>
  <c r="G52" i="18"/>
  <c r="G51" i="18" s="1"/>
  <c r="I52" i="18"/>
  <c r="I51" i="18" s="1"/>
  <c r="K52" i="18"/>
  <c r="K51" i="18" s="1"/>
  <c r="M52" i="18"/>
  <c r="M51" i="18" s="1"/>
  <c r="O52" i="18"/>
  <c r="Q52" i="18"/>
  <c r="U52" i="18"/>
  <c r="U51" i="18" s="1"/>
  <c r="G55" i="18"/>
  <c r="M55" i="18" s="1"/>
  <c r="I55" i="18"/>
  <c r="K55" i="18"/>
  <c r="O55" i="18"/>
  <c r="Q55" i="18"/>
  <c r="U55" i="18"/>
  <c r="G56" i="18"/>
  <c r="M56" i="18" s="1"/>
  <c r="I56" i="18"/>
  <c r="K56" i="18"/>
  <c r="O56" i="18"/>
  <c r="Q56" i="18"/>
  <c r="U56" i="18"/>
  <c r="G57" i="18"/>
  <c r="M57" i="18" s="1"/>
  <c r="I57" i="18"/>
  <c r="K57" i="18"/>
  <c r="O57" i="18"/>
  <c r="Q57" i="18"/>
  <c r="U57" i="18"/>
  <c r="G58" i="18"/>
  <c r="M58" i="18" s="1"/>
  <c r="I58" i="18"/>
  <c r="K58" i="18"/>
  <c r="O58" i="18"/>
  <c r="Q58" i="18"/>
  <c r="U58" i="18"/>
  <c r="G59" i="18"/>
  <c r="M59" i="18" s="1"/>
  <c r="I59" i="18"/>
  <c r="K59" i="18"/>
  <c r="O59" i="18"/>
  <c r="Q59" i="18"/>
  <c r="U59" i="18"/>
  <c r="G60" i="18"/>
  <c r="M60" i="18" s="1"/>
  <c r="I60" i="18"/>
  <c r="K60" i="18"/>
  <c r="O60" i="18"/>
  <c r="Q60" i="18"/>
  <c r="U60" i="18"/>
  <c r="G61" i="18"/>
  <c r="I61" i="18"/>
  <c r="K61" i="18"/>
  <c r="M61" i="18"/>
  <c r="O61" i="18"/>
  <c r="Q61" i="18"/>
  <c r="U61" i="18"/>
  <c r="G62" i="18"/>
  <c r="I62" i="18"/>
  <c r="K62" i="18"/>
  <c r="M62" i="18"/>
  <c r="O62" i="18"/>
  <c r="Q62" i="18"/>
  <c r="U62" i="18"/>
  <c r="G63" i="18"/>
  <c r="M63" i="18" s="1"/>
  <c r="I63" i="18"/>
  <c r="K63" i="18"/>
  <c r="O63" i="18"/>
  <c r="Q63" i="18"/>
  <c r="U63" i="18"/>
  <c r="G64" i="18"/>
  <c r="M64" i="18" s="1"/>
  <c r="I64" i="18"/>
  <c r="K64" i="18"/>
  <c r="O64" i="18"/>
  <c r="Q64" i="18"/>
  <c r="U64" i="18"/>
  <c r="G65" i="18"/>
  <c r="M65" i="18" s="1"/>
  <c r="I65" i="18"/>
  <c r="K65" i="18"/>
  <c r="O65" i="18"/>
  <c r="Q65" i="18"/>
  <c r="U65" i="18"/>
  <c r="G66" i="18"/>
  <c r="M66" i="18" s="1"/>
  <c r="I66" i="18"/>
  <c r="K66" i="18"/>
  <c r="O66" i="18"/>
  <c r="Q66" i="18"/>
  <c r="U66" i="18"/>
  <c r="G67" i="18"/>
  <c r="M67" i="18" s="1"/>
  <c r="I67" i="18"/>
  <c r="K67" i="18"/>
  <c r="O67" i="18"/>
  <c r="Q67" i="18"/>
  <c r="U67" i="18"/>
  <c r="G68" i="18"/>
  <c r="M68" i="18" s="1"/>
  <c r="I68" i="18"/>
  <c r="K68" i="18"/>
  <c r="O68" i="18"/>
  <c r="Q68" i="18"/>
  <c r="U68" i="18"/>
  <c r="G69" i="18"/>
  <c r="I69" i="18"/>
  <c r="K69" i="18"/>
  <c r="M69" i="18"/>
  <c r="O69" i="18"/>
  <c r="Q69" i="18"/>
  <c r="U69" i="18"/>
  <c r="G70" i="18"/>
  <c r="I70" i="18"/>
  <c r="K70" i="18"/>
  <c r="M70" i="18"/>
  <c r="O70" i="18"/>
  <c r="Q70" i="18"/>
  <c r="U70" i="18"/>
  <c r="AD72" i="18"/>
  <c r="F48" i="1" s="1"/>
  <c r="H48" i="1" s="1"/>
  <c r="I48" i="1" s="1"/>
  <c r="AE72" i="18"/>
  <c r="G9" i="17"/>
  <c r="M9" i="17" s="1"/>
  <c r="I9" i="17"/>
  <c r="K9" i="17"/>
  <c r="O9" i="17"/>
  <c r="Q9" i="17"/>
  <c r="U9" i="17"/>
  <c r="G10" i="17"/>
  <c r="I10" i="17"/>
  <c r="K10" i="17"/>
  <c r="O10" i="17"/>
  <c r="Q10" i="17"/>
  <c r="U10" i="17"/>
  <c r="G11" i="17"/>
  <c r="I11" i="17"/>
  <c r="K11" i="17"/>
  <c r="M11" i="17"/>
  <c r="O11" i="17"/>
  <c r="Q11" i="17"/>
  <c r="U11" i="17"/>
  <c r="G12" i="17"/>
  <c r="M12" i="17" s="1"/>
  <c r="I12" i="17"/>
  <c r="K12" i="17"/>
  <c r="O12" i="17"/>
  <c r="Q12" i="17"/>
  <c r="U12" i="17"/>
  <c r="G13" i="17"/>
  <c r="I13" i="17"/>
  <c r="K13" i="17"/>
  <c r="M13" i="17"/>
  <c r="O13" i="17"/>
  <c r="Q13" i="17"/>
  <c r="U13" i="17"/>
  <c r="G14" i="17"/>
  <c r="M14" i="17" s="1"/>
  <c r="I14" i="17"/>
  <c r="K14" i="17"/>
  <c r="O14" i="17"/>
  <c r="Q14" i="17"/>
  <c r="U14" i="17"/>
  <c r="G15" i="17"/>
  <c r="M15" i="17" s="1"/>
  <c r="I15" i="17"/>
  <c r="K15" i="17"/>
  <c r="O15" i="17"/>
  <c r="Q15" i="17"/>
  <c r="U15" i="17"/>
  <c r="G16" i="17"/>
  <c r="M16" i="17" s="1"/>
  <c r="I16" i="17"/>
  <c r="K16" i="17"/>
  <c r="O16" i="17"/>
  <c r="Q16" i="17"/>
  <c r="U16" i="17"/>
  <c r="G17" i="17"/>
  <c r="M17" i="17" s="1"/>
  <c r="I17" i="17"/>
  <c r="K17" i="17"/>
  <c r="O17" i="17"/>
  <c r="Q17" i="17"/>
  <c r="U17" i="17"/>
  <c r="G18" i="17"/>
  <c r="M18" i="17" s="1"/>
  <c r="I18" i="17"/>
  <c r="K18" i="17"/>
  <c r="O18" i="17"/>
  <c r="Q18" i="17"/>
  <c r="U18" i="17"/>
  <c r="G19" i="17"/>
  <c r="I19" i="17"/>
  <c r="K19" i="17"/>
  <c r="M19" i="17"/>
  <c r="O19" i="17"/>
  <c r="Q19" i="17"/>
  <c r="U19" i="17"/>
  <c r="G20" i="17"/>
  <c r="M20" i="17" s="1"/>
  <c r="I20" i="17"/>
  <c r="K20" i="17"/>
  <c r="O20" i="17"/>
  <c r="Q20" i="17"/>
  <c r="U20" i="17"/>
  <c r="G21" i="17"/>
  <c r="I21" i="17"/>
  <c r="K21" i="17"/>
  <c r="M21" i="17"/>
  <c r="O21" i="17"/>
  <c r="Q21" i="17"/>
  <c r="U21" i="17"/>
  <c r="G23" i="17"/>
  <c r="I23" i="17"/>
  <c r="K23" i="17"/>
  <c r="M23" i="17"/>
  <c r="O23" i="17"/>
  <c r="Q23" i="17"/>
  <c r="U23" i="17"/>
  <c r="G24" i="17"/>
  <c r="M24" i="17" s="1"/>
  <c r="I24" i="17"/>
  <c r="K24" i="17"/>
  <c r="O24" i="17"/>
  <c r="Q24" i="17"/>
  <c r="U24" i="17"/>
  <c r="G25" i="17"/>
  <c r="M25" i="17" s="1"/>
  <c r="I25" i="17"/>
  <c r="K25" i="17"/>
  <c r="O25" i="17"/>
  <c r="Q25" i="17"/>
  <c r="U25" i="17"/>
  <c r="G26" i="17"/>
  <c r="M26" i="17" s="1"/>
  <c r="I26" i="17"/>
  <c r="K26" i="17"/>
  <c r="O26" i="17"/>
  <c r="Q26" i="17"/>
  <c r="U26" i="17"/>
  <c r="G27" i="17"/>
  <c r="M27" i="17" s="1"/>
  <c r="I27" i="17"/>
  <c r="K27" i="17"/>
  <c r="O27" i="17"/>
  <c r="Q27" i="17"/>
  <c r="U27" i="17"/>
  <c r="G28" i="17"/>
  <c r="M28" i="17" s="1"/>
  <c r="I28" i="17"/>
  <c r="K28" i="17"/>
  <c r="O28" i="17"/>
  <c r="Q28" i="17"/>
  <c r="U28" i="17"/>
  <c r="G29" i="17"/>
  <c r="M29" i="17" s="1"/>
  <c r="I29" i="17"/>
  <c r="K29" i="17"/>
  <c r="O29" i="17"/>
  <c r="Q29" i="17"/>
  <c r="U29" i="17"/>
  <c r="G30" i="17"/>
  <c r="M30" i="17" s="1"/>
  <c r="I30" i="17"/>
  <c r="K30" i="17"/>
  <c r="O30" i="17"/>
  <c r="Q30" i="17"/>
  <c r="U30" i="17"/>
  <c r="G31" i="17"/>
  <c r="I31" i="17"/>
  <c r="K31" i="17"/>
  <c r="M31" i="17"/>
  <c r="O31" i="17"/>
  <c r="Q31" i="17"/>
  <c r="U31" i="17"/>
  <c r="G32" i="17"/>
  <c r="M32" i="17" s="1"/>
  <c r="I32" i="17"/>
  <c r="K32" i="17"/>
  <c r="O32" i="17"/>
  <c r="Q32" i="17"/>
  <c r="U32" i="17"/>
  <c r="G33" i="17"/>
  <c r="I33" i="17"/>
  <c r="K33" i="17"/>
  <c r="M33" i="17"/>
  <c r="O33" i="17"/>
  <c r="Q33" i="17"/>
  <c r="U33" i="17"/>
  <c r="G34" i="17"/>
  <c r="M34" i="17" s="1"/>
  <c r="I34" i="17"/>
  <c r="K34" i="17"/>
  <c r="O34" i="17"/>
  <c r="Q34" i="17"/>
  <c r="U34" i="17"/>
  <c r="G35" i="17"/>
  <c r="M35" i="17" s="1"/>
  <c r="I35" i="17"/>
  <c r="K35" i="17"/>
  <c r="O35" i="17"/>
  <c r="Q35" i="17"/>
  <c r="U35" i="17"/>
  <c r="G36" i="17"/>
  <c r="M36" i="17" s="1"/>
  <c r="I36" i="17"/>
  <c r="K36" i="17"/>
  <c r="O36" i="17"/>
  <c r="Q36" i="17"/>
  <c r="U36" i="17"/>
  <c r="G37" i="17"/>
  <c r="M37" i="17" s="1"/>
  <c r="I37" i="17"/>
  <c r="K37" i="17"/>
  <c r="O37" i="17"/>
  <c r="Q37" i="17"/>
  <c r="U37" i="17"/>
  <c r="G38" i="17"/>
  <c r="M38" i="17" s="1"/>
  <c r="I38" i="17"/>
  <c r="K38" i="17"/>
  <c r="O38" i="17"/>
  <c r="Q38" i="17"/>
  <c r="U38" i="17"/>
  <c r="G39" i="17"/>
  <c r="I39" i="17"/>
  <c r="K39" i="17"/>
  <c r="M39" i="17"/>
  <c r="O39" i="17"/>
  <c r="Q39" i="17"/>
  <c r="U39" i="17"/>
  <c r="G40" i="17"/>
  <c r="M40" i="17" s="1"/>
  <c r="I40" i="17"/>
  <c r="K40" i="17"/>
  <c r="O40" i="17"/>
  <c r="Q40" i="17"/>
  <c r="U40" i="17"/>
  <c r="G41" i="17"/>
  <c r="I41" i="17"/>
  <c r="K41" i="17"/>
  <c r="M41" i="17"/>
  <c r="O41" i="17"/>
  <c r="Q41" i="17"/>
  <c r="U41" i="17"/>
  <c r="G42" i="17"/>
  <c r="M42" i="17" s="1"/>
  <c r="I42" i="17"/>
  <c r="K42" i="17"/>
  <c r="O42" i="17"/>
  <c r="Q42" i="17"/>
  <c r="U42" i="17"/>
  <c r="G43" i="17"/>
  <c r="M43" i="17" s="1"/>
  <c r="I43" i="17"/>
  <c r="K43" i="17"/>
  <c r="O43" i="17"/>
  <c r="Q43" i="17"/>
  <c r="U43" i="17"/>
  <c r="G45" i="17"/>
  <c r="I45" i="17"/>
  <c r="K45" i="17"/>
  <c r="M45" i="17"/>
  <c r="O45" i="17"/>
  <c r="Q45" i="17"/>
  <c r="U45" i="17"/>
  <c r="G46" i="17"/>
  <c r="I46" i="17"/>
  <c r="K46" i="17"/>
  <c r="O46" i="17"/>
  <c r="Q46" i="17"/>
  <c r="U46" i="17"/>
  <c r="G47" i="17"/>
  <c r="M47" i="17" s="1"/>
  <c r="I47" i="17"/>
  <c r="K47" i="17"/>
  <c r="O47" i="17"/>
  <c r="Q47" i="17"/>
  <c r="U47" i="17"/>
  <c r="G48" i="17"/>
  <c r="M48" i="17" s="1"/>
  <c r="I48" i="17"/>
  <c r="K48" i="17"/>
  <c r="O48" i="17"/>
  <c r="Q48" i="17"/>
  <c r="U48" i="17"/>
  <c r="G49" i="17"/>
  <c r="M49" i="17" s="1"/>
  <c r="I49" i="17"/>
  <c r="K49" i="17"/>
  <c r="O49" i="17"/>
  <c r="Q49" i="17"/>
  <c r="U49" i="17"/>
  <c r="G50" i="17"/>
  <c r="M50" i="17" s="1"/>
  <c r="I50" i="17"/>
  <c r="K50" i="17"/>
  <c r="O50" i="17"/>
  <c r="Q50" i="17"/>
  <c r="U50" i="17"/>
  <c r="G51" i="17"/>
  <c r="I51" i="17"/>
  <c r="K51" i="17"/>
  <c r="M51" i="17"/>
  <c r="O51" i="17"/>
  <c r="Q51" i="17"/>
  <c r="U51" i="17"/>
  <c r="G52" i="17"/>
  <c r="M52" i="17" s="1"/>
  <c r="I52" i="17"/>
  <c r="K52" i="17"/>
  <c r="O52" i="17"/>
  <c r="Q52" i="17"/>
  <c r="U52" i="17"/>
  <c r="G53" i="17"/>
  <c r="I53" i="17"/>
  <c r="K53" i="17"/>
  <c r="M53" i="17"/>
  <c r="O53" i="17"/>
  <c r="Q53" i="17"/>
  <c r="U53" i="17"/>
  <c r="G54" i="17"/>
  <c r="M54" i="17" s="1"/>
  <c r="I54" i="17"/>
  <c r="K54" i="17"/>
  <c r="O54" i="17"/>
  <c r="Q54" i="17"/>
  <c r="U54" i="17"/>
  <c r="G55" i="17"/>
  <c r="M55" i="17" s="1"/>
  <c r="I55" i="17"/>
  <c r="K55" i="17"/>
  <c r="O55" i="17"/>
  <c r="Q55" i="17"/>
  <c r="U55" i="17"/>
  <c r="G56" i="17"/>
  <c r="M56" i="17" s="1"/>
  <c r="I56" i="17"/>
  <c r="K56" i="17"/>
  <c r="O56" i="17"/>
  <c r="Q56" i="17"/>
  <c r="U56" i="17"/>
  <c r="G58" i="17"/>
  <c r="M58" i="17" s="1"/>
  <c r="I58" i="17"/>
  <c r="K58" i="17"/>
  <c r="O58" i="17"/>
  <c r="Q58" i="17"/>
  <c r="U58" i="17"/>
  <c r="G59" i="17"/>
  <c r="I59" i="17"/>
  <c r="K59" i="17"/>
  <c r="M59" i="17"/>
  <c r="O59" i="17"/>
  <c r="Q59" i="17"/>
  <c r="U59" i="17"/>
  <c r="G60" i="17"/>
  <c r="M60" i="17" s="1"/>
  <c r="I60" i="17"/>
  <c r="K60" i="17"/>
  <c r="O60" i="17"/>
  <c r="Q60" i="17"/>
  <c r="U60" i="17"/>
  <c r="G61" i="17"/>
  <c r="M61" i="17" s="1"/>
  <c r="I61" i="17"/>
  <c r="K61" i="17"/>
  <c r="O61" i="17"/>
  <c r="Q61" i="17"/>
  <c r="U61" i="17"/>
  <c r="G62" i="17"/>
  <c r="M62" i="17" s="1"/>
  <c r="I62" i="17"/>
  <c r="K62" i="17"/>
  <c r="O62" i="17"/>
  <c r="Q62" i="17"/>
  <c r="U62" i="17"/>
  <c r="G63" i="17"/>
  <c r="M63" i="17" s="1"/>
  <c r="I63" i="17"/>
  <c r="K63" i="17"/>
  <c r="O63" i="17"/>
  <c r="Q63" i="17"/>
  <c r="U63" i="17"/>
  <c r="G64" i="17"/>
  <c r="M64" i="17" s="1"/>
  <c r="I64" i="17"/>
  <c r="K64" i="17"/>
  <c r="O64" i="17"/>
  <c r="Q64" i="17"/>
  <c r="U64" i="17"/>
  <c r="G65" i="17"/>
  <c r="I65" i="17"/>
  <c r="K65" i="17"/>
  <c r="M65" i="17"/>
  <c r="O65" i="17"/>
  <c r="Q65" i="17"/>
  <c r="U65" i="17"/>
  <c r="G66" i="17"/>
  <c r="M66" i="17" s="1"/>
  <c r="I66" i="17"/>
  <c r="K66" i="17"/>
  <c r="O66" i="17"/>
  <c r="Q66" i="17"/>
  <c r="U66" i="17"/>
  <c r="G67" i="17"/>
  <c r="I67" i="17"/>
  <c r="K67" i="17"/>
  <c r="M67" i="17"/>
  <c r="O67" i="17"/>
  <c r="Q67" i="17"/>
  <c r="U67" i="17"/>
  <c r="G68" i="17"/>
  <c r="M68" i="17" s="1"/>
  <c r="I68" i="17"/>
  <c r="K68" i="17"/>
  <c r="O68" i="17"/>
  <c r="Q68" i="17"/>
  <c r="U68" i="17"/>
  <c r="G69" i="17"/>
  <c r="M69" i="17" s="1"/>
  <c r="I69" i="17"/>
  <c r="K69" i="17"/>
  <c r="O69" i="17"/>
  <c r="Q69" i="17"/>
  <c r="U69" i="17"/>
  <c r="G70" i="17"/>
  <c r="M70" i="17" s="1"/>
  <c r="I70" i="17"/>
  <c r="K70" i="17"/>
  <c r="O70" i="17"/>
  <c r="Q70" i="17"/>
  <c r="U70" i="17"/>
  <c r="G71" i="17"/>
  <c r="M71" i="17" s="1"/>
  <c r="I71" i="17"/>
  <c r="K71" i="17"/>
  <c r="O71" i="17"/>
  <c r="Q71" i="17"/>
  <c r="U71" i="17"/>
  <c r="G72" i="17"/>
  <c r="M72" i="17" s="1"/>
  <c r="I72" i="17"/>
  <c r="K72" i="17"/>
  <c r="O72" i="17"/>
  <c r="Q72" i="17"/>
  <c r="U72" i="17"/>
  <c r="G74" i="17"/>
  <c r="M74" i="17" s="1"/>
  <c r="I74" i="17"/>
  <c r="K74" i="17"/>
  <c r="O74" i="17"/>
  <c r="Q74" i="17"/>
  <c r="U74" i="17"/>
  <c r="G75" i="17"/>
  <c r="M75" i="17" s="1"/>
  <c r="I75" i="17"/>
  <c r="I73" i="17" s="1"/>
  <c r="K75" i="17"/>
  <c r="O75" i="17"/>
  <c r="Q75" i="17"/>
  <c r="Q73" i="17" s="1"/>
  <c r="U75" i="17"/>
  <c r="G76" i="17"/>
  <c r="M76" i="17" s="1"/>
  <c r="I76" i="17"/>
  <c r="K76" i="17"/>
  <c r="O76" i="17"/>
  <c r="Q76" i="17"/>
  <c r="U76" i="17"/>
  <c r="G77" i="17"/>
  <c r="M77" i="17" s="1"/>
  <c r="I77" i="17"/>
  <c r="K77" i="17"/>
  <c r="O77" i="17"/>
  <c r="Q77" i="17"/>
  <c r="U77" i="17"/>
  <c r="G79" i="17"/>
  <c r="M79" i="17" s="1"/>
  <c r="I79" i="17"/>
  <c r="K79" i="17"/>
  <c r="O79" i="17"/>
  <c r="Q79" i="17"/>
  <c r="U79" i="17"/>
  <c r="G80" i="17"/>
  <c r="M80" i="17" s="1"/>
  <c r="I80" i="17"/>
  <c r="K80" i="17"/>
  <c r="O80" i="17"/>
  <c r="Q80" i="17"/>
  <c r="U80" i="17"/>
  <c r="G81" i="17"/>
  <c r="M81" i="17" s="1"/>
  <c r="I81" i="17"/>
  <c r="K81" i="17"/>
  <c r="O81" i="17"/>
  <c r="Q81" i="17"/>
  <c r="U81" i="17"/>
  <c r="G82" i="17"/>
  <c r="M82" i="17" s="1"/>
  <c r="I82" i="17"/>
  <c r="K82" i="17"/>
  <c r="O82" i="17"/>
  <c r="Q82" i="17"/>
  <c r="U82" i="17"/>
  <c r="G83" i="17"/>
  <c r="I83" i="17"/>
  <c r="K83" i="17"/>
  <c r="M83" i="17"/>
  <c r="O83" i="17"/>
  <c r="Q83" i="17"/>
  <c r="U83" i="17"/>
  <c r="G84" i="17"/>
  <c r="M84" i="17" s="1"/>
  <c r="I84" i="17"/>
  <c r="K84" i="17"/>
  <c r="O84" i="17"/>
  <c r="Q84" i="17"/>
  <c r="U84" i="17"/>
  <c r="G85" i="17"/>
  <c r="I85" i="17"/>
  <c r="K85" i="17"/>
  <c r="M85" i="17"/>
  <c r="O85" i="17"/>
  <c r="Q85" i="17"/>
  <c r="U85" i="17"/>
  <c r="G86" i="17"/>
  <c r="M86" i="17" s="1"/>
  <c r="I86" i="17"/>
  <c r="K86" i="17"/>
  <c r="O86" i="17"/>
  <c r="Q86" i="17"/>
  <c r="U86" i="17"/>
  <c r="G87" i="17"/>
  <c r="M87" i="17" s="1"/>
  <c r="I87" i="17"/>
  <c r="K87" i="17"/>
  <c r="O87" i="17"/>
  <c r="Q87" i="17"/>
  <c r="U87" i="17"/>
  <c r="G88" i="17"/>
  <c r="M88" i="17" s="1"/>
  <c r="I88" i="17"/>
  <c r="K88" i="17"/>
  <c r="O88" i="17"/>
  <c r="Q88" i="17"/>
  <c r="U88" i="17"/>
  <c r="G89" i="17"/>
  <c r="M89" i="17" s="1"/>
  <c r="I89" i="17"/>
  <c r="K89" i="17"/>
  <c r="O89" i="17"/>
  <c r="Q89" i="17"/>
  <c r="U89" i="17"/>
  <c r="G90" i="17"/>
  <c r="M90" i="17" s="1"/>
  <c r="I90" i="17"/>
  <c r="K90" i="17"/>
  <c r="O90" i="17"/>
  <c r="Q90" i="17"/>
  <c r="U90" i="17"/>
  <c r="G91" i="17"/>
  <c r="I91" i="17"/>
  <c r="K91" i="17"/>
  <c r="M91" i="17"/>
  <c r="O91" i="17"/>
  <c r="Q91" i="17"/>
  <c r="U91" i="17"/>
  <c r="G93" i="17"/>
  <c r="M93" i="17" s="1"/>
  <c r="I93" i="17"/>
  <c r="K93" i="17"/>
  <c r="O93" i="17"/>
  <c r="Q93" i="17"/>
  <c r="U93" i="17"/>
  <c r="G94" i="17"/>
  <c r="I94" i="17"/>
  <c r="K94" i="17"/>
  <c r="O94" i="17"/>
  <c r="Q94" i="17"/>
  <c r="U94" i="17"/>
  <c r="G95" i="17"/>
  <c r="I95" i="17"/>
  <c r="K95" i="17"/>
  <c r="M95" i="17"/>
  <c r="O95" i="17"/>
  <c r="Q95" i="17"/>
  <c r="U95" i="17"/>
  <c r="G96" i="17"/>
  <c r="M96" i="17" s="1"/>
  <c r="I96" i="17"/>
  <c r="K96" i="17"/>
  <c r="O96" i="17"/>
  <c r="Q96" i="17"/>
  <c r="U96" i="17"/>
  <c r="G97" i="17"/>
  <c r="I97" i="17"/>
  <c r="K97" i="17"/>
  <c r="M97" i="17"/>
  <c r="O97" i="17"/>
  <c r="Q97" i="17"/>
  <c r="U97" i="17"/>
  <c r="G98" i="17"/>
  <c r="M98" i="17" s="1"/>
  <c r="I98" i="17"/>
  <c r="K98" i="17"/>
  <c r="O98" i="17"/>
  <c r="Q98" i="17"/>
  <c r="U98" i="17"/>
  <c r="G99" i="17"/>
  <c r="M99" i="17" s="1"/>
  <c r="I99" i="17"/>
  <c r="K99" i="17"/>
  <c r="O99" i="17"/>
  <c r="Q99" i="17"/>
  <c r="U99" i="17"/>
  <c r="G100" i="17"/>
  <c r="M100" i="17" s="1"/>
  <c r="I100" i="17"/>
  <c r="K100" i="17"/>
  <c r="O100" i="17"/>
  <c r="Q100" i="17"/>
  <c r="U100" i="17"/>
  <c r="G101" i="17"/>
  <c r="M101" i="17" s="1"/>
  <c r="I101" i="17"/>
  <c r="K101" i="17"/>
  <c r="O101" i="17"/>
  <c r="Q101" i="17"/>
  <c r="U101" i="17"/>
  <c r="G102" i="17"/>
  <c r="M102" i="17" s="1"/>
  <c r="I102" i="17"/>
  <c r="K102" i="17"/>
  <c r="O102" i="17"/>
  <c r="Q102" i="17"/>
  <c r="U102" i="17"/>
  <c r="G103" i="17"/>
  <c r="I103" i="17"/>
  <c r="K103" i="17"/>
  <c r="M103" i="17"/>
  <c r="O103" i="17"/>
  <c r="Q103" i="17"/>
  <c r="U103" i="17"/>
  <c r="G105" i="17"/>
  <c r="M105" i="17" s="1"/>
  <c r="I105" i="17"/>
  <c r="K105" i="17"/>
  <c r="O105" i="17"/>
  <c r="Q105" i="17"/>
  <c r="U105" i="17"/>
  <c r="G106" i="17"/>
  <c r="I106" i="17"/>
  <c r="K106" i="17"/>
  <c r="O106" i="17"/>
  <c r="Q106" i="17"/>
  <c r="U106" i="17"/>
  <c r="G107" i="17"/>
  <c r="I107" i="17"/>
  <c r="K107" i="17"/>
  <c r="M107" i="17"/>
  <c r="O107" i="17"/>
  <c r="Q107" i="17"/>
  <c r="U107" i="17"/>
  <c r="G108" i="17"/>
  <c r="M108" i="17" s="1"/>
  <c r="I108" i="17"/>
  <c r="K108" i="17"/>
  <c r="O108" i="17"/>
  <c r="Q108" i="17"/>
  <c r="U108" i="17"/>
  <c r="G109" i="17"/>
  <c r="I109" i="17"/>
  <c r="K109" i="17"/>
  <c r="M109" i="17"/>
  <c r="O109" i="17"/>
  <c r="Q109" i="17"/>
  <c r="U109" i="17"/>
  <c r="G110" i="17"/>
  <c r="M110" i="17" s="1"/>
  <c r="I110" i="17"/>
  <c r="K110" i="17"/>
  <c r="O110" i="17"/>
  <c r="Q110" i="17"/>
  <c r="U110" i="17"/>
  <c r="G111" i="17"/>
  <c r="M111" i="17" s="1"/>
  <c r="I111" i="17"/>
  <c r="K111" i="17"/>
  <c r="O111" i="17"/>
  <c r="Q111" i="17"/>
  <c r="U111" i="17"/>
  <c r="G112" i="17"/>
  <c r="M112" i="17" s="1"/>
  <c r="I112" i="17"/>
  <c r="K112" i="17"/>
  <c r="O112" i="17"/>
  <c r="Q112" i="17"/>
  <c r="U112" i="17"/>
  <c r="G113" i="17"/>
  <c r="M113" i="17" s="1"/>
  <c r="I113" i="17"/>
  <c r="K113" i="17"/>
  <c r="O113" i="17"/>
  <c r="Q113" i="17"/>
  <c r="U113" i="17"/>
  <c r="G115" i="17"/>
  <c r="M115" i="17" s="1"/>
  <c r="I115" i="17"/>
  <c r="K115" i="17"/>
  <c r="O115" i="17"/>
  <c r="Q115" i="17"/>
  <c r="U115" i="17"/>
  <c r="G116" i="17"/>
  <c r="I116" i="17"/>
  <c r="K116" i="17"/>
  <c r="M116" i="17"/>
  <c r="O116" i="17"/>
  <c r="Q116" i="17"/>
  <c r="U116" i="17"/>
  <c r="G117" i="17"/>
  <c r="M117" i="17" s="1"/>
  <c r="I117" i="17"/>
  <c r="K117" i="17"/>
  <c r="O117" i="17"/>
  <c r="Q117" i="17"/>
  <c r="U117" i="17"/>
  <c r="G118" i="17"/>
  <c r="I118" i="17"/>
  <c r="K118" i="17"/>
  <c r="M118" i="17"/>
  <c r="O118" i="17"/>
  <c r="Q118" i="17"/>
  <c r="U118" i="17"/>
  <c r="G119" i="17"/>
  <c r="M119" i="17" s="1"/>
  <c r="I119" i="17"/>
  <c r="K119" i="17"/>
  <c r="O119" i="17"/>
  <c r="Q119" i="17"/>
  <c r="U119" i="17"/>
  <c r="G120" i="17"/>
  <c r="M120" i="17" s="1"/>
  <c r="I120" i="17"/>
  <c r="K120" i="17"/>
  <c r="O120" i="17"/>
  <c r="Q120" i="17"/>
  <c r="U120" i="17"/>
  <c r="G121" i="17"/>
  <c r="M121" i="17" s="1"/>
  <c r="I121" i="17"/>
  <c r="K121" i="17"/>
  <c r="O121" i="17"/>
  <c r="Q121" i="17"/>
  <c r="U121" i="17"/>
  <c r="G123" i="17"/>
  <c r="M123" i="17" s="1"/>
  <c r="I123" i="17"/>
  <c r="K123" i="17"/>
  <c r="O123" i="17"/>
  <c r="Q123" i="17"/>
  <c r="U123" i="17"/>
  <c r="G124" i="17"/>
  <c r="I124" i="17"/>
  <c r="K124" i="17"/>
  <c r="M124" i="17"/>
  <c r="O124" i="17"/>
  <c r="Q124" i="17"/>
  <c r="U124" i="17"/>
  <c r="G125" i="17"/>
  <c r="M125" i="17" s="1"/>
  <c r="I125" i="17"/>
  <c r="K125" i="17"/>
  <c r="O125" i="17"/>
  <c r="Q125" i="17"/>
  <c r="U125" i="17"/>
  <c r="G126" i="17"/>
  <c r="M126" i="17" s="1"/>
  <c r="I126" i="17"/>
  <c r="K126" i="17"/>
  <c r="O126" i="17"/>
  <c r="Q126" i="17"/>
  <c r="U126" i="17"/>
  <c r="G127" i="17"/>
  <c r="M127" i="17" s="1"/>
  <c r="I127" i="17"/>
  <c r="K127" i="17"/>
  <c r="O127" i="17"/>
  <c r="Q127" i="17"/>
  <c r="U127" i="17"/>
  <c r="G128" i="17"/>
  <c r="M128" i="17" s="1"/>
  <c r="I128" i="17"/>
  <c r="K128" i="17"/>
  <c r="O128" i="17"/>
  <c r="Q128" i="17"/>
  <c r="U128" i="17"/>
  <c r="G129" i="17"/>
  <c r="M129" i="17" s="1"/>
  <c r="I129" i="17"/>
  <c r="K129" i="17"/>
  <c r="O129" i="17"/>
  <c r="Q129" i="17"/>
  <c r="U129" i="17"/>
  <c r="G130" i="17"/>
  <c r="I130" i="17"/>
  <c r="K130" i="17"/>
  <c r="M130" i="17"/>
  <c r="O130" i="17"/>
  <c r="Q130" i="17"/>
  <c r="U130" i="17"/>
  <c r="G132" i="17"/>
  <c r="M132" i="17" s="1"/>
  <c r="I132" i="17"/>
  <c r="K132" i="17"/>
  <c r="O132" i="17"/>
  <c r="Q132" i="17"/>
  <c r="U132" i="17"/>
  <c r="G133" i="17"/>
  <c r="M133" i="17" s="1"/>
  <c r="I133" i="17"/>
  <c r="K133" i="17"/>
  <c r="O133" i="17"/>
  <c r="Q133" i="17"/>
  <c r="U133" i="17"/>
  <c r="G134" i="17"/>
  <c r="I134" i="17"/>
  <c r="K134" i="17"/>
  <c r="M134" i="17"/>
  <c r="O134" i="17"/>
  <c r="Q134" i="17"/>
  <c r="U134" i="17"/>
  <c r="G135" i="17"/>
  <c r="M135" i="17" s="1"/>
  <c r="I135" i="17"/>
  <c r="K135" i="17"/>
  <c r="O135" i="17"/>
  <c r="Q135" i="17"/>
  <c r="U135" i="17"/>
  <c r="G136" i="17"/>
  <c r="I136" i="17"/>
  <c r="K136" i="17"/>
  <c r="M136" i="17"/>
  <c r="O136" i="17"/>
  <c r="Q136" i="17"/>
  <c r="U136" i="17"/>
  <c r="G137" i="17"/>
  <c r="M137" i="17" s="1"/>
  <c r="I137" i="17"/>
  <c r="K137" i="17"/>
  <c r="O137" i="17"/>
  <c r="Q137" i="17"/>
  <c r="U137" i="17"/>
  <c r="G138" i="17"/>
  <c r="M138" i="17" s="1"/>
  <c r="I138" i="17"/>
  <c r="K138" i="17"/>
  <c r="O138" i="17"/>
  <c r="Q138" i="17"/>
  <c r="U138" i="17"/>
  <c r="G139" i="17"/>
  <c r="M139" i="17" s="1"/>
  <c r="I139" i="17"/>
  <c r="K139" i="17"/>
  <c r="O139" i="17"/>
  <c r="Q139" i="17"/>
  <c r="U139" i="17"/>
  <c r="G140" i="17"/>
  <c r="M140" i="17" s="1"/>
  <c r="I140" i="17"/>
  <c r="K140" i="17"/>
  <c r="O140" i="17"/>
  <c r="Q140" i="17"/>
  <c r="U140" i="17"/>
  <c r="G141" i="17"/>
  <c r="M141" i="17" s="1"/>
  <c r="I141" i="17"/>
  <c r="K141" i="17"/>
  <c r="O141" i="17"/>
  <c r="Q141" i="17"/>
  <c r="U141" i="17"/>
  <c r="G142" i="17"/>
  <c r="I142" i="17"/>
  <c r="K142" i="17"/>
  <c r="M142" i="17"/>
  <c r="O142" i="17"/>
  <c r="Q142" i="17"/>
  <c r="U142" i="17"/>
  <c r="G143" i="17"/>
  <c r="M143" i="17" s="1"/>
  <c r="I143" i="17"/>
  <c r="K143" i="17"/>
  <c r="O143" i="17"/>
  <c r="Q143" i="17"/>
  <c r="U143" i="17"/>
  <c r="G144" i="17"/>
  <c r="I144" i="17"/>
  <c r="K144" i="17"/>
  <c r="M144" i="17"/>
  <c r="O144" i="17"/>
  <c r="Q144" i="17"/>
  <c r="U144" i="17"/>
  <c r="G145" i="17"/>
  <c r="M145" i="17" s="1"/>
  <c r="I145" i="17"/>
  <c r="K145" i="17"/>
  <c r="O145" i="17"/>
  <c r="Q145" i="17"/>
  <c r="U145" i="17"/>
  <c r="AE147" i="17"/>
  <c r="G47" i="1" s="1"/>
  <c r="G9" i="16"/>
  <c r="M9" i="16" s="1"/>
  <c r="I9" i="16"/>
  <c r="K9" i="16"/>
  <c r="O9" i="16"/>
  <c r="Q9" i="16"/>
  <c r="U9" i="16"/>
  <c r="G10" i="16"/>
  <c r="I10" i="16"/>
  <c r="K10" i="16"/>
  <c r="M10" i="16"/>
  <c r="O10" i="16"/>
  <c r="Q10" i="16"/>
  <c r="U10" i="16"/>
  <c r="G11" i="16"/>
  <c r="I11" i="16"/>
  <c r="K11" i="16"/>
  <c r="M11" i="16"/>
  <c r="O11" i="16"/>
  <c r="Q11" i="16"/>
  <c r="U11" i="16"/>
  <c r="G12" i="16"/>
  <c r="G8" i="16" s="1"/>
  <c r="I12" i="16"/>
  <c r="K12" i="16"/>
  <c r="O12" i="16"/>
  <c r="Q12" i="16"/>
  <c r="U12" i="16"/>
  <c r="G13" i="16"/>
  <c r="I13" i="16"/>
  <c r="K13" i="16"/>
  <c r="M13" i="16"/>
  <c r="O13" i="16"/>
  <c r="Q13" i="16"/>
  <c r="U13" i="16"/>
  <c r="G14" i="16"/>
  <c r="M14" i="16" s="1"/>
  <c r="I14" i="16"/>
  <c r="K14" i="16"/>
  <c r="O14" i="16"/>
  <c r="Q14" i="16"/>
  <c r="U14" i="16"/>
  <c r="G15" i="16"/>
  <c r="I15" i="16"/>
  <c r="K15" i="16"/>
  <c r="M15" i="16"/>
  <c r="O15" i="16"/>
  <c r="Q15" i="16"/>
  <c r="U15" i="16"/>
  <c r="G17" i="16"/>
  <c r="I17" i="16"/>
  <c r="K17" i="16"/>
  <c r="M17" i="16"/>
  <c r="O17" i="16"/>
  <c r="Q17" i="16"/>
  <c r="U17" i="16"/>
  <c r="G18" i="16"/>
  <c r="M18" i="16" s="1"/>
  <c r="I18" i="16"/>
  <c r="K18" i="16"/>
  <c r="O18" i="16"/>
  <c r="Q18" i="16"/>
  <c r="U18" i="16"/>
  <c r="G19" i="16"/>
  <c r="I19" i="16"/>
  <c r="K19" i="16"/>
  <c r="M19" i="16"/>
  <c r="O19" i="16"/>
  <c r="Q19" i="16"/>
  <c r="U19" i="16"/>
  <c r="G20" i="16"/>
  <c r="I20" i="16"/>
  <c r="K20" i="16"/>
  <c r="O20" i="16"/>
  <c r="Q20" i="16"/>
  <c r="U20" i="16"/>
  <c r="G21" i="16"/>
  <c r="M21" i="16" s="1"/>
  <c r="I21" i="16"/>
  <c r="K21" i="16"/>
  <c r="O21" i="16"/>
  <c r="Q21" i="16"/>
  <c r="U21" i="16"/>
  <c r="G22" i="16"/>
  <c r="M22" i="16" s="1"/>
  <c r="I22" i="16"/>
  <c r="K22" i="16"/>
  <c r="O22" i="16"/>
  <c r="Q22" i="16"/>
  <c r="U22" i="16"/>
  <c r="G23" i="16"/>
  <c r="I23" i="16"/>
  <c r="K23" i="16"/>
  <c r="M23" i="16"/>
  <c r="O23" i="16"/>
  <c r="Q23" i="16"/>
  <c r="U23" i="16"/>
  <c r="G24" i="16"/>
  <c r="M24" i="16" s="1"/>
  <c r="I24" i="16"/>
  <c r="K24" i="16"/>
  <c r="O24" i="16"/>
  <c r="Q24" i="16"/>
  <c r="U24" i="16"/>
  <c r="G25" i="16"/>
  <c r="M25" i="16" s="1"/>
  <c r="I25" i="16"/>
  <c r="K25" i="16"/>
  <c r="O25" i="16"/>
  <c r="Q25" i="16"/>
  <c r="U25" i="16"/>
  <c r="G26" i="16"/>
  <c r="M26" i="16" s="1"/>
  <c r="I26" i="16"/>
  <c r="K26" i="16"/>
  <c r="O26" i="16"/>
  <c r="Q26" i="16"/>
  <c r="U26" i="16"/>
  <c r="G27" i="16"/>
  <c r="I27" i="16"/>
  <c r="K27" i="16"/>
  <c r="M27" i="16"/>
  <c r="O27" i="16"/>
  <c r="Q27" i="16"/>
  <c r="U27" i="16"/>
  <c r="G28" i="16"/>
  <c r="M28" i="16" s="1"/>
  <c r="I28" i="16"/>
  <c r="K28" i="16"/>
  <c r="O28" i="16"/>
  <c r="Q28" i="16"/>
  <c r="U28" i="16"/>
  <c r="G29" i="16"/>
  <c r="M29" i="16" s="1"/>
  <c r="I29" i="16"/>
  <c r="K29" i="16"/>
  <c r="O29" i="16"/>
  <c r="Q29" i="16"/>
  <c r="U29" i="16"/>
  <c r="G30" i="16"/>
  <c r="M30" i="16" s="1"/>
  <c r="I30" i="16"/>
  <c r="K30" i="16"/>
  <c r="O30" i="16"/>
  <c r="Q30" i="16"/>
  <c r="U30" i="16"/>
  <c r="G31" i="16"/>
  <c r="I31" i="16"/>
  <c r="K31" i="16"/>
  <c r="M31" i="16"/>
  <c r="O31" i="16"/>
  <c r="Q31" i="16"/>
  <c r="U31" i="16"/>
  <c r="G32" i="16"/>
  <c r="M32" i="16" s="1"/>
  <c r="I32" i="16"/>
  <c r="K32" i="16"/>
  <c r="O32" i="16"/>
  <c r="Q32" i="16"/>
  <c r="U32" i="16"/>
  <c r="G33" i="16"/>
  <c r="M33" i="16" s="1"/>
  <c r="I33" i="16"/>
  <c r="K33" i="16"/>
  <c r="O33" i="16"/>
  <c r="Q33" i="16"/>
  <c r="U33" i="16"/>
  <c r="G34" i="16"/>
  <c r="M34" i="16" s="1"/>
  <c r="I34" i="16"/>
  <c r="K34" i="16"/>
  <c r="O34" i="16"/>
  <c r="Q34" i="16"/>
  <c r="U34" i="16"/>
  <c r="G35" i="16"/>
  <c r="I35" i="16"/>
  <c r="K35" i="16"/>
  <c r="M35" i="16"/>
  <c r="O35" i="16"/>
  <c r="Q35" i="16"/>
  <c r="U35" i="16"/>
  <c r="G36" i="16"/>
  <c r="M36" i="16" s="1"/>
  <c r="I36" i="16"/>
  <c r="K36" i="16"/>
  <c r="O36" i="16"/>
  <c r="Q36" i="16"/>
  <c r="U36" i="16"/>
  <c r="G37" i="16"/>
  <c r="M37" i="16" s="1"/>
  <c r="I37" i="16"/>
  <c r="K37" i="16"/>
  <c r="O37" i="16"/>
  <c r="Q37" i="16"/>
  <c r="U37" i="16"/>
  <c r="G38" i="16"/>
  <c r="M38" i="16" s="1"/>
  <c r="I38" i="16"/>
  <c r="K38" i="16"/>
  <c r="O38" i="16"/>
  <c r="Q38" i="16"/>
  <c r="U38" i="16"/>
  <c r="G39" i="16"/>
  <c r="I39" i="16"/>
  <c r="K39" i="16"/>
  <c r="M39" i="16"/>
  <c r="O39" i="16"/>
  <c r="Q39" i="16"/>
  <c r="U39" i="16"/>
  <c r="G40" i="16"/>
  <c r="M40" i="16" s="1"/>
  <c r="I40" i="16"/>
  <c r="K40" i="16"/>
  <c r="O40" i="16"/>
  <c r="Q40" i="16"/>
  <c r="U40" i="16"/>
  <c r="G41" i="16"/>
  <c r="M41" i="16" s="1"/>
  <c r="I41" i="16"/>
  <c r="K41" i="16"/>
  <c r="O41" i="16"/>
  <c r="Q41" i="16"/>
  <c r="U41" i="16"/>
  <c r="G42" i="16"/>
  <c r="M42" i="16" s="1"/>
  <c r="I42" i="16"/>
  <c r="K42" i="16"/>
  <c r="O42" i="16"/>
  <c r="Q42" i="16"/>
  <c r="U42" i="16"/>
  <c r="G43" i="16"/>
  <c r="I43" i="16"/>
  <c r="K43" i="16"/>
  <c r="M43" i="16"/>
  <c r="O43" i="16"/>
  <c r="Q43" i="16"/>
  <c r="U43" i="16"/>
  <c r="G44" i="16"/>
  <c r="M44" i="16" s="1"/>
  <c r="I44" i="16"/>
  <c r="K44" i="16"/>
  <c r="O44" i="16"/>
  <c r="Q44" i="16"/>
  <c r="U44" i="16"/>
  <c r="G45" i="16"/>
  <c r="M45" i="16" s="1"/>
  <c r="I45" i="16"/>
  <c r="K45" i="16"/>
  <c r="O45" i="16"/>
  <c r="Q45" i="16"/>
  <c r="U45" i="16"/>
  <c r="G46" i="16"/>
  <c r="I46" i="16"/>
  <c r="K46" i="16"/>
  <c r="M46" i="16"/>
  <c r="O46" i="16"/>
  <c r="Q46" i="16"/>
  <c r="U46" i="16"/>
  <c r="G47" i="16"/>
  <c r="M47" i="16" s="1"/>
  <c r="I47" i="16"/>
  <c r="K47" i="16"/>
  <c r="O47" i="16"/>
  <c r="Q47" i="16"/>
  <c r="U47" i="16"/>
  <c r="G48" i="16"/>
  <c r="M48" i="16" s="1"/>
  <c r="I48" i="16"/>
  <c r="K48" i="16"/>
  <c r="O48" i="16"/>
  <c r="Q48" i="16"/>
  <c r="U48" i="16"/>
  <c r="G49" i="16"/>
  <c r="I49" i="16"/>
  <c r="K49" i="16"/>
  <c r="M49" i="16"/>
  <c r="O49" i="16"/>
  <c r="Q49" i="16"/>
  <c r="U49" i="16"/>
  <c r="G50" i="16"/>
  <c r="M50" i="16" s="1"/>
  <c r="I50" i="16"/>
  <c r="K50" i="16"/>
  <c r="O50" i="16"/>
  <c r="Q50" i="16"/>
  <c r="U50" i="16"/>
  <c r="G51" i="16"/>
  <c r="I51" i="16"/>
  <c r="K51" i="16"/>
  <c r="M51" i="16"/>
  <c r="O51" i="16"/>
  <c r="Q51" i="16"/>
  <c r="U51" i="16"/>
  <c r="G52" i="16"/>
  <c r="M52" i="16" s="1"/>
  <c r="I52" i="16"/>
  <c r="K52" i="16"/>
  <c r="O52" i="16"/>
  <c r="Q52" i="16"/>
  <c r="U52" i="16"/>
  <c r="G53" i="16"/>
  <c r="M53" i="16" s="1"/>
  <c r="I53" i="16"/>
  <c r="K53" i="16"/>
  <c r="O53" i="16"/>
  <c r="Q53" i="16"/>
  <c r="U53" i="16"/>
  <c r="G54" i="16"/>
  <c r="I54" i="16"/>
  <c r="K54" i="16"/>
  <c r="M54" i="16"/>
  <c r="O54" i="16"/>
  <c r="Q54" i="16"/>
  <c r="U54" i="16"/>
  <c r="G55" i="16"/>
  <c r="M55" i="16" s="1"/>
  <c r="I55" i="16"/>
  <c r="K55" i="16"/>
  <c r="O55" i="16"/>
  <c r="Q55" i="16"/>
  <c r="U55" i="16"/>
  <c r="G56" i="16"/>
  <c r="M56" i="16" s="1"/>
  <c r="I56" i="16"/>
  <c r="K56" i="16"/>
  <c r="O56" i="16"/>
  <c r="Q56" i="16"/>
  <c r="U56" i="16"/>
  <c r="G57" i="16"/>
  <c r="I57" i="16"/>
  <c r="K57" i="16"/>
  <c r="M57" i="16"/>
  <c r="O57" i="16"/>
  <c r="Q57" i="16"/>
  <c r="U57" i="16"/>
  <c r="G58" i="16"/>
  <c r="M58" i="16" s="1"/>
  <c r="I58" i="16"/>
  <c r="K58" i="16"/>
  <c r="O58" i="16"/>
  <c r="Q58" i="16"/>
  <c r="U58" i="16"/>
  <c r="G59" i="16"/>
  <c r="M59" i="16" s="1"/>
  <c r="I59" i="16"/>
  <c r="K59" i="16"/>
  <c r="O59" i="16"/>
  <c r="Q59" i="16"/>
  <c r="U59" i="16"/>
  <c r="G60" i="16"/>
  <c r="M60" i="16" s="1"/>
  <c r="I60" i="16"/>
  <c r="K60" i="16"/>
  <c r="O60" i="16"/>
  <c r="Q60" i="16"/>
  <c r="U60" i="16"/>
  <c r="G61" i="16"/>
  <c r="I61" i="16"/>
  <c r="K61" i="16"/>
  <c r="M61" i="16"/>
  <c r="O61" i="16"/>
  <c r="Q61" i="16"/>
  <c r="U61" i="16"/>
  <c r="G62" i="16"/>
  <c r="M62" i="16" s="1"/>
  <c r="I62" i="16"/>
  <c r="K62" i="16"/>
  <c r="O62" i="16"/>
  <c r="Q62" i="16"/>
  <c r="U62" i="16"/>
  <c r="G63" i="16"/>
  <c r="M63" i="16" s="1"/>
  <c r="I63" i="16"/>
  <c r="K63" i="16"/>
  <c r="O63" i="16"/>
  <c r="Q63" i="16"/>
  <c r="U63" i="16"/>
  <c r="G65" i="16"/>
  <c r="M65" i="16" s="1"/>
  <c r="I65" i="16"/>
  <c r="K65" i="16"/>
  <c r="O65" i="16"/>
  <c r="Q65" i="16"/>
  <c r="U65" i="16"/>
  <c r="G66" i="16"/>
  <c r="I66" i="16"/>
  <c r="K66" i="16"/>
  <c r="M66" i="16"/>
  <c r="O66" i="16"/>
  <c r="Q66" i="16"/>
  <c r="U66" i="16"/>
  <c r="G67" i="16"/>
  <c r="M67" i="16" s="1"/>
  <c r="I67" i="16"/>
  <c r="K67" i="16"/>
  <c r="O67" i="16"/>
  <c r="Q67" i="16"/>
  <c r="U67" i="16"/>
  <c r="G68" i="16"/>
  <c r="I68" i="16"/>
  <c r="K68" i="16"/>
  <c r="M68" i="16"/>
  <c r="O68" i="16"/>
  <c r="Q68" i="16"/>
  <c r="U68" i="16"/>
  <c r="G69" i="16"/>
  <c r="M69" i="16" s="1"/>
  <c r="I69" i="16"/>
  <c r="K69" i="16"/>
  <c r="O69" i="16"/>
  <c r="Q69" i="16"/>
  <c r="U69" i="16"/>
  <c r="G70" i="16"/>
  <c r="M70" i="16" s="1"/>
  <c r="I70" i="16"/>
  <c r="K70" i="16"/>
  <c r="O70" i="16"/>
  <c r="Q70" i="16"/>
  <c r="U70" i="16"/>
  <c r="G71" i="16"/>
  <c r="I71" i="16"/>
  <c r="K71" i="16"/>
  <c r="M71" i="16"/>
  <c r="O71" i="16"/>
  <c r="Q71" i="16"/>
  <c r="U71" i="16"/>
  <c r="G72" i="16"/>
  <c r="M72" i="16" s="1"/>
  <c r="I72" i="16"/>
  <c r="K72" i="16"/>
  <c r="O72" i="16"/>
  <c r="Q72" i="16"/>
  <c r="U72" i="16"/>
  <c r="G73" i="16"/>
  <c r="M73" i="16" s="1"/>
  <c r="I73" i="16"/>
  <c r="K73" i="16"/>
  <c r="O73" i="16"/>
  <c r="Q73" i="16"/>
  <c r="U73" i="16"/>
  <c r="G74" i="16"/>
  <c r="I74" i="16"/>
  <c r="K74" i="16"/>
  <c r="M74" i="16"/>
  <c r="O74" i="16"/>
  <c r="Q74" i="16"/>
  <c r="U74" i="16"/>
  <c r="G75" i="16"/>
  <c r="M75" i="16" s="1"/>
  <c r="I75" i="16"/>
  <c r="K75" i="16"/>
  <c r="O75" i="16"/>
  <c r="Q75" i="16"/>
  <c r="U75" i="16"/>
  <c r="G76" i="16"/>
  <c r="M76" i="16" s="1"/>
  <c r="I76" i="16"/>
  <c r="K76" i="16"/>
  <c r="O76" i="16"/>
  <c r="Q76" i="16"/>
  <c r="U76" i="16"/>
  <c r="G77" i="16"/>
  <c r="M77" i="16" s="1"/>
  <c r="I77" i="16"/>
  <c r="K77" i="16"/>
  <c r="O77" i="16"/>
  <c r="Q77" i="16"/>
  <c r="U77" i="16"/>
  <c r="G78" i="16"/>
  <c r="I78" i="16"/>
  <c r="K78" i="16"/>
  <c r="M78" i="16"/>
  <c r="O78" i="16"/>
  <c r="Q78" i="16"/>
  <c r="U78" i="16"/>
  <c r="G79" i="16"/>
  <c r="M79" i="16" s="1"/>
  <c r="I79" i="16"/>
  <c r="K79" i="16"/>
  <c r="O79" i="16"/>
  <c r="Q79" i="16"/>
  <c r="U79" i="16"/>
  <c r="G81" i="16"/>
  <c r="M81" i="16" s="1"/>
  <c r="I81" i="16"/>
  <c r="K81" i="16"/>
  <c r="O81" i="16"/>
  <c r="O80" i="16" s="1"/>
  <c r="Q81" i="16"/>
  <c r="Q80" i="16" s="1"/>
  <c r="U81" i="16"/>
  <c r="G82" i="16"/>
  <c r="M82" i="16" s="1"/>
  <c r="I82" i="16"/>
  <c r="K82" i="16"/>
  <c r="O82" i="16"/>
  <c r="Q82" i="16"/>
  <c r="U82" i="16"/>
  <c r="O83" i="16"/>
  <c r="G84" i="16"/>
  <c r="M84" i="16" s="1"/>
  <c r="M83" i="16" s="1"/>
  <c r="I84" i="16"/>
  <c r="I83" i="16" s="1"/>
  <c r="K84" i="16"/>
  <c r="K83" i="16" s="1"/>
  <c r="O84" i="16"/>
  <c r="Q84" i="16"/>
  <c r="Q83" i="16" s="1"/>
  <c r="U84" i="16"/>
  <c r="U83" i="16" s="1"/>
  <c r="O85" i="16"/>
  <c r="G86" i="16"/>
  <c r="M86" i="16" s="1"/>
  <c r="M85" i="16" s="1"/>
  <c r="I86" i="16"/>
  <c r="I85" i="16" s="1"/>
  <c r="K86" i="16"/>
  <c r="K85" i="16" s="1"/>
  <c r="O86" i="16"/>
  <c r="Q86" i="16"/>
  <c r="Q85" i="16" s="1"/>
  <c r="U86" i="16"/>
  <c r="U85" i="16" s="1"/>
  <c r="AE89" i="16"/>
  <c r="AZ112" i="15"/>
  <c r="AZ109" i="15"/>
  <c r="AZ95" i="15"/>
  <c r="AZ75" i="15"/>
  <c r="AZ67" i="15"/>
  <c r="AZ64" i="15"/>
  <c r="AZ61" i="15"/>
  <c r="AZ50" i="15"/>
  <c r="AZ46" i="15"/>
  <c r="AZ42" i="15"/>
  <c r="AZ25" i="15"/>
  <c r="G9" i="15"/>
  <c r="M9" i="15" s="1"/>
  <c r="I9" i="15"/>
  <c r="K9" i="15"/>
  <c r="O9" i="15"/>
  <c r="Q9" i="15"/>
  <c r="U9" i="15"/>
  <c r="G12" i="15"/>
  <c r="I12" i="15"/>
  <c r="K12" i="15"/>
  <c r="M12" i="15"/>
  <c r="O12" i="15"/>
  <c r="Q12" i="15"/>
  <c r="U12" i="15"/>
  <c r="G17" i="15"/>
  <c r="I17" i="15"/>
  <c r="K17" i="15"/>
  <c r="M17" i="15"/>
  <c r="O17" i="15"/>
  <c r="Q17" i="15"/>
  <c r="U17" i="15"/>
  <c r="G21" i="15"/>
  <c r="M21" i="15" s="1"/>
  <c r="I21" i="15"/>
  <c r="K21" i="15"/>
  <c r="O21" i="15"/>
  <c r="Q21" i="15"/>
  <c r="U21" i="15"/>
  <c r="G24" i="15"/>
  <c r="M24" i="15" s="1"/>
  <c r="I24" i="15"/>
  <c r="K24" i="15"/>
  <c r="O24" i="15"/>
  <c r="Q24" i="15"/>
  <c r="U24" i="15"/>
  <c r="G28" i="15"/>
  <c r="M28" i="15" s="1"/>
  <c r="I28" i="15"/>
  <c r="K28" i="15"/>
  <c r="O28" i="15"/>
  <c r="Q28" i="15"/>
  <c r="U28" i="15"/>
  <c r="G31" i="15"/>
  <c r="I31" i="15"/>
  <c r="K31" i="15"/>
  <c r="M31" i="15"/>
  <c r="O31" i="15"/>
  <c r="Q31" i="15"/>
  <c r="U31" i="15"/>
  <c r="G34" i="15"/>
  <c r="M34" i="15" s="1"/>
  <c r="I34" i="15"/>
  <c r="K34" i="15"/>
  <c r="O34" i="15"/>
  <c r="Q34" i="15"/>
  <c r="U34" i="15"/>
  <c r="G37" i="15"/>
  <c r="M37" i="15" s="1"/>
  <c r="I37" i="15"/>
  <c r="K37" i="15"/>
  <c r="O37" i="15"/>
  <c r="Q37" i="15"/>
  <c r="U37" i="15"/>
  <c r="G39" i="15"/>
  <c r="I39" i="15"/>
  <c r="K39" i="15"/>
  <c r="M39" i="15"/>
  <c r="O39" i="15"/>
  <c r="Q39" i="15"/>
  <c r="U39" i="15"/>
  <c r="G41" i="15"/>
  <c r="I41" i="15"/>
  <c r="K41" i="15"/>
  <c r="O41" i="15"/>
  <c r="Q41" i="15"/>
  <c r="U41" i="15"/>
  <c r="G45" i="15"/>
  <c r="M45" i="15" s="1"/>
  <c r="I45" i="15"/>
  <c r="K45" i="15"/>
  <c r="O45" i="15"/>
  <c r="Q45" i="15"/>
  <c r="Q36" i="15" s="1"/>
  <c r="U45" i="15"/>
  <c r="G49" i="15"/>
  <c r="I49" i="15"/>
  <c r="K49" i="15"/>
  <c r="M49" i="15"/>
  <c r="O49" i="15"/>
  <c r="Q49" i="15"/>
  <c r="U49" i="15"/>
  <c r="G53" i="15"/>
  <c r="I53" i="15"/>
  <c r="K53" i="15"/>
  <c r="O53" i="15"/>
  <c r="Q53" i="15"/>
  <c r="U53" i="15"/>
  <c r="G56" i="15"/>
  <c r="M56" i="15" s="1"/>
  <c r="I56" i="15"/>
  <c r="K56" i="15"/>
  <c r="O56" i="15"/>
  <c r="Q56" i="15"/>
  <c r="U56" i="15"/>
  <c r="G58" i="15"/>
  <c r="I58" i="15"/>
  <c r="K58" i="15"/>
  <c r="M58" i="15"/>
  <c r="O58" i="15"/>
  <c r="Q58" i="15"/>
  <c r="U58" i="15"/>
  <c r="G60" i="15"/>
  <c r="M60" i="15" s="1"/>
  <c r="I60" i="15"/>
  <c r="K60" i="15"/>
  <c r="O60" i="15"/>
  <c r="Q60" i="15"/>
  <c r="U60" i="15"/>
  <c r="G63" i="15"/>
  <c r="M63" i="15" s="1"/>
  <c r="I63" i="15"/>
  <c r="K63" i="15"/>
  <c r="O63" i="15"/>
  <c r="Q63" i="15"/>
  <c r="U63" i="15"/>
  <c r="G66" i="15"/>
  <c r="M66" i="15" s="1"/>
  <c r="I66" i="15"/>
  <c r="K66" i="15"/>
  <c r="O66" i="15"/>
  <c r="Q66" i="15"/>
  <c r="U66" i="15"/>
  <c r="U69" i="15"/>
  <c r="G70" i="15"/>
  <c r="G69" i="15" s="1"/>
  <c r="I70" i="15"/>
  <c r="I69" i="15" s="1"/>
  <c r="K70" i="15"/>
  <c r="K69" i="15" s="1"/>
  <c r="M70" i="15"/>
  <c r="M69" i="15" s="1"/>
  <c r="O70" i="15"/>
  <c r="O69" i="15" s="1"/>
  <c r="Q70" i="15"/>
  <c r="Q69" i="15" s="1"/>
  <c r="U70" i="15"/>
  <c r="G74" i="15"/>
  <c r="M74" i="15" s="1"/>
  <c r="I74" i="15"/>
  <c r="K74" i="15"/>
  <c r="O74" i="15"/>
  <c r="Q74" i="15"/>
  <c r="U74" i="15"/>
  <c r="G83" i="15"/>
  <c r="I83" i="15"/>
  <c r="K83" i="15"/>
  <c r="M83" i="15"/>
  <c r="O83" i="15"/>
  <c r="Q83" i="15"/>
  <c r="U83" i="15"/>
  <c r="G89" i="15"/>
  <c r="I89" i="15"/>
  <c r="K89" i="15"/>
  <c r="M89" i="15"/>
  <c r="O89" i="15"/>
  <c r="Q89" i="15"/>
  <c r="U89" i="15"/>
  <c r="G92" i="15"/>
  <c r="M92" i="15" s="1"/>
  <c r="I92" i="15"/>
  <c r="K92" i="15"/>
  <c r="O92" i="15"/>
  <c r="Q92" i="15"/>
  <c r="U92" i="15"/>
  <c r="G94" i="15"/>
  <c r="I94" i="15"/>
  <c r="K94" i="15"/>
  <c r="M94" i="15"/>
  <c r="O94" i="15"/>
  <c r="Q94" i="15"/>
  <c r="U94" i="15"/>
  <c r="G97" i="15"/>
  <c r="I97" i="15"/>
  <c r="K97" i="15"/>
  <c r="M97" i="15"/>
  <c r="O97" i="15"/>
  <c r="Q97" i="15"/>
  <c r="U97" i="15"/>
  <c r="G99" i="15"/>
  <c r="I99" i="15"/>
  <c r="K99" i="15"/>
  <c r="M99" i="15"/>
  <c r="O99" i="15"/>
  <c r="Q99" i="15"/>
  <c r="U99" i="15"/>
  <c r="G102" i="15"/>
  <c r="M102" i="15" s="1"/>
  <c r="I102" i="15"/>
  <c r="K102" i="15"/>
  <c r="O102" i="15"/>
  <c r="Q102" i="15"/>
  <c r="U102" i="15"/>
  <c r="G105" i="15"/>
  <c r="I105" i="15"/>
  <c r="K105" i="15"/>
  <c r="M105" i="15"/>
  <c r="O105" i="15"/>
  <c r="Q105" i="15"/>
  <c r="U105" i="15"/>
  <c r="G108" i="15"/>
  <c r="I108" i="15"/>
  <c r="K108" i="15"/>
  <c r="M108" i="15"/>
  <c r="O108" i="15"/>
  <c r="Q108" i="15"/>
  <c r="U108" i="15"/>
  <c r="G111" i="15"/>
  <c r="M111" i="15" s="1"/>
  <c r="I111" i="15"/>
  <c r="K111" i="15"/>
  <c r="O111" i="15"/>
  <c r="Q111" i="15"/>
  <c r="U111" i="15"/>
  <c r="G120" i="15"/>
  <c r="I120" i="15"/>
  <c r="K120" i="15"/>
  <c r="M120" i="15"/>
  <c r="O120" i="15"/>
  <c r="Q120" i="15"/>
  <c r="Q119" i="15" s="1"/>
  <c r="U120" i="15"/>
  <c r="G124" i="15"/>
  <c r="M124" i="15" s="1"/>
  <c r="I124" i="15"/>
  <c r="K124" i="15"/>
  <c r="O124" i="15"/>
  <c r="Q124" i="15"/>
  <c r="U124" i="15"/>
  <c r="G127" i="15"/>
  <c r="M127" i="15" s="1"/>
  <c r="I127" i="15"/>
  <c r="K127" i="15"/>
  <c r="O127" i="15"/>
  <c r="Q127" i="15"/>
  <c r="U127" i="15"/>
  <c r="G131" i="15"/>
  <c r="M131" i="15" s="1"/>
  <c r="I131" i="15"/>
  <c r="K131" i="15"/>
  <c r="O131" i="15"/>
  <c r="Q131" i="15"/>
  <c r="U131" i="15"/>
  <c r="G135" i="15"/>
  <c r="I135" i="15"/>
  <c r="K135" i="15"/>
  <c r="M135" i="15"/>
  <c r="O135" i="15"/>
  <c r="Q135" i="15"/>
  <c r="U135" i="15"/>
  <c r="G139" i="15"/>
  <c r="K139" i="15"/>
  <c r="G140" i="15"/>
  <c r="M140" i="15" s="1"/>
  <c r="M139" i="15" s="1"/>
  <c r="I140" i="15"/>
  <c r="I139" i="15" s="1"/>
  <c r="K140" i="15"/>
  <c r="O140" i="15"/>
  <c r="O139" i="15" s="1"/>
  <c r="Q140" i="15"/>
  <c r="Q139" i="15" s="1"/>
  <c r="U140" i="15"/>
  <c r="U139" i="15" s="1"/>
  <c r="O143" i="15"/>
  <c r="G144" i="15"/>
  <c r="G143" i="15" s="1"/>
  <c r="I144" i="15"/>
  <c r="K144" i="15"/>
  <c r="M144" i="15"/>
  <c r="O144" i="15"/>
  <c r="Q144" i="15"/>
  <c r="U144" i="15"/>
  <c r="G148" i="15"/>
  <c r="M148" i="15" s="1"/>
  <c r="I148" i="15"/>
  <c r="K148" i="15"/>
  <c r="K143" i="15" s="1"/>
  <c r="O148" i="15"/>
  <c r="Q148" i="15"/>
  <c r="U148" i="15"/>
  <c r="U143" i="15" s="1"/>
  <c r="G151" i="15"/>
  <c r="G150" i="15" s="1"/>
  <c r="I151" i="15"/>
  <c r="I150" i="15" s="1"/>
  <c r="K151" i="15"/>
  <c r="K150" i="15" s="1"/>
  <c r="O151" i="15"/>
  <c r="O150" i="15" s="1"/>
  <c r="Q151" i="15"/>
  <c r="Q150" i="15" s="1"/>
  <c r="U151" i="15"/>
  <c r="U150" i="15" s="1"/>
  <c r="G155" i="15"/>
  <c r="M155" i="15" s="1"/>
  <c r="M154" i="15" s="1"/>
  <c r="I155" i="15"/>
  <c r="I154" i="15" s="1"/>
  <c r="K155" i="15"/>
  <c r="O155" i="15"/>
  <c r="Q155" i="15"/>
  <c r="Q154" i="15" s="1"/>
  <c r="U155" i="15"/>
  <c r="G157" i="15"/>
  <c r="I157" i="15"/>
  <c r="K157" i="15"/>
  <c r="M157" i="15"/>
  <c r="O157" i="15"/>
  <c r="Q157" i="15"/>
  <c r="U157" i="15"/>
  <c r="G160" i="15"/>
  <c r="G161" i="15"/>
  <c r="I161" i="15"/>
  <c r="I160" i="15" s="1"/>
  <c r="K161" i="15"/>
  <c r="M161" i="15"/>
  <c r="O161" i="15"/>
  <c r="Q161" i="15"/>
  <c r="Q160" i="15" s="1"/>
  <c r="U161" i="15"/>
  <c r="G163" i="15"/>
  <c r="M163" i="15" s="1"/>
  <c r="I163" i="15"/>
  <c r="K163" i="15"/>
  <c r="K160" i="15" s="1"/>
  <c r="O163" i="15"/>
  <c r="O160" i="15" s="1"/>
  <c r="Q163" i="15"/>
  <c r="U163" i="15"/>
  <c r="G167" i="15"/>
  <c r="G166" i="15" s="1"/>
  <c r="I167" i="15"/>
  <c r="K167" i="15"/>
  <c r="O167" i="15"/>
  <c r="Q167" i="15"/>
  <c r="Q166" i="15" s="1"/>
  <c r="U167" i="15"/>
  <c r="G169" i="15"/>
  <c r="I169" i="15"/>
  <c r="K169" i="15"/>
  <c r="M169" i="15"/>
  <c r="O169" i="15"/>
  <c r="Q169" i="15"/>
  <c r="U169" i="15"/>
  <c r="G171" i="15"/>
  <c r="I171" i="15"/>
  <c r="K171" i="15"/>
  <c r="M171" i="15"/>
  <c r="O171" i="15"/>
  <c r="Q171" i="15"/>
  <c r="U171" i="15"/>
  <c r="G173" i="15"/>
  <c r="M173" i="15" s="1"/>
  <c r="I173" i="15"/>
  <c r="K173" i="15"/>
  <c r="O173" i="15"/>
  <c r="Q173" i="15"/>
  <c r="U173" i="15"/>
  <c r="G176" i="15"/>
  <c r="M176" i="15" s="1"/>
  <c r="I176" i="15"/>
  <c r="K176" i="15"/>
  <c r="O176" i="15"/>
  <c r="Q176" i="15"/>
  <c r="U176" i="15"/>
  <c r="AE178" i="15"/>
  <c r="G45" i="1" s="1"/>
  <c r="AZ346" i="14"/>
  <c r="AZ274" i="14"/>
  <c r="AZ259" i="14"/>
  <c r="AZ188" i="14"/>
  <c r="AZ160" i="14"/>
  <c r="AZ94" i="14"/>
  <c r="AZ88" i="14"/>
  <c r="AZ31" i="14"/>
  <c r="AZ28" i="14"/>
  <c r="AZ17" i="14"/>
  <c r="G9" i="14"/>
  <c r="I9" i="14"/>
  <c r="K9" i="14"/>
  <c r="O9" i="14"/>
  <c r="Q9" i="14"/>
  <c r="U9" i="14"/>
  <c r="G12" i="14"/>
  <c r="M12" i="14" s="1"/>
  <c r="I12" i="14"/>
  <c r="K12" i="14"/>
  <c r="O12" i="14"/>
  <c r="Q12" i="14"/>
  <c r="U12" i="14"/>
  <c r="G16" i="14"/>
  <c r="I16" i="14"/>
  <c r="K16" i="14"/>
  <c r="M16" i="14"/>
  <c r="O16" i="14"/>
  <c r="Q16" i="14"/>
  <c r="U16" i="14"/>
  <c r="G27" i="14"/>
  <c r="M27" i="14" s="1"/>
  <c r="I27" i="14"/>
  <c r="K27" i="14"/>
  <c r="O27" i="14"/>
  <c r="Q27" i="14"/>
  <c r="U27" i="14"/>
  <c r="G30" i="14"/>
  <c r="I30" i="14"/>
  <c r="K30" i="14"/>
  <c r="M30" i="14"/>
  <c r="O30" i="14"/>
  <c r="Q30" i="14"/>
  <c r="U30" i="14"/>
  <c r="G33" i="14"/>
  <c r="M33" i="14" s="1"/>
  <c r="I33" i="14"/>
  <c r="K33" i="14"/>
  <c r="O33" i="14"/>
  <c r="Q33" i="14"/>
  <c r="U33" i="14"/>
  <c r="G36" i="14"/>
  <c r="M36" i="14" s="1"/>
  <c r="I36" i="14"/>
  <c r="K36" i="14"/>
  <c r="O36" i="14"/>
  <c r="Q36" i="14"/>
  <c r="U36" i="14"/>
  <c r="G39" i="14"/>
  <c r="M39" i="14" s="1"/>
  <c r="I39" i="14"/>
  <c r="K39" i="14"/>
  <c r="O39" i="14"/>
  <c r="Q39" i="14"/>
  <c r="U39" i="14"/>
  <c r="G42" i="14"/>
  <c r="M42" i="14" s="1"/>
  <c r="I42" i="14"/>
  <c r="K42" i="14"/>
  <c r="O42" i="14"/>
  <c r="Q42" i="14"/>
  <c r="U42" i="14"/>
  <c r="G44" i="14"/>
  <c r="M44" i="14" s="1"/>
  <c r="I44" i="14"/>
  <c r="K44" i="14"/>
  <c r="O44" i="14"/>
  <c r="Q44" i="14"/>
  <c r="Q43" i="14" s="1"/>
  <c r="U44" i="14"/>
  <c r="G51" i="14"/>
  <c r="I51" i="14"/>
  <c r="K51" i="14"/>
  <c r="O51" i="14"/>
  <c r="Q51" i="14"/>
  <c r="U51" i="14"/>
  <c r="G53" i="14"/>
  <c r="M53" i="14" s="1"/>
  <c r="I53" i="14"/>
  <c r="K53" i="14"/>
  <c r="O53" i="14"/>
  <c r="Q53" i="14"/>
  <c r="U53" i="14"/>
  <c r="G55" i="14"/>
  <c r="M55" i="14" s="1"/>
  <c r="I55" i="14"/>
  <c r="K55" i="14"/>
  <c r="O55" i="14"/>
  <c r="Q55" i="14"/>
  <c r="U55" i="14"/>
  <c r="U43" i="14" s="1"/>
  <c r="G56" i="14"/>
  <c r="I56" i="14"/>
  <c r="K56" i="14"/>
  <c r="M56" i="14"/>
  <c r="O56" i="14"/>
  <c r="Q56" i="14"/>
  <c r="U56" i="14"/>
  <c r="G59" i="14"/>
  <c r="M59" i="14" s="1"/>
  <c r="I59" i="14"/>
  <c r="K59" i="14"/>
  <c r="O59" i="14"/>
  <c r="Q59" i="14"/>
  <c r="U59" i="14"/>
  <c r="G63" i="14"/>
  <c r="M63" i="14" s="1"/>
  <c r="I63" i="14"/>
  <c r="K63" i="14"/>
  <c r="O63" i="14"/>
  <c r="Q63" i="14"/>
  <c r="U63" i="14"/>
  <c r="G66" i="14"/>
  <c r="I66" i="14"/>
  <c r="K66" i="14"/>
  <c r="M66" i="14"/>
  <c r="O66" i="14"/>
  <c r="Q66" i="14"/>
  <c r="U66" i="14"/>
  <c r="G68" i="14"/>
  <c r="M68" i="14" s="1"/>
  <c r="I68" i="14"/>
  <c r="K68" i="14"/>
  <c r="O68" i="14"/>
  <c r="Q68" i="14"/>
  <c r="U68" i="14"/>
  <c r="G74" i="14"/>
  <c r="I74" i="14"/>
  <c r="K74" i="14"/>
  <c r="M74" i="14"/>
  <c r="O74" i="14"/>
  <c r="Q74" i="14"/>
  <c r="U74" i="14"/>
  <c r="G79" i="14"/>
  <c r="M79" i="14" s="1"/>
  <c r="I79" i="14"/>
  <c r="K79" i="14"/>
  <c r="O79" i="14"/>
  <c r="Q79" i="14"/>
  <c r="U79" i="14"/>
  <c r="G83" i="14"/>
  <c r="M83" i="14" s="1"/>
  <c r="I83" i="14"/>
  <c r="K83" i="14"/>
  <c r="O83" i="14"/>
  <c r="Q83" i="14"/>
  <c r="U83" i="14"/>
  <c r="G85" i="14"/>
  <c r="M85" i="14" s="1"/>
  <c r="I85" i="14"/>
  <c r="K85" i="14"/>
  <c r="O85" i="14"/>
  <c r="Q85" i="14"/>
  <c r="U85" i="14"/>
  <c r="G87" i="14"/>
  <c r="M87" i="14" s="1"/>
  <c r="I87" i="14"/>
  <c r="K87" i="14"/>
  <c r="O87" i="14"/>
  <c r="Q87" i="14"/>
  <c r="U87" i="14"/>
  <c r="G93" i="14"/>
  <c r="M93" i="14" s="1"/>
  <c r="I93" i="14"/>
  <c r="K93" i="14"/>
  <c r="O93" i="14"/>
  <c r="Q93" i="14"/>
  <c r="U93" i="14"/>
  <c r="G101" i="14"/>
  <c r="I101" i="14"/>
  <c r="K101" i="14"/>
  <c r="M101" i="14"/>
  <c r="O101" i="14"/>
  <c r="Q101" i="14"/>
  <c r="U101" i="14"/>
  <c r="G104" i="14"/>
  <c r="M104" i="14" s="1"/>
  <c r="I104" i="14"/>
  <c r="K104" i="14"/>
  <c r="O104" i="14"/>
  <c r="Q104" i="14"/>
  <c r="U104" i="14"/>
  <c r="G106" i="14"/>
  <c r="I106" i="14"/>
  <c r="K106" i="14"/>
  <c r="M106" i="14"/>
  <c r="O106" i="14"/>
  <c r="Q106" i="14"/>
  <c r="U106" i="14"/>
  <c r="G108" i="14"/>
  <c r="M108" i="14" s="1"/>
  <c r="I108" i="14"/>
  <c r="K108" i="14"/>
  <c r="O108" i="14"/>
  <c r="Q108" i="14"/>
  <c r="U108" i="14"/>
  <c r="G110" i="14"/>
  <c r="M110" i="14" s="1"/>
  <c r="I110" i="14"/>
  <c r="K110" i="14"/>
  <c r="O110" i="14"/>
  <c r="Q110" i="14"/>
  <c r="U110" i="14"/>
  <c r="G112" i="14"/>
  <c r="M112" i="14" s="1"/>
  <c r="I112" i="14"/>
  <c r="K112" i="14"/>
  <c r="O112" i="14"/>
  <c r="Q112" i="14"/>
  <c r="U112" i="14"/>
  <c r="G114" i="14"/>
  <c r="M114" i="14" s="1"/>
  <c r="I114" i="14"/>
  <c r="K114" i="14"/>
  <c r="O114" i="14"/>
  <c r="Q114" i="14"/>
  <c r="U114" i="14"/>
  <c r="G116" i="14"/>
  <c r="M116" i="14" s="1"/>
  <c r="I116" i="14"/>
  <c r="K116" i="14"/>
  <c r="O116" i="14"/>
  <c r="Q116" i="14"/>
  <c r="U116" i="14"/>
  <c r="G118" i="14"/>
  <c r="I118" i="14"/>
  <c r="K118" i="14"/>
  <c r="M118" i="14"/>
  <c r="O118" i="14"/>
  <c r="Q118" i="14"/>
  <c r="U118" i="14"/>
  <c r="G121" i="14"/>
  <c r="M121" i="14" s="1"/>
  <c r="I121" i="14"/>
  <c r="K121" i="14"/>
  <c r="O121" i="14"/>
  <c r="Q121" i="14"/>
  <c r="U121" i="14"/>
  <c r="G124" i="14"/>
  <c r="I124" i="14"/>
  <c r="K124" i="14"/>
  <c r="M124" i="14"/>
  <c r="O124" i="14"/>
  <c r="Q124" i="14"/>
  <c r="U124" i="14"/>
  <c r="G127" i="14"/>
  <c r="M127" i="14" s="1"/>
  <c r="I127" i="14"/>
  <c r="K127" i="14"/>
  <c r="O127" i="14"/>
  <c r="Q127" i="14"/>
  <c r="U127" i="14"/>
  <c r="G129" i="14"/>
  <c r="M129" i="14" s="1"/>
  <c r="I129" i="14"/>
  <c r="K129" i="14"/>
  <c r="O129" i="14"/>
  <c r="Q129" i="14"/>
  <c r="U129" i="14"/>
  <c r="G131" i="14"/>
  <c r="M131" i="14" s="1"/>
  <c r="I131" i="14"/>
  <c r="K131" i="14"/>
  <c r="O131" i="14"/>
  <c r="Q131" i="14"/>
  <c r="U131" i="14"/>
  <c r="G133" i="14"/>
  <c r="M133" i="14" s="1"/>
  <c r="I133" i="14"/>
  <c r="K133" i="14"/>
  <c r="O133" i="14"/>
  <c r="Q133" i="14"/>
  <c r="U133" i="14"/>
  <c r="G135" i="14"/>
  <c r="M135" i="14" s="1"/>
  <c r="I135" i="14"/>
  <c r="K135" i="14"/>
  <c r="O135" i="14"/>
  <c r="Q135" i="14"/>
  <c r="U135" i="14"/>
  <c r="G137" i="14"/>
  <c r="I137" i="14"/>
  <c r="K137" i="14"/>
  <c r="M137" i="14"/>
  <c r="O137" i="14"/>
  <c r="Q137" i="14"/>
  <c r="U137" i="14"/>
  <c r="G139" i="14"/>
  <c r="M139" i="14" s="1"/>
  <c r="I139" i="14"/>
  <c r="K139" i="14"/>
  <c r="O139" i="14"/>
  <c r="Q139" i="14"/>
  <c r="U139" i="14"/>
  <c r="G142" i="14"/>
  <c r="M142" i="14" s="1"/>
  <c r="I142" i="14"/>
  <c r="K142" i="14"/>
  <c r="O142" i="14"/>
  <c r="Q142" i="14"/>
  <c r="U142" i="14"/>
  <c r="G147" i="14"/>
  <c r="M147" i="14" s="1"/>
  <c r="I147" i="14"/>
  <c r="K147" i="14"/>
  <c r="O147" i="14"/>
  <c r="Q147" i="14"/>
  <c r="U147" i="14"/>
  <c r="G151" i="14"/>
  <c r="I151" i="14"/>
  <c r="K151" i="14"/>
  <c r="O151" i="14"/>
  <c r="Q151" i="14"/>
  <c r="U151" i="14"/>
  <c r="G154" i="14"/>
  <c r="M154" i="14" s="1"/>
  <c r="I154" i="14"/>
  <c r="K154" i="14"/>
  <c r="O154" i="14"/>
  <c r="Q154" i="14"/>
  <c r="U154" i="14"/>
  <c r="G157" i="14"/>
  <c r="M157" i="14" s="1"/>
  <c r="I157" i="14"/>
  <c r="K157" i="14"/>
  <c r="O157" i="14"/>
  <c r="Q157" i="14"/>
  <c r="U157" i="14"/>
  <c r="G159" i="14"/>
  <c r="I159" i="14"/>
  <c r="K159" i="14"/>
  <c r="M159" i="14"/>
  <c r="O159" i="14"/>
  <c r="Q159" i="14"/>
  <c r="U159" i="14"/>
  <c r="G162" i="14"/>
  <c r="M162" i="14" s="1"/>
  <c r="I162" i="14"/>
  <c r="K162" i="14"/>
  <c r="O162" i="14"/>
  <c r="Q162" i="14"/>
  <c r="U162" i="14"/>
  <c r="G165" i="14"/>
  <c r="M165" i="14" s="1"/>
  <c r="I165" i="14"/>
  <c r="K165" i="14"/>
  <c r="O165" i="14"/>
  <c r="Q165" i="14"/>
  <c r="U165" i="14"/>
  <c r="G167" i="14"/>
  <c r="M167" i="14" s="1"/>
  <c r="I167" i="14"/>
  <c r="K167" i="14"/>
  <c r="O167" i="14"/>
  <c r="Q167" i="14"/>
  <c r="U167" i="14"/>
  <c r="G170" i="14"/>
  <c r="I170" i="14"/>
  <c r="K170" i="14"/>
  <c r="M170" i="14"/>
  <c r="O170" i="14"/>
  <c r="Q170" i="14"/>
  <c r="U170" i="14"/>
  <c r="G173" i="14"/>
  <c r="M173" i="14" s="1"/>
  <c r="I173" i="14"/>
  <c r="K173" i="14"/>
  <c r="O173" i="14"/>
  <c r="Q173" i="14"/>
  <c r="U173" i="14"/>
  <c r="G176" i="14"/>
  <c r="M176" i="14" s="1"/>
  <c r="I176" i="14"/>
  <c r="K176" i="14"/>
  <c r="O176" i="14"/>
  <c r="Q176" i="14"/>
  <c r="U176" i="14"/>
  <c r="G179" i="14"/>
  <c r="M179" i="14" s="1"/>
  <c r="I179" i="14"/>
  <c r="K179" i="14"/>
  <c r="O179" i="14"/>
  <c r="Q179" i="14"/>
  <c r="U179" i="14"/>
  <c r="G182" i="14"/>
  <c r="M182" i="14" s="1"/>
  <c r="I182" i="14"/>
  <c r="K182" i="14"/>
  <c r="O182" i="14"/>
  <c r="Q182" i="14"/>
  <c r="U182" i="14"/>
  <c r="G184" i="14"/>
  <c r="M184" i="14" s="1"/>
  <c r="I184" i="14"/>
  <c r="K184" i="14"/>
  <c r="O184" i="14"/>
  <c r="Q184" i="14"/>
  <c r="U184" i="14"/>
  <c r="G187" i="14"/>
  <c r="M187" i="14" s="1"/>
  <c r="I187" i="14"/>
  <c r="K187" i="14"/>
  <c r="O187" i="14"/>
  <c r="Q187" i="14"/>
  <c r="U187" i="14"/>
  <c r="G201" i="14"/>
  <c r="I201" i="14"/>
  <c r="K201" i="14"/>
  <c r="M201" i="14"/>
  <c r="O201" i="14"/>
  <c r="Q201" i="14"/>
  <c r="U201" i="14"/>
  <c r="G205" i="14"/>
  <c r="I205" i="14"/>
  <c r="K205" i="14"/>
  <c r="M205" i="14"/>
  <c r="O205" i="14"/>
  <c r="Q205" i="14"/>
  <c r="U205" i="14"/>
  <c r="G209" i="14"/>
  <c r="M209" i="14" s="1"/>
  <c r="I209" i="14"/>
  <c r="K209" i="14"/>
  <c r="O209" i="14"/>
  <c r="Q209" i="14"/>
  <c r="U209" i="14"/>
  <c r="G247" i="14"/>
  <c r="M247" i="14" s="1"/>
  <c r="I247" i="14"/>
  <c r="K247" i="14"/>
  <c r="O247" i="14"/>
  <c r="Q247" i="14"/>
  <c r="U247" i="14"/>
  <c r="G250" i="14"/>
  <c r="M250" i="14" s="1"/>
  <c r="I250" i="14"/>
  <c r="K250" i="14"/>
  <c r="O250" i="14"/>
  <c r="Q250" i="14"/>
  <c r="U250" i="14"/>
  <c r="G253" i="14"/>
  <c r="M253" i="14" s="1"/>
  <c r="I253" i="14"/>
  <c r="K253" i="14"/>
  <c r="O253" i="14"/>
  <c r="Q253" i="14"/>
  <c r="U253" i="14"/>
  <c r="G258" i="14"/>
  <c r="M258" i="14" s="1"/>
  <c r="I258" i="14"/>
  <c r="K258" i="14"/>
  <c r="O258" i="14"/>
  <c r="Q258" i="14"/>
  <c r="U258" i="14"/>
  <c r="G263" i="14"/>
  <c r="M263" i="14" s="1"/>
  <c r="I263" i="14"/>
  <c r="K263" i="14"/>
  <c r="O263" i="14"/>
  <c r="Q263" i="14"/>
  <c r="U263" i="14"/>
  <c r="G269" i="14"/>
  <c r="M269" i="14" s="1"/>
  <c r="I269" i="14"/>
  <c r="K269" i="14"/>
  <c r="O269" i="14"/>
  <c r="Q269" i="14"/>
  <c r="U269" i="14"/>
  <c r="G271" i="14"/>
  <c r="M271" i="14" s="1"/>
  <c r="I271" i="14"/>
  <c r="K271" i="14"/>
  <c r="O271" i="14"/>
  <c r="Q271" i="14"/>
  <c r="U271" i="14"/>
  <c r="G273" i="14"/>
  <c r="M273" i="14" s="1"/>
  <c r="I273" i="14"/>
  <c r="K273" i="14"/>
  <c r="O273" i="14"/>
  <c r="Q273" i="14"/>
  <c r="U273" i="14"/>
  <c r="G277" i="14"/>
  <c r="I277" i="14"/>
  <c r="K277" i="14"/>
  <c r="M277" i="14"/>
  <c r="O277" i="14"/>
  <c r="Q277" i="14"/>
  <c r="U277" i="14"/>
  <c r="G279" i="14"/>
  <c r="I279" i="14"/>
  <c r="K279" i="14"/>
  <c r="M279" i="14"/>
  <c r="O279" i="14"/>
  <c r="Q279" i="14"/>
  <c r="U279" i="14"/>
  <c r="G282" i="14"/>
  <c r="M282" i="14" s="1"/>
  <c r="I282" i="14"/>
  <c r="K282" i="14"/>
  <c r="O282" i="14"/>
  <c r="Q282" i="14"/>
  <c r="U282" i="14"/>
  <c r="G284" i="14"/>
  <c r="M284" i="14" s="1"/>
  <c r="I284" i="14"/>
  <c r="K284" i="14"/>
  <c r="O284" i="14"/>
  <c r="Q284" i="14"/>
  <c r="U284" i="14"/>
  <c r="G286" i="14"/>
  <c r="M286" i="14" s="1"/>
  <c r="I286" i="14"/>
  <c r="K286" i="14"/>
  <c r="O286" i="14"/>
  <c r="Q286" i="14"/>
  <c r="U286" i="14"/>
  <c r="G289" i="14"/>
  <c r="M289" i="14" s="1"/>
  <c r="I289" i="14"/>
  <c r="K289" i="14"/>
  <c r="O289" i="14"/>
  <c r="Q289" i="14"/>
  <c r="U289" i="14"/>
  <c r="G292" i="14"/>
  <c r="M292" i="14" s="1"/>
  <c r="I292" i="14"/>
  <c r="K292" i="14"/>
  <c r="O292" i="14"/>
  <c r="Q292" i="14"/>
  <c r="U292" i="14"/>
  <c r="G295" i="14"/>
  <c r="M295" i="14" s="1"/>
  <c r="I295" i="14"/>
  <c r="K295" i="14"/>
  <c r="O295" i="14"/>
  <c r="Q295" i="14"/>
  <c r="U295" i="14"/>
  <c r="G297" i="14"/>
  <c r="I297" i="14"/>
  <c r="K297" i="14"/>
  <c r="M297" i="14"/>
  <c r="O297" i="14"/>
  <c r="Q297" i="14"/>
  <c r="U297" i="14"/>
  <c r="G303" i="14"/>
  <c r="M303" i="14" s="1"/>
  <c r="I303" i="14"/>
  <c r="K303" i="14"/>
  <c r="O303" i="14"/>
  <c r="Q303" i="14"/>
  <c r="U303" i="14"/>
  <c r="G311" i="14"/>
  <c r="M311" i="14" s="1"/>
  <c r="I311" i="14"/>
  <c r="K311" i="14"/>
  <c r="O311" i="14"/>
  <c r="Q311" i="14"/>
  <c r="U311" i="14"/>
  <c r="G315" i="14"/>
  <c r="I315" i="14"/>
  <c r="K315" i="14"/>
  <c r="M315" i="14"/>
  <c r="O315" i="14"/>
  <c r="Q315" i="14"/>
  <c r="U315" i="14"/>
  <c r="G318" i="14"/>
  <c r="M318" i="14" s="1"/>
  <c r="I318" i="14"/>
  <c r="K318" i="14"/>
  <c r="O318" i="14"/>
  <c r="Q318" i="14"/>
  <c r="U318" i="14"/>
  <c r="G320" i="14"/>
  <c r="M320" i="14" s="1"/>
  <c r="I320" i="14"/>
  <c r="I310" i="14" s="1"/>
  <c r="K320" i="14"/>
  <c r="O320" i="14"/>
  <c r="Q320" i="14"/>
  <c r="U320" i="14"/>
  <c r="G322" i="14"/>
  <c r="I322" i="14"/>
  <c r="K322" i="14"/>
  <c r="M322" i="14"/>
  <c r="O322" i="14"/>
  <c r="Q322" i="14"/>
  <c r="U322" i="14"/>
  <c r="G324" i="14"/>
  <c r="M324" i="14" s="1"/>
  <c r="I324" i="14"/>
  <c r="K324" i="14"/>
  <c r="O324" i="14"/>
  <c r="Q324" i="14"/>
  <c r="U324" i="14"/>
  <c r="G326" i="14"/>
  <c r="M326" i="14" s="1"/>
  <c r="I326" i="14"/>
  <c r="K326" i="14"/>
  <c r="O326" i="14"/>
  <c r="Q326" i="14"/>
  <c r="U326" i="14"/>
  <c r="G328" i="14"/>
  <c r="M328" i="14" s="1"/>
  <c r="I328" i="14"/>
  <c r="K328" i="14"/>
  <c r="O328" i="14"/>
  <c r="Q328" i="14"/>
  <c r="U328" i="14"/>
  <c r="G331" i="14"/>
  <c r="M331" i="14" s="1"/>
  <c r="I331" i="14"/>
  <c r="K331" i="14"/>
  <c r="O331" i="14"/>
  <c r="Q331" i="14"/>
  <c r="U331" i="14"/>
  <c r="G333" i="14"/>
  <c r="I333" i="14"/>
  <c r="K333" i="14"/>
  <c r="M333" i="14"/>
  <c r="O333" i="14"/>
  <c r="Q333" i="14"/>
  <c r="U333" i="14"/>
  <c r="G336" i="14"/>
  <c r="M336" i="14" s="1"/>
  <c r="I336" i="14"/>
  <c r="I335" i="14" s="1"/>
  <c r="K336" i="14"/>
  <c r="O336" i="14"/>
  <c r="Q336" i="14"/>
  <c r="Q335" i="14" s="1"/>
  <c r="U336" i="14"/>
  <c r="U335" i="14" s="1"/>
  <c r="G338" i="14"/>
  <c r="I338" i="14"/>
  <c r="K338" i="14"/>
  <c r="M338" i="14"/>
  <c r="O338" i="14"/>
  <c r="Q338" i="14"/>
  <c r="U338" i="14"/>
  <c r="G340" i="14"/>
  <c r="M340" i="14" s="1"/>
  <c r="I340" i="14"/>
  <c r="K340" i="14"/>
  <c r="O340" i="14"/>
  <c r="Q340" i="14"/>
  <c r="U340" i="14"/>
  <c r="G342" i="14"/>
  <c r="G343" i="14"/>
  <c r="M343" i="14" s="1"/>
  <c r="M342" i="14" s="1"/>
  <c r="I343" i="14"/>
  <c r="I342" i="14" s="1"/>
  <c r="K343" i="14"/>
  <c r="K342" i="14" s="1"/>
  <c r="O343" i="14"/>
  <c r="O342" i="14" s="1"/>
  <c r="Q343" i="14"/>
  <c r="Q342" i="14" s="1"/>
  <c r="U343" i="14"/>
  <c r="U342" i="14" s="1"/>
  <c r="K344" i="14"/>
  <c r="G345" i="14"/>
  <c r="M345" i="14" s="1"/>
  <c r="M344" i="14" s="1"/>
  <c r="I345" i="14"/>
  <c r="I344" i="14" s="1"/>
  <c r="K345" i="14"/>
  <c r="O345" i="14"/>
  <c r="O344" i="14" s="1"/>
  <c r="Q345" i="14"/>
  <c r="Q344" i="14" s="1"/>
  <c r="U345" i="14"/>
  <c r="U344" i="14" s="1"/>
  <c r="G349" i="14"/>
  <c r="I349" i="14"/>
  <c r="K349" i="14"/>
  <c r="M349" i="14"/>
  <c r="O349" i="14"/>
  <c r="Q349" i="14"/>
  <c r="U349" i="14"/>
  <c r="G352" i="14"/>
  <c r="M352" i="14" s="1"/>
  <c r="I352" i="14"/>
  <c r="K352" i="14"/>
  <c r="O352" i="14"/>
  <c r="Q352" i="14"/>
  <c r="U352" i="14"/>
  <c r="G354" i="14"/>
  <c r="M354" i="14" s="1"/>
  <c r="I354" i="14"/>
  <c r="K354" i="14"/>
  <c r="O354" i="14"/>
  <c r="Q354" i="14"/>
  <c r="U354" i="14"/>
  <c r="G356" i="14"/>
  <c r="M356" i="14" s="1"/>
  <c r="I356" i="14"/>
  <c r="K356" i="14"/>
  <c r="O356" i="14"/>
  <c r="Q356" i="14"/>
  <c r="U356" i="14"/>
  <c r="G359" i="14"/>
  <c r="M359" i="14" s="1"/>
  <c r="I359" i="14"/>
  <c r="K359" i="14"/>
  <c r="O359" i="14"/>
  <c r="Q359" i="14"/>
  <c r="U359" i="14"/>
  <c r="G362" i="14"/>
  <c r="M362" i="14" s="1"/>
  <c r="I362" i="14"/>
  <c r="K362" i="14"/>
  <c r="O362" i="14"/>
  <c r="Q362" i="14"/>
  <c r="U362" i="14"/>
  <c r="G364" i="14"/>
  <c r="I364" i="14"/>
  <c r="K364" i="14"/>
  <c r="M364" i="14"/>
  <c r="O364" i="14"/>
  <c r="Q364" i="14"/>
  <c r="U364" i="14"/>
  <c r="G367" i="14"/>
  <c r="I127" i="1" s="1"/>
  <c r="G368" i="14"/>
  <c r="I368" i="14"/>
  <c r="K368" i="14"/>
  <c r="M368" i="14"/>
  <c r="O368" i="14"/>
  <c r="Q368" i="14"/>
  <c r="U368" i="14"/>
  <c r="G370" i="14"/>
  <c r="M370" i="14" s="1"/>
  <c r="I370" i="14"/>
  <c r="K370" i="14"/>
  <c r="O370" i="14"/>
  <c r="O367" i="14" s="1"/>
  <c r="Q370" i="14"/>
  <c r="U370" i="14"/>
  <c r="G372" i="14"/>
  <c r="M372" i="14" s="1"/>
  <c r="I372" i="14"/>
  <c r="K372" i="14"/>
  <c r="O372" i="14"/>
  <c r="Q372" i="14"/>
  <c r="U372" i="14"/>
  <c r="G376" i="14"/>
  <c r="I376" i="14"/>
  <c r="K376" i="14"/>
  <c r="M376" i="14"/>
  <c r="O376" i="14"/>
  <c r="Q376" i="14"/>
  <c r="U376" i="14"/>
  <c r="G382" i="14"/>
  <c r="M382" i="14" s="1"/>
  <c r="I382" i="14"/>
  <c r="K382" i="14"/>
  <c r="O382" i="14"/>
  <c r="Q382" i="14"/>
  <c r="U382" i="14"/>
  <c r="G385" i="14"/>
  <c r="M385" i="14" s="1"/>
  <c r="I385" i="14"/>
  <c r="K385" i="14"/>
  <c r="O385" i="14"/>
  <c r="Q385" i="14"/>
  <c r="U385" i="14"/>
  <c r="G388" i="14"/>
  <c r="M388" i="14" s="1"/>
  <c r="I388" i="14"/>
  <c r="K388" i="14"/>
  <c r="O388" i="14"/>
  <c r="Q388" i="14"/>
  <c r="U388" i="14"/>
  <c r="G390" i="14"/>
  <c r="M390" i="14" s="1"/>
  <c r="I390" i="14"/>
  <c r="K390" i="14"/>
  <c r="O390" i="14"/>
  <c r="Q390" i="14"/>
  <c r="U390" i="14"/>
  <c r="G392" i="14"/>
  <c r="M392" i="14" s="1"/>
  <c r="I392" i="14"/>
  <c r="K392" i="14"/>
  <c r="O392" i="14"/>
  <c r="Q392" i="14"/>
  <c r="U392" i="14"/>
  <c r="G396" i="14"/>
  <c r="M396" i="14" s="1"/>
  <c r="I396" i="14"/>
  <c r="K396" i="14"/>
  <c r="O396" i="14"/>
  <c r="Q396" i="14"/>
  <c r="U396" i="14"/>
  <c r="G399" i="14"/>
  <c r="M399" i="14" s="1"/>
  <c r="I399" i="14"/>
  <c r="K399" i="14"/>
  <c r="O399" i="14"/>
  <c r="Q399" i="14"/>
  <c r="Q395" i="14" s="1"/>
  <c r="U399" i="14"/>
  <c r="G401" i="14"/>
  <c r="M401" i="14" s="1"/>
  <c r="I401" i="14"/>
  <c r="K401" i="14"/>
  <c r="O401" i="14"/>
  <c r="Q401" i="14"/>
  <c r="U401" i="14"/>
  <c r="G403" i="14"/>
  <c r="M403" i="14" s="1"/>
  <c r="I403" i="14"/>
  <c r="K403" i="14"/>
  <c r="O403" i="14"/>
  <c r="Q403" i="14"/>
  <c r="U403" i="14"/>
  <c r="G405" i="14"/>
  <c r="M405" i="14" s="1"/>
  <c r="I405" i="14"/>
  <c r="K405" i="14"/>
  <c r="O405" i="14"/>
  <c r="Q405" i="14"/>
  <c r="U405" i="14"/>
  <c r="G407" i="14"/>
  <c r="I407" i="14"/>
  <c r="K407" i="14"/>
  <c r="M407" i="14"/>
  <c r="O407" i="14"/>
  <c r="Q407" i="14"/>
  <c r="U407" i="14"/>
  <c r="G409" i="14"/>
  <c r="M409" i="14" s="1"/>
  <c r="I409" i="14"/>
  <c r="K409" i="14"/>
  <c r="O409" i="14"/>
  <c r="Q409" i="14"/>
  <c r="U409" i="14"/>
  <c r="G411" i="14"/>
  <c r="I411" i="14"/>
  <c r="K411" i="14"/>
  <c r="M411" i="14"/>
  <c r="O411" i="14"/>
  <c r="Q411" i="14"/>
  <c r="U411" i="14"/>
  <c r="G413" i="14"/>
  <c r="M413" i="14" s="1"/>
  <c r="I413" i="14"/>
  <c r="K413" i="14"/>
  <c r="O413" i="14"/>
  <c r="Q413" i="14"/>
  <c r="U413" i="14"/>
  <c r="G415" i="14"/>
  <c r="M415" i="14" s="1"/>
  <c r="I415" i="14"/>
  <c r="K415" i="14"/>
  <c r="O415" i="14"/>
  <c r="Q415" i="14"/>
  <c r="U415" i="14"/>
  <c r="G417" i="14"/>
  <c r="M417" i="14" s="1"/>
  <c r="I417" i="14"/>
  <c r="K417" i="14"/>
  <c r="O417" i="14"/>
  <c r="Q417" i="14"/>
  <c r="U417" i="14"/>
  <c r="G420" i="14"/>
  <c r="M420" i="14" s="1"/>
  <c r="I420" i="14"/>
  <c r="K420" i="14"/>
  <c r="O420" i="14"/>
  <c r="Q420" i="14"/>
  <c r="U420" i="14"/>
  <c r="G422" i="14"/>
  <c r="M422" i="14" s="1"/>
  <c r="I422" i="14"/>
  <c r="K422" i="14"/>
  <c r="O422" i="14"/>
  <c r="Q422" i="14"/>
  <c r="U422" i="14"/>
  <c r="G424" i="14"/>
  <c r="I424" i="14"/>
  <c r="K424" i="14"/>
  <c r="M424" i="14"/>
  <c r="O424" i="14"/>
  <c r="Q424" i="14"/>
  <c r="U424" i="14"/>
  <c r="G426" i="14"/>
  <c r="M426" i="14" s="1"/>
  <c r="I426" i="14"/>
  <c r="K426" i="14"/>
  <c r="O426" i="14"/>
  <c r="Q426" i="14"/>
  <c r="U426" i="14"/>
  <c r="G427" i="14"/>
  <c r="I427" i="14"/>
  <c r="K427" i="14"/>
  <c r="M427" i="14"/>
  <c r="O427" i="14"/>
  <c r="Q427" i="14"/>
  <c r="U427" i="14"/>
  <c r="G431" i="14"/>
  <c r="I431" i="14"/>
  <c r="K431" i="14"/>
  <c r="M431" i="14"/>
  <c r="O431" i="14"/>
  <c r="Q431" i="14"/>
  <c r="U431" i="14"/>
  <c r="G433" i="14"/>
  <c r="M433" i="14" s="1"/>
  <c r="I433" i="14"/>
  <c r="K433" i="14"/>
  <c r="O433" i="14"/>
  <c r="Q433" i="14"/>
  <c r="U433" i="14"/>
  <c r="G435" i="14"/>
  <c r="I435" i="14"/>
  <c r="K435" i="14"/>
  <c r="M435" i="14"/>
  <c r="O435" i="14"/>
  <c r="Q435" i="14"/>
  <c r="U435" i="14"/>
  <c r="G437" i="14"/>
  <c r="M437" i="14" s="1"/>
  <c r="I437" i="14"/>
  <c r="K437" i="14"/>
  <c r="O437" i="14"/>
  <c r="Q437" i="14"/>
  <c r="U437" i="14"/>
  <c r="G439" i="14"/>
  <c r="M439" i="14" s="1"/>
  <c r="I439" i="14"/>
  <c r="K439" i="14"/>
  <c r="O439" i="14"/>
  <c r="Q439" i="14"/>
  <c r="U439" i="14"/>
  <c r="G442" i="14"/>
  <c r="M442" i="14" s="1"/>
  <c r="I442" i="14"/>
  <c r="K442" i="14"/>
  <c r="O442" i="14"/>
  <c r="Q442" i="14"/>
  <c r="U442" i="14"/>
  <c r="G444" i="14"/>
  <c r="M444" i="14" s="1"/>
  <c r="I444" i="14"/>
  <c r="K444" i="14"/>
  <c r="O444" i="14"/>
  <c r="Q444" i="14"/>
  <c r="U444" i="14"/>
  <c r="G446" i="14"/>
  <c r="M446" i="14" s="1"/>
  <c r="I446" i="14"/>
  <c r="K446" i="14"/>
  <c r="O446" i="14"/>
  <c r="Q446" i="14"/>
  <c r="U446" i="14"/>
  <c r="G447" i="14"/>
  <c r="M447" i="14" s="1"/>
  <c r="I447" i="14"/>
  <c r="K447" i="14"/>
  <c r="O447" i="14"/>
  <c r="Q447" i="14"/>
  <c r="U447" i="14"/>
  <c r="G451" i="14"/>
  <c r="M451" i="14" s="1"/>
  <c r="I451" i="14"/>
  <c r="K451" i="14"/>
  <c r="O451" i="14"/>
  <c r="Q451" i="14"/>
  <c r="U451" i="14"/>
  <c r="G453" i="14"/>
  <c r="M453" i="14" s="1"/>
  <c r="I453" i="14"/>
  <c r="K453" i="14"/>
  <c r="O453" i="14"/>
  <c r="Q453" i="14"/>
  <c r="U453" i="14"/>
  <c r="G455" i="14"/>
  <c r="M455" i="14" s="1"/>
  <c r="I455" i="14"/>
  <c r="K455" i="14"/>
  <c r="O455" i="14"/>
  <c r="Q455" i="14"/>
  <c r="U455" i="14"/>
  <c r="G457" i="14"/>
  <c r="M457" i="14" s="1"/>
  <c r="I457" i="14"/>
  <c r="K457" i="14"/>
  <c r="O457" i="14"/>
  <c r="Q457" i="14"/>
  <c r="U457" i="14"/>
  <c r="G459" i="14"/>
  <c r="I459" i="14"/>
  <c r="K459" i="14"/>
  <c r="M459" i="14"/>
  <c r="O459" i="14"/>
  <c r="Q459" i="14"/>
  <c r="U459" i="14"/>
  <c r="G461" i="14"/>
  <c r="M461" i="14" s="1"/>
  <c r="I461" i="14"/>
  <c r="K461" i="14"/>
  <c r="O461" i="14"/>
  <c r="Q461" i="14"/>
  <c r="U461" i="14"/>
  <c r="G463" i="14"/>
  <c r="I463" i="14"/>
  <c r="K463" i="14"/>
  <c r="M463" i="14"/>
  <c r="O463" i="14"/>
  <c r="Q463" i="14"/>
  <c r="U463" i="14"/>
  <c r="G465" i="14"/>
  <c r="M465" i="14" s="1"/>
  <c r="I465" i="14"/>
  <c r="K465" i="14"/>
  <c r="O465" i="14"/>
  <c r="Q465" i="14"/>
  <c r="U465" i="14"/>
  <c r="G467" i="14"/>
  <c r="M467" i="14" s="1"/>
  <c r="I467" i="14"/>
  <c r="K467" i="14"/>
  <c r="O467" i="14"/>
  <c r="Q467" i="14"/>
  <c r="U467" i="14"/>
  <c r="G469" i="14"/>
  <c r="M469" i="14" s="1"/>
  <c r="I469" i="14"/>
  <c r="K469" i="14"/>
  <c r="O469" i="14"/>
  <c r="Q469" i="14"/>
  <c r="U469" i="14"/>
  <c r="G471" i="14"/>
  <c r="M471" i="14" s="1"/>
  <c r="I471" i="14"/>
  <c r="K471" i="14"/>
  <c r="O471" i="14"/>
  <c r="Q471" i="14"/>
  <c r="U471" i="14"/>
  <c r="G473" i="14"/>
  <c r="M473" i="14" s="1"/>
  <c r="I473" i="14"/>
  <c r="K473" i="14"/>
  <c r="O473" i="14"/>
  <c r="Q473" i="14"/>
  <c r="U473" i="14"/>
  <c r="G475" i="14"/>
  <c r="I475" i="14"/>
  <c r="K475" i="14"/>
  <c r="M475" i="14"/>
  <c r="O475" i="14"/>
  <c r="Q475" i="14"/>
  <c r="U475" i="14"/>
  <c r="G477" i="14"/>
  <c r="M477" i="14" s="1"/>
  <c r="I477" i="14"/>
  <c r="K477" i="14"/>
  <c r="O477" i="14"/>
  <c r="Q477" i="14"/>
  <c r="U477" i="14"/>
  <c r="G479" i="14"/>
  <c r="I479" i="14"/>
  <c r="K479" i="14"/>
  <c r="M479" i="14"/>
  <c r="O479" i="14"/>
  <c r="Q479" i="14"/>
  <c r="U479" i="14"/>
  <c r="G480" i="14"/>
  <c r="M480" i="14" s="1"/>
  <c r="I480" i="14"/>
  <c r="K480" i="14"/>
  <c r="O480" i="14"/>
  <c r="Q480" i="14"/>
  <c r="U480" i="14"/>
  <c r="G482" i="14"/>
  <c r="M482" i="14" s="1"/>
  <c r="I482" i="14"/>
  <c r="K482" i="14"/>
  <c r="O482" i="14"/>
  <c r="Q482" i="14"/>
  <c r="U482" i="14"/>
  <c r="G484" i="14"/>
  <c r="M484" i="14" s="1"/>
  <c r="I484" i="14"/>
  <c r="K484" i="14"/>
  <c r="O484" i="14"/>
  <c r="Q484" i="14"/>
  <c r="U484" i="14"/>
  <c r="G486" i="14"/>
  <c r="M486" i="14" s="1"/>
  <c r="I486" i="14"/>
  <c r="K486" i="14"/>
  <c r="O486" i="14"/>
  <c r="Q486" i="14"/>
  <c r="U486" i="14"/>
  <c r="G488" i="14"/>
  <c r="I488" i="14"/>
  <c r="K488" i="14"/>
  <c r="M488" i="14"/>
  <c r="O488" i="14"/>
  <c r="Q488" i="14"/>
  <c r="U488" i="14"/>
  <c r="G489" i="14"/>
  <c r="I489" i="14"/>
  <c r="K489" i="14"/>
  <c r="M489" i="14"/>
  <c r="O489" i="14"/>
  <c r="Q489" i="14"/>
  <c r="U489" i="14"/>
  <c r="G493" i="14"/>
  <c r="M493" i="14" s="1"/>
  <c r="I493" i="14"/>
  <c r="K493" i="14"/>
  <c r="O493" i="14"/>
  <c r="Q493" i="14"/>
  <c r="U493" i="14"/>
  <c r="G495" i="14"/>
  <c r="M495" i="14" s="1"/>
  <c r="I495" i="14"/>
  <c r="K495" i="14"/>
  <c r="O495" i="14"/>
  <c r="Q495" i="14"/>
  <c r="U495" i="14"/>
  <c r="G497" i="14"/>
  <c r="I497" i="14"/>
  <c r="K497" i="14"/>
  <c r="M497" i="14"/>
  <c r="O497" i="14"/>
  <c r="Q497" i="14"/>
  <c r="U497" i="14"/>
  <c r="G499" i="14"/>
  <c r="M499" i="14" s="1"/>
  <c r="I499" i="14"/>
  <c r="K499" i="14"/>
  <c r="O499" i="14"/>
  <c r="Q499" i="14"/>
  <c r="U499" i="14"/>
  <c r="G501" i="14"/>
  <c r="M501" i="14" s="1"/>
  <c r="I501" i="14"/>
  <c r="K501" i="14"/>
  <c r="O501" i="14"/>
  <c r="Q501" i="14"/>
  <c r="U501" i="14"/>
  <c r="G504" i="14"/>
  <c r="I504" i="14"/>
  <c r="K504" i="14"/>
  <c r="M504" i="14"/>
  <c r="O504" i="14"/>
  <c r="Q504" i="14"/>
  <c r="U504" i="14"/>
  <c r="G506" i="14"/>
  <c r="I506" i="14"/>
  <c r="K506" i="14"/>
  <c r="M506" i="14"/>
  <c r="O506" i="14"/>
  <c r="Q506" i="14"/>
  <c r="U506" i="14"/>
  <c r="G508" i="14"/>
  <c r="M508" i="14" s="1"/>
  <c r="I508" i="14"/>
  <c r="K508" i="14"/>
  <c r="O508" i="14"/>
  <c r="Q508" i="14"/>
  <c r="U508" i="14"/>
  <c r="G510" i="14"/>
  <c r="I510" i="14"/>
  <c r="K510" i="14"/>
  <c r="M510" i="14"/>
  <c r="O510" i="14"/>
  <c r="Q510" i="14"/>
  <c r="U510" i="14"/>
  <c r="G512" i="14"/>
  <c r="I512" i="14"/>
  <c r="K512" i="14"/>
  <c r="M512" i="14"/>
  <c r="O512" i="14"/>
  <c r="Q512" i="14"/>
  <c r="U512" i="14"/>
  <c r="G514" i="14"/>
  <c r="M514" i="14" s="1"/>
  <c r="I514" i="14"/>
  <c r="K514" i="14"/>
  <c r="O514" i="14"/>
  <c r="Q514" i="14"/>
  <c r="U514" i="14"/>
  <c r="G516" i="14"/>
  <c r="M516" i="14" s="1"/>
  <c r="I516" i="14"/>
  <c r="K516" i="14"/>
  <c r="O516" i="14"/>
  <c r="Q516" i="14"/>
  <c r="U516" i="14"/>
  <c r="G518" i="14"/>
  <c r="I518" i="14"/>
  <c r="K518" i="14"/>
  <c r="M518" i="14"/>
  <c r="O518" i="14"/>
  <c r="Q518" i="14"/>
  <c r="U518" i="14"/>
  <c r="G520" i="14"/>
  <c r="M520" i="14" s="1"/>
  <c r="I520" i="14"/>
  <c r="K520" i="14"/>
  <c r="O520" i="14"/>
  <c r="Q520" i="14"/>
  <c r="U520" i="14"/>
  <c r="G522" i="14"/>
  <c r="I522" i="14"/>
  <c r="K522" i="14"/>
  <c r="M522" i="14"/>
  <c r="O522" i="14"/>
  <c r="Q522" i="14"/>
  <c r="U522" i="14"/>
  <c r="G524" i="14"/>
  <c r="M524" i="14" s="1"/>
  <c r="I524" i="14"/>
  <c r="K524" i="14"/>
  <c r="O524" i="14"/>
  <c r="Q524" i="14"/>
  <c r="U524" i="14"/>
  <c r="G526" i="14"/>
  <c r="M526" i="14" s="1"/>
  <c r="I526" i="14"/>
  <c r="K526" i="14"/>
  <c r="O526" i="14"/>
  <c r="Q526" i="14"/>
  <c r="U526" i="14"/>
  <c r="G528" i="14"/>
  <c r="M528" i="14" s="1"/>
  <c r="I528" i="14"/>
  <c r="K528" i="14"/>
  <c r="O528" i="14"/>
  <c r="Q528" i="14"/>
  <c r="U528" i="14"/>
  <c r="G530" i="14"/>
  <c r="M530" i="14" s="1"/>
  <c r="I530" i="14"/>
  <c r="K530" i="14"/>
  <c r="O530" i="14"/>
  <c r="Q530" i="14"/>
  <c r="U530" i="14"/>
  <c r="G532" i="14"/>
  <c r="M532" i="14" s="1"/>
  <c r="I532" i="14"/>
  <c r="K532" i="14"/>
  <c r="O532" i="14"/>
  <c r="Q532" i="14"/>
  <c r="U532" i="14"/>
  <c r="G534" i="14"/>
  <c r="I534" i="14"/>
  <c r="K534" i="14"/>
  <c r="M534" i="14"/>
  <c r="O534" i="14"/>
  <c r="Q534" i="14"/>
  <c r="U534" i="14"/>
  <c r="G536" i="14"/>
  <c r="M536" i="14" s="1"/>
  <c r="I536" i="14"/>
  <c r="K536" i="14"/>
  <c r="O536" i="14"/>
  <c r="Q536" i="14"/>
  <c r="U536" i="14"/>
  <c r="G538" i="14"/>
  <c r="I538" i="14"/>
  <c r="K538" i="14"/>
  <c r="M538" i="14"/>
  <c r="O538" i="14"/>
  <c r="Q538" i="14"/>
  <c r="U538" i="14"/>
  <c r="G540" i="14"/>
  <c r="M540" i="14" s="1"/>
  <c r="I540" i="14"/>
  <c r="K540" i="14"/>
  <c r="O540" i="14"/>
  <c r="Q540" i="14"/>
  <c r="U540" i="14"/>
  <c r="G542" i="14"/>
  <c r="M542" i="14" s="1"/>
  <c r="I542" i="14"/>
  <c r="K542" i="14"/>
  <c r="O542" i="14"/>
  <c r="Q542" i="14"/>
  <c r="U542" i="14"/>
  <c r="G544" i="14"/>
  <c r="M544" i="14" s="1"/>
  <c r="I544" i="14"/>
  <c r="K544" i="14"/>
  <c r="O544" i="14"/>
  <c r="Q544" i="14"/>
  <c r="U544" i="14"/>
  <c r="G546" i="14"/>
  <c r="M546" i="14" s="1"/>
  <c r="I546" i="14"/>
  <c r="K546" i="14"/>
  <c r="O546" i="14"/>
  <c r="Q546" i="14"/>
  <c r="U546" i="14"/>
  <c r="G548" i="14"/>
  <c r="M548" i="14" s="1"/>
  <c r="I548" i="14"/>
  <c r="K548" i="14"/>
  <c r="O548" i="14"/>
  <c r="Q548" i="14"/>
  <c r="U548" i="14"/>
  <c r="G550" i="14"/>
  <c r="I550" i="14"/>
  <c r="K550" i="14"/>
  <c r="M550" i="14"/>
  <c r="O550" i="14"/>
  <c r="Q550" i="14"/>
  <c r="U550" i="14"/>
  <c r="G552" i="14"/>
  <c r="M552" i="14" s="1"/>
  <c r="I552" i="14"/>
  <c r="K552" i="14"/>
  <c r="O552" i="14"/>
  <c r="Q552" i="14"/>
  <c r="U552" i="14"/>
  <c r="G554" i="14"/>
  <c r="I554" i="14"/>
  <c r="K554" i="14"/>
  <c r="M554" i="14"/>
  <c r="O554" i="14"/>
  <c r="Q554" i="14"/>
  <c r="U554" i="14"/>
  <c r="G556" i="14"/>
  <c r="M556" i="14" s="1"/>
  <c r="I556" i="14"/>
  <c r="K556" i="14"/>
  <c r="O556" i="14"/>
  <c r="Q556" i="14"/>
  <c r="U556" i="14"/>
  <c r="G558" i="14"/>
  <c r="M558" i="14" s="1"/>
  <c r="I558" i="14"/>
  <c r="K558" i="14"/>
  <c r="O558" i="14"/>
  <c r="Q558" i="14"/>
  <c r="U558" i="14"/>
  <c r="G560" i="14"/>
  <c r="M560" i="14" s="1"/>
  <c r="I560" i="14"/>
  <c r="K560" i="14"/>
  <c r="O560" i="14"/>
  <c r="Q560" i="14"/>
  <c r="U560" i="14"/>
  <c r="G562" i="14"/>
  <c r="M562" i="14" s="1"/>
  <c r="I562" i="14"/>
  <c r="K562" i="14"/>
  <c r="O562" i="14"/>
  <c r="Q562" i="14"/>
  <c r="U562" i="14"/>
  <c r="G564" i="14"/>
  <c r="M564" i="14" s="1"/>
  <c r="I564" i="14"/>
  <c r="K564" i="14"/>
  <c r="O564" i="14"/>
  <c r="Q564" i="14"/>
  <c r="U564" i="14"/>
  <c r="G566" i="14"/>
  <c r="I566" i="14"/>
  <c r="K566" i="14"/>
  <c r="M566" i="14"/>
  <c r="O566" i="14"/>
  <c r="Q566" i="14"/>
  <c r="U566" i="14"/>
  <c r="G568" i="14"/>
  <c r="M568" i="14" s="1"/>
  <c r="I568" i="14"/>
  <c r="K568" i="14"/>
  <c r="O568" i="14"/>
  <c r="Q568" i="14"/>
  <c r="U568" i="14"/>
  <c r="G570" i="14"/>
  <c r="I570" i="14"/>
  <c r="K570" i="14"/>
  <c r="M570" i="14"/>
  <c r="O570" i="14"/>
  <c r="Q570" i="14"/>
  <c r="U570" i="14"/>
  <c r="G572" i="14"/>
  <c r="M572" i="14" s="1"/>
  <c r="I572" i="14"/>
  <c r="K572" i="14"/>
  <c r="O572" i="14"/>
  <c r="Q572" i="14"/>
  <c r="U572" i="14"/>
  <c r="G574" i="14"/>
  <c r="M574" i="14" s="1"/>
  <c r="I574" i="14"/>
  <c r="K574" i="14"/>
  <c r="O574" i="14"/>
  <c r="Q574" i="14"/>
  <c r="U574" i="14"/>
  <c r="G576" i="14"/>
  <c r="M576" i="14" s="1"/>
  <c r="I576" i="14"/>
  <c r="K576" i="14"/>
  <c r="O576" i="14"/>
  <c r="Q576" i="14"/>
  <c r="U576" i="14"/>
  <c r="G578" i="14"/>
  <c r="M578" i="14" s="1"/>
  <c r="I578" i="14"/>
  <c r="K578" i="14"/>
  <c r="O578" i="14"/>
  <c r="Q578" i="14"/>
  <c r="U578" i="14"/>
  <c r="G580" i="14"/>
  <c r="M580" i="14" s="1"/>
  <c r="I580" i="14"/>
  <c r="K580" i="14"/>
  <c r="O580" i="14"/>
  <c r="Q580" i="14"/>
  <c r="U580" i="14"/>
  <c r="G584" i="14"/>
  <c r="M584" i="14" s="1"/>
  <c r="I584" i="14"/>
  <c r="K584" i="14"/>
  <c r="O584" i="14"/>
  <c r="Q584" i="14"/>
  <c r="U584" i="14"/>
  <c r="G585" i="14"/>
  <c r="M585" i="14" s="1"/>
  <c r="I585" i="14"/>
  <c r="K585" i="14"/>
  <c r="O585" i="14"/>
  <c r="Q585" i="14"/>
  <c r="U585" i="14"/>
  <c r="G586" i="14"/>
  <c r="I586" i="14"/>
  <c r="K586" i="14"/>
  <c r="O586" i="14"/>
  <c r="Q586" i="14"/>
  <c r="U586" i="14"/>
  <c r="G587" i="14"/>
  <c r="M587" i="14" s="1"/>
  <c r="I587" i="14"/>
  <c r="K587" i="14"/>
  <c r="O587" i="14"/>
  <c r="Q587" i="14"/>
  <c r="U587" i="14"/>
  <c r="G588" i="14"/>
  <c r="I588" i="14"/>
  <c r="K588" i="14"/>
  <c r="M588" i="14"/>
  <c r="O588" i="14"/>
  <c r="Q588" i="14"/>
  <c r="U588" i="14"/>
  <c r="G589" i="14"/>
  <c r="I589" i="14"/>
  <c r="K589" i="14"/>
  <c r="M589" i="14"/>
  <c r="O589" i="14"/>
  <c r="Q589" i="14"/>
  <c r="U589" i="14"/>
  <c r="G590" i="14"/>
  <c r="M590" i="14" s="1"/>
  <c r="I590" i="14"/>
  <c r="K590" i="14"/>
  <c r="O590" i="14"/>
  <c r="Q590" i="14"/>
  <c r="U590" i="14"/>
  <c r="G591" i="14"/>
  <c r="M591" i="14" s="1"/>
  <c r="I591" i="14"/>
  <c r="K591" i="14"/>
  <c r="O591" i="14"/>
  <c r="Q591" i="14"/>
  <c r="U591" i="14"/>
  <c r="G592" i="14"/>
  <c r="M592" i="14" s="1"/>
  <c r="I592" i="14"/>
  <c r="K592" i="14"/>
  <c r="O592" i="14"/>
  <c r="Q592" i="14"/>
  <c r="U592" i="14"/>
  <c r="G595" i="14"/>
  <c r="M595" i="14" s="1"/>
  <c r="I595" i="14"/>
  <c r="K595" i="14"/>
  <c r="O595" i="14"/>
  <c r="Q595" i="14"/>
  <c r="U595" i="14"/>
  <c r="G598" i="14"/>
  <c r="M598" i="14" s="1"/>
  <c r="I598" i="14"/>
  <c r="K598" i="14"/>
  <c r="O598" i="14"/>
  <c r="Q598" i="14"/>
  <c r="U598" i="14"/>
  <c r="G600" i="14"/>
  <c r="M600" i="14" s="1"/>
  <c r="I600" i="14"/>
  <c r="K600" i="14"/>
  <c r="O600" i="14"/>
  <c r="Q600" i="14"/>
  <c r="U600" i="14"/>
  <c r="G601" i="14"/>
  <c r="I601" i="14"/>
  <c r="K601" i="14"/>
  <c r="M601" i="14"/>
  <c r="O601" i="14"/>
  <c r="Q601" i="14"/>
  <c r="U601" i="14"/>
  <c r="G605" i="14"/>
  <c r="M605" i="14" s="1"/>
  <c r="I605" i="14"/>
  <c r="K605" i="14"/>
  <c r="O605" i="14"/>
  <c r="Q605" i="14"/>
  <c r="U605" i="14"/>
  <c r="G607" i="14"/>
  <c r="M607" i="14" s="1"/>
  <c r="I607" i="14"/>
  <c r="K607" i="14"/>
  <c r="O607" i="14"/>
  <c r="Q607" i="14"/>
  <c r="U607" i="14"/>
  <c r="G609" i="14"/>
  <c r="I609" i="14"/>
  <c r="K609" i="14"/>
  <c r="M609" i="14"/>
  <c r="O609" i="14"/>
  <c r="Q609" i="14"/>
  <c r="U609" i="14"/>
  <c r="G613" i="14"/>
  <c r="I613" i="14"/>
  <c r="K613" i="14"/>
  <c r="M613" i="14"/>
  <c r="O613" i="14"/>
  <c r="Q613" i="14"/>
  <c r="U613" i="14"/>
  <c r="G615" i="14"/>
  <c r="M615" i="14" s="1"/>
  <c r="I615" i="14"/>
  <c r="K615" i="14"/>
  <c r="O615" i="14"/>
  <c r="Q615" i="14"/>
  <c r="U615" i="14"/>
  <c r="G618" i="14"/>
  <c r="I618" i="14"/>
  <c r="K618" i="14"/>
  <c r="M618" i="14"/>
  <c r="O618" i="14"/>
  <c r="Q618" i="14"/>
  <c r="U618" i="14"/>
  <c r="G621" i="14"/>
  <c r="I621" i="14"/>
  <c r="K621" i="14"/>
  <c r="M621" i="14"/>
  <c r="O621" i="14"/>
  <c r="Q621" i="14"/>
  <c r="U621" i="14"/>
  <c r="G623" i="14"/>
  <c r="M623" i="14" s="1"/>
  <c r="I623" i="14"/>
  <c r="K623" i="14"/>
  <c r="O623" i="14"/>
  <c r="Q623" i="14"/>
  <c r="U623" i="14"/>
  <c r="G626" i="14"/>
  <c r="M626" i="14" s="1"/>
  <c r="I626" i="14"/>
  <c r="K626" i="14"/>
  <c r="O626" i="14"/>
  <c r="Q626" i="14"/>
  <c r="U626" i="14"/>
  <c r="G628" i="14"/>
  <c r="I628" i="14"/>
  <c r="K628" i="14"/>
  <c r="M628" i="14"/>
  <c r="O628" i="14"/>
  <c r="Q628" i="14"/>
  <c r="U628" i="14"/>
  <c r="G631" i="14"/>
  <c r="M631" i="14" s="1"/>
  <c r="I631" i="14"/>
  <c r="K631" i="14"/>
  <c r="O631" i="14"/>
  <c r="Q631" i="14"/>
  <c r="U631" i="14"/>
  <c r="G633" i="14"/>
  <c r="M633" i="14" s="1"/>
  <c r="I633" i="14"/>
  <c r="K633" i="14"/>
  <c r="O633" i="14"/>
  <c r="Q633" i="14"/>
  <c r="U633" i="14"/>
  <c r="G637" i="14"/>
  <c r="I637" i="14"/>
  <c r="K637" i="14"/>
  <c r="M637" i="14"/>
  <c r="O637" i="14"/>
  <c r="Q637" i="14"/>
  <c r="U637" i="14"/>
  <c r="U636" i="14" s="1"/>
  <c r="G640" i="14"/>
  <c r="I640" i="14"/>
  <c r="K640" i="14"/>
  <c r="M640" i="14"/>
  <c r="O640" i="14"/>
  <c r="Q640" i="14"/>
  <c r="U640" i="14"/>
  <c r="G643" i="14"/>
  <c r="M643" i="14" s="1"/>
  <c r="I643" i="14"/>
  <c r="K643" i="14"/>
  <c r="O643" i="14"/>
  <c r="Q643" i="14"/>
  <c r="U643" i="14"/>
  <c r="G647" i="14"/>
  <c r="M647" i="14" s="1"/>
  <c r="I647" i="14"/>
  <c r="K647" i="14"/>
  <c r="O647" i="14"/>
  <c r="Q647" i="14"/>
  <c r="U647" i="14"/>
  <c r="G649" i="14"/>
  <c r="I649" i="14"/>
  <c r="K649" i="14"/>
  <c r="M649" i="14"/>
  <c r="O649" i="14"/>
  <c r="Q649" i="14"/>
  <c r="U649" i="14"/>
  <c r="G652" i="14"/>
  <c r="M652" i="14" s="1"/>
  <c r="I652" i="14"/>
  <c r="K652" i="14"/>
  <c r="O652" i="14"/>
  <c r="Q652" i="14"/>
  <c r="U652" i="14"/>
  <c r="G654" i="14"/>
  <c r="M654" i="14" s="1"/>
  <c r="I654" i="14"/>
  <c r="K654" i="14"/>
  <c r="O654" i="14"/>
  <c r="Q654" i="14"/>
  <c r="U654" i="14"/>
  <c r="G656" i="14"/>
  <c r="M656" i="14" s="1"/>
  <c r="I656" i="14"/>
  <c r="K656" i="14"/>
  <c r="O656" i="14"/>
  <c r="Q656" i="14"/>
  <c r="U656" i="14"/>
  <c r="G658" i="14"/>
  <c r="M658" i="14" s="1"/>
  <c r="I658" i="14"/>
  <c r="K658" i="14"/>
  <c r="O658" i="14"/>
  <c r="Q658" i="14"/>
  <c r="U658" i="14"/>
  <c r="G662" i="14"/>
  <c r="I662" i="14"/>
  <c r="K662" i="14"/>
  <c r="M662" i="14"/>
  <c r="O662" i="14"/>
  <c r="Q662" i="14"/>
  <c r="U662" i="14"/>
  <c r="G675" i="14"/>
  <c r="M675" i="14" s="1"/>
  <c r="I675" i="14"/>
  <c r="K675" i="14"/>
  <c r="O675" i="14"/>
  <c r="O661" i="14" s="1"/>
  <c r="Q675" i="14"/>
  <c r="U675" i="14"/>
  <c r="G679" i="14"/>
  <c r="M679" i="14" s="1"/>
  <c r="I679" i="14"/>
  <c r="K679" i="14"/>
  <c r="O679" i="14"/>
  <c r="Q679" i="14"/>
  <c r="U679" i="14"/>
  <c r="G681" i="14"/>
  <c r="M681" i="14" s="1"/>
  <c r="I681" i="14"/>
  <c r="K681" i="14"/>
  <c r="O681" i="14"/>
  <c r="Q681" i="14"/>
  <c r="U681" i="14"/>
  <c r="G683" i="14"/>
  <c r="M683" i="14" s="1"/>
  <c r="I683" i="14"/>
  <c r="K683" i="14"/>
  <c r="O683" i="14"/>
  <c r="Q683" i="14"/>
  <c r="U683" i="14"/>
  <c r="G685" i="14"/>
  <c r="M685" i="14" s="1"/>
  <c r="I685" i="14"/>
  <c r="K685" i="14"/>
  <c r="O685" i="14"/>
  <c r="Q685" i="14"/>
  <c r="U685" i="14"/>
  <c r="G688" i="14"/>
  <c r="G687" i="14" s="1"/>
  <c r="I688" i="14"/>
  <c r="I687" i="14" s="1"/>
  <c r="K688" i="14"/>
  <c r="O688" i="14"/>
  <c r="Q688" i="14"/>
  <c r="Q687" i="14" s="1"/>
  <c r="U688" i="14"/>
  <c r="G692" i="14"/>
  <c r="I692" i="14"/>
  <c r="K692" i="14"/>
  <c r="M692" i="14"/>
  <c r="O692" i="14"/>
  <c r="Q692" i="14"/>
  <c r="U692" i="14"/>
  <c r="G694" i="14"/>
  <c r="M694" i="14" s="1"/>
  <c r="I694" i="14"/>
  <c r="K694" i="14"/>
  <c r="O694" i="14"/>
  <c r="Q694" i="14"/>
  <c r="U694" i="14"/>
  <c r="G698" i="14"/>
  <c r="G697" i="14" s="1"/>
  <c r="I698" i="14"/>
  <c r="K698" i="14"/>
  <c r="O698" i="14"/>
  <c r="O697" i="14" s="1"/>
  <c r="Q698" i="14"/>
  <c r="Q697" i="14" s="1"/>
  <c r="U698" i="14"/>
  <c r="G701" i="14"/>
  <c r="I701" i="14"/>
  <c r="K701" i="14"/>
  <c r="M701" i="14"/>
  <c r="O701" i="14"/>
  <c r="Q701" i="14"/>
  <c r="U701" i="14"/>
  <c r="AE705" i="14"/>
  <c r="AZ54" i="13"/>
  <c r="AZ10" i="13"/>
  <c r="G9" i="13"/>
  <c r="M9" i="13" s="1"/>
  <c r="I9" i="13"/>
  <c r="K9" i="13"/>
  <c r="O9" i="13"/>
  <c r="Q9" i="13"/>
  <c r="U9" i="13"/>
  <c r="G14" i="13"/>
  <c r="M14" i="13" s="1"/>
  <c r="I14" i="13"/>
  <c r="K14" i="13"/>
  <c r="O14" i="13"/>
  <c r="Q14" i="13"/>
  <c r="U14" i="13"/>
  <c r="G17" i="13"/>
  <c r="I17" i="13"/>
  <c r="K17" i="13"/>
  <c r="M17" i="13"/>
  <c r="O17" i="13"/>
  <c r="Q17" i="13"/>
  <c r="U17" i="13"/>
  <c r="G20" i="13"/>
  <c r="M20" i="13" s="1"/>
  <c r="I20" i="13"/>
  <c r="K20" i="13"/>
  <c r="O20" i="13"/>
  <c r="Q20" i="13"/>
  <c r="U20" i="13"/>
  <c r="G23" i="13"/>
  <c r="M23" i="13" s="1"/>
  <c r="I23" i="13"/>
  <c r="K23" i="13"/>
  <c r="O23" i="13"/>
  <c r="Q23" i="13"/>
  <c r="U23" i="13"/>
  <c r="G25" i="13"/>
  <c r="O25" i="13"/>
  <c r="G26" i="13"/>
  <c r="I26" i="13"/>
  <c r="I25" i="13" s="1"/>
  <c r="K26" i="13"/>
  <c r="K25" i="13" s="1"/>
  <c r="M26" i="13"/>
  <c r="M25" i="13" s="1"/>
  <c r="O26" i="13"/>
  <c r="Q26" i="13"/>
  <c r="Q25" i="13" s="1"/>
  <c r="U26" i="13"/>
  <c r="U25" i="13" s="1"/>
  <c r="G30" i="13"/>
  <c r="G29" i="13" s="1"/>
  <c r="I30" i="13"/>
  <c r="K30" i="13"/>
  <c r="O30" i="13"/>
  <c r="Q30" i="13"/>
  <c r="U30" i="13"/>
  <c r="G35" i="13"/>
  <c r="M35" i="13" s="1"/>
  <c r="I35" i="13"/>
  <c r="K35" i="13"/>
  <c r="O35" i="13"/>
  <c r="Q35" i="13"/>
  <c r="U35" i="13"/>
  <c r="G40" i="13"/>
  <c r="I40" i="13"/>
  <c r="K40" i="13"/>
  <c r="M40" i="13"/>
  <c r="O40" i="13"/>
  <c r="Q40" i="13"/>
  <c r="U40" i="13"/>
  <c r="G43" i="13"/>
  <c r="M43" i="13" s="1"/>
  <c r="I43" i="13"/>
  <c r="K43" i="13"/>
  <c r="O43" i="13"/>
  <c r="Q43" i="13"/>
  <c r="U43" i="13"/>
  <c r="G46" i="13"/>
  <c r="M46" i="13" s="1"/>
  <c r="I46" i="13"/>
  <c r="K46" i="13"/>
  <c r="O46" i="13"/>
  <c r="Q46" i="13"/>
  <c r="U46" i="13"/>
  <c r="G49" i="13"/>
  <c r="M49" i="13" s="1"/>
  <c r="I49" i="13"/>
  <c r="K49" i="13"/>
  <c r="O49" i="13"/>
  <c r="Q49" i="13"/>
  <c r="U49" i="13"/>
  <c r="I52" i="13"/>
  <c r="G53" i="13"/>
  <c r="G52" i="13" s="1"/>
  <c r="I53" i="13"/>
  <c r="K53" i="13"/>
  <c r="K52" i="13" s="1"/>
  <c r="O53" i="13"/>
  <c r="O52" i="13" s="1"/>
  <c r="Q53" i="13"/>
  <c r="Q52" i="13" s="1"/>
  <c r="U53" i="13"/>
  <c r="U52" i="13" s="1"/>
  <c r="G57" i="13"/>
  <c r="M57" i="13" s="1"/>
  <c r="I57" i="13"/>
  <c r="I56" i="13" s="1"/>
  <c r="K57" i="13"/>
  <c r="O57" i="13"/>
  <c r="O56" i="13" s="1"/>
  <c r="Q57" i="13"/>
  <c r="Q56" i="13" s="1"/>
  <c r="U57" i="13"/>
  <c r="U56" i="13" s="1"/>
  <c r="G60" i="13"/>
  <c r="I60" i="13"/>
  <c r="K60" i="13"/>
  <c r="M60" i="13"/>
  <c r="O60" i="13"/>
  <c r="Q60" i="13"/>
  <c r="U60" i="13"/>
  <c r="G64" i="13"/>
  <c r="M64" i="13" s="1"/>
  <c r="I64" i="13"/>
  <c r="K64" i="13"/>
  <c r="O64" i="13"/>
  <c r="Q64" i="13"/>
  <c r="U64" i="13"/>
  <c r="G65" i="13"/>
  <c r="M65" i="13" s="1"/>
  <c r="I65" i="13"/>
  <c r="K65" i="13"/>
  <c r="O65" i="13"/>
  <c r="Q65" i="13"/>
  <c r="U65" i="13"/>
  <c r="G66" i="13"/>
  <c r="M66" i="13" s="1"/>
  <c r="I66" i="13"/>
  <c r="K66" i="13"/>
  <c r="O66" i="13"/>
  <c r="Q66" i="13"/>
  <c r="U66" i="13"/>
  <c r="G68" i="13"/>
  <c r="M68" i="13" s="1"/>
  <c r="I68" i="13"/>
  <c r="K68" i="13"/>
  <c r="O68" i="13"/>
  <c r="Q68" i="13"/>
  <c r="U68" i="13"/>
  <c r="G69" i="13"/>
  <c r="M69" i="13" s="1"/>
  <c r="I69" i="13"/>
  <c r="K69" i="13"/>
  <c r="O69" i="13"/>
  <c r="Q69" i="13"/>
  <c r="U69" i="13"/>
  <c r="G70" i="13"/>
  <c r="M70" i="13" s="1"/>
  <c r="I70" i="13"/>
  <c r="K70" i="13"/>
  <c r="O70" i="13"/>
  <c r="Q70" i="13"/>
  <c r="U70" i="13"/>
  <c r="G71" i="13"/>
  <c r="M71" i="13" s="1"/>
  <c r="I71" i="13"/>
  <c r="K71" i="13"/>
  <c r="O71" i="13"/>
  <c r="Q71" i="13"/>
  <c r="U71" i="13"/>
  <c r="G72" i="13"/>
  <c r="I72" i="13"/>
  <c r="K72" i="13"/>
  <c r="M72" i="13"/>
  <c r="O72" i="13"/>
  <c r="Q72" i="13"/>
  <c r="U72" i="13"/>
  <c r="G73" i="13"/>
  <c r="M73" i="13" s="1"/>
  <c r="I73" i="13"/>
  <c r="K73" i="13"/>
  <c r="O73" i="13"/>
  <c r="Q73" i="13"/>
  <c r="U73" i="13"/>
  <c r="G74" i="13"/>
  <c r="M74" i="13" s="1"/>
  <c r="I74" i="13"/>
  <c r="K74" i="13"/>
  <c r="O74" i="13"/>
  <c r="Q74" i="13"/>
  <c r="U74" i="13"/>
  <c r="G75" i="13"/>
  <c r="M75" i="13" s="1"/>
  <c r="I75" i="13"/>
  <c r="K75" i="13"/>
  <c r="O75" i="13"/>
  <c r="Q75" i="13"/>
  <c r="U75" i="13"/>
  <c r="G76" i="13"/>
  <c r="M76" i="13" s="1"/>
  <c r="I76" i="13"/>
  <c r="K76" i="13"/>
  <c r="O76" i="13"/>
  <c r="Q76" i="13"/>
  <c r="U76" i="13"/>
  <c r="G77" i="13"/>
  <c r="M77" i="13" s="1"/>
  <c r="I77" i="13"/>
  <c r="K77" i="13"/>
  <c r="O77" i="13"/>
  <c r="Q77" i="13"/>
  <c r="U77" i="13"/>
  <c r="G79" i="13"/>
  <c r="M79" i="13" s="1"/>
  <c r="I79" i="13"/>
  <c r="K79" i="13"/>
  <c r="O79" i="13"/>
  <c r="Q79" i="13"/>
  <c r="U79" i="13"/>
  <c r="AE83" i="13"/>
  <c r="G43" i="1" s="1"/>
  <c r="AZ40" i="12"/>
  <c r="AZ33" i="12"/>
  <c r="AZ25" i="12"/>
  <c r="AZ23" i="12"/>
  <c r="AZ21" i="12"/>
  <c r="AZ19" i="12"/>
  <c r="AZ17" i="12"/>
  <c r="AZ15" i="12"/>
  <c r="AZ11" i="12"/>
  <c r="G9" i="12"/>
  <c r="M9" i="12" s="1"/>
  <c r="I9" i="12"/>
  <c r="K9" i="12"/>
  <c r="O9" i="12"/>
  <c r="Q9" i="12"/>
  <c r="U9" i="12"/>
  <c r="G10" i="12"/>
  <c r="I10" i="12"/>
  <c r="K10" i="12"/>
  <c r="M10" i="12"/>
  <c r="O10" i="12"/>
  <c r="Q10" i="12"/>
  <c r="U10" i="12"/>
  <c r="G12" i="12"/>
  <c r="M12" i="12" s="1"/>
  <c r="I12" i="12"/>
  <c r="K12" i="12"/>
  <c r="O12" i="12"/>
  <c r="Q12" i="12"/>
  <c r="U12" i="12"/>
  <c r="G14" i="12"/>
  <c r="M14" i="12" s="1"/>
  <c r="I14" i="12"/>
  <c r="K14" i="12"/>
  <c r="O14" i="12"/>
  <c r="Q14" i="12"/>
  <c r="U14" i="12"/>
  <c r="G16" i="12"/>
  <c r="M16" i="12" s="1"/>
  <c r="I16" i="12"/>
  <c r="K16" i="12"/>
  <c r="O16" i="12"/>
  <c r="Q16" i="12"/>
  <c r="U16" i="12"/>
  <c r="G18" i="12"/>
  <c r="M18" i="12" s="1"/>
  <c r="I18" i="12"/>
  <c r="K18" i="12"/>
  <c r="O18" i="12"/>
  <c r="Q18" i="12"/>
  <c r="U18" i="12"/>
  <c r="G20" i="12"/>
  <c r="I20" i="12"/>
  <c r="K20" i="12"/>
  <c r="M20" i="12"/>
  <c r="O20" i="12"/>
  <c r="Q20" i="12"/>
  <c r="U20" i="12"/>
  <c r="G22" i="12"/>
  <c r="M22" i="12" s="1"/>
  <c r="I22" i="12"/>
  <c r="K22" i="12"/>
  <c r="O22" i="12"/>
  <c r="Q22" i="12"/>
  <c r="U22" i="12"/>
  <c r="G24" i="12"/>
  <c r="M24" i="12" s="1"/>
  <c r="I24" i="12"/>
  <c r="K24" i="12"/>
  <c r="O24" i="12"/>
  <c r="Q24" i="12"/>
  <c r="U24" i="12"/>
  <c r="G27" i="12"/>
  <c r="M27" i="12" s="1"/>
  <c r="I27" i="12"/>
  <c r="I26" i="12" s="1"/>
  <c r="K27" i="12"/>
  <c r="K26" i="12" s="1"/>
  <c r="O27" i="12"/>
  <c r="Q27" i="12"/>
  <c r="Q26" i="12" s="1"/>
  <c r="U27" i="12"/>
  <c r="U26" i="12" s="1"/>
  <c r="G36" i="12"/>
  <c r="M36" i="12" s="1"/>
  <c r="I36" i="12"/>
  <c r="K36" i="12"/>
  <c r="O36" i="12"/>
  <c r="Q36" i="12"/>
  <c r="U36" i="12"/>
  <c r="G42" i="12"/>
  <c r="M42" i="12" s="1"/>
  <c r="I42" i="12"/>
  <c r="K42" i="12"/>
  <c r="O42" i="12"/>
  <c r="Q42" i="12"/>
  <c r="U42" i="12"/>
  <c r="AE52" i="12"/>
  <c r="G40" i="1" s="1"/>
  <c r="AZ72" i="1"/>
  <c r="H68" i="1" l="1"/>
  <c r="I68" i="1" s="1"/>
  <c r="I8" i="37"/>
  <c r="G8" i="37"/>
  <c r="G39" i="37" s="1"/>
  <c r="Q8" i="37"/>
  <c r="O8" i="37"/>
  <c r="U8" i="37"/>
  <c r="K8" i="37"/>
  <c r="U42" i="36"/>
  <c r="Q42" i="36"/>
  <c r="I42" i="36"/>
  <c r="K22" i="36"/>
  <c r="M13" i="36"/>
  <c r="G8" i="36"/>
  <c r="O42" i="36"/>
  <c r="Q29" i="36"/>
  <c r="I29" i="36"/>
  <c r="O29" i="36"/>
  <c r="U22" i="36"/>
  <c r="K42" i="36"/>
  <c r="U29" i="36"/>
  <c r="G42" i="36"/>
  <c r="I95" i="1" s="1"/>
  <c r="K29" i="36"/>
  <c r="K12" i="36"/>
  <c r="Q12" i="36"/>
  <c r="I12" i="36"/>
  <c r="O383" i="35"/>
  <c r="I383" i="35"/>
  <c r="I224" i="35"/>
  <c r="U93" i="35"/>
  <c r="U577" i="35"/>
  <c r="Q224" i="35"/>
  <c r="O93" i="35"/>
  <c r="Q32" i="35"/>
  <c r="K8" i="35"/>
  <c r="I577" i="35"/>
  <c r="I32" i="35"/>
  <c r="I118" i="1"/>
  <c r="O577" i="35"/>
  <c r="K539" i="35"/>
  <c r="Q539" i="35"/>
  <c r="I539" i="35"/>
  <c r="K224" i="35"/>
  <c r="I93" i="35"/>
  <c r="K84" i="35"/>
  <c r="U8" i="35"/>
  <c r="I8" i="35"/>
  <c r="Q383" i="35"/>
  <c r="O224" i="35"/>
  <c r="O32" i="35"/>
  <c r="U539" i="35"/>
  <c r="G383" i="35"/>
  <c r="U383" i="35"/>
  <c r="K383" i="35"/>
  <c r="G224" i="35"/>
  <c r="U224" i="35"/>
  <c r="K93" i="35"/>
  <c r="Q93" i="35"/>
  <c r="U84" i="35"/>
  <c r="O71" i="35"/>
  <c r="G32" i="35"/>
  <c r="U32" i="35"/>
  <c r="K32" i="35"/>
  <c r="Q8" i="35"/>
  <c r="H65" i="1"/>
  <c r="I65" i="1" s="1"/>
  <c r="U8" i="34"/>
  <c r="K8" i="34"/>
  <c r="I8" i="34"/>
  <c r="O8" i="34"/>
  <c r="G8" i="34"/>
  <c r="Q8" i="34"/>
  <c r="I8" i="33"/>
  <c r="M12" i="33"/>
  <c r="Q8" i="33"/>
  <c r="G8" i="33"/>
  <c r="O8" i="33"/>
  <c r="U8" i="33"/>
  <c r="K8" i="33"/>
  <c r="Q94" i="32"/>
  <c r="K81" i="32"/>
  <c r="Q81" i="32"/>
  <c r="I81" i="32"/>
  <c r="O72" i="32"/>
  <c r="M69" i="32"/>
  <c r="K16" i="32"/>
  <c r="O16" i="32"/>
  <c r="K8" i="32"/>
  <c r="I94" i="32"/>
  <c r="U72" i="32"/>
  <c r="G16" i="32"/>
  <c r="I134" i="1"/>
  <c r="K94" i="32"/>
  <c r="U81" i="32"/>
  <c r="U16" i="32"/>
  <c r="Q16" i="32"/>
  <c r="I16" i="32"/>
  <c r="U8" i="32"/>
  <c r="I8" i="32"/>
  <c r="O94" i="32"/>
  <c r="G94" i="32"/>
  <c r="U94" i="32"/>
  <c r="O81" i="32"/>
  <c r="K72" i="32"/>
  <c r="Q72" i="32"/>
  <c r="I72" i="32"/>
  <c r="K68" i="32"/>
  <c r="Q68" i="32"/>
  <c r="I68" i="32"/>
  <c r="Q8" i="32"/>
  <c r="M8" i="32"/>
  <c r="Q8" i="31"/>
  <c r="AD66" i="31"/>
  <c r="F62" i="1" s="1"/>
  <c r="H62" i="1" s="1"/>
  <c r="I62" i="1" s="1"/>
  <c r="K54" i="31"/>
  <c r="Q54" i="31"/>
  <c r="M52" i="31"/>
  <c r="M51" i="31" s="1"/>
  <c r="U36" i="31"/>
  <c r="O36" i="31"/>
  <c r="O8" i="31"/>
  <c r="I54" i="31"/>
  <c r="K36" i="31"/>
  <c r="U54" i="31"/>
  <c r="O54" i="31"/>
  <c r="G33" i="31"/>
  <c r="K8" i="31"/>
  <c r="Q36" i="31"/>
  <c r="I36" i="31"/>
  <c r="U8" i="31"/>
  <c r="I8" i="31"/>
  <c r="I131" i="30"/>
  <c r="K104" i="30"/>
  <c r="I92" i="30"/>
  <c r="I8" i="30"/>
  <c r="U131" i="30"/>
  <c r="U104" i="30"/>
  <c r="K78" i="30"/>
  <c r="Q78" i="30"/>
  <c r="I78" i="30"/>
  <c r="Q73" i="30"/>
  <c r="I73" i="30"/>
  <c r="O73" i="30"/>
  <c r="K44" i="30"/>
  <c r="O44" i="30"/>
  <c r="O22" i="30"/>
  <c r="G8" i="30"/>
  <c r="G147" i="30" s="1"/>
  <c r="U8" i="30"/>
  <c r="K131" i="30"/>
  <c r="U122" i="30"/>
  <c r="I104" i="30"/>
  <c r="U92" i="30"/>
  <c r="M73" i="30"/>
  <c r="U22" i="30"/>
  <c r="Q8" i="30"/>
  <c r="O131" i="30"/>
  <c r="Q122" i="30"/>
  <c r="I122" i="30"/>
  <c r="O122" i="30"/>
  <c r="G104" i="30"/>
  <c r="G92" i="30"/>
  <c r="U78" i="30"/>
  <c r="K73" i="30"/>
  <c r="Q57" i="30"/>
  <c r="I57" i="30"/>
  <c r="O57" i="30"/>
  <c r="U44" i="30"/>
  <c r="Q44" i="30"/>
  <c r="I44" i="30"/>
  <c r="O8" i="30"/>
  <c r="Q131" i="30"/>
  <c r="Q104" i="30"/>
  <c r="Q92" i="30"/>
  <c r="U57" i="30"/>
  <c r="K8" i="30"/>
  <c r="K122" i="30"/>
  <c r="O104" i="30"/>
  <c r="K92" i="30"/>
  <c r="O92" i="30"/>
  <c r="O78" i="30"/>
  <c r="U73" i="30"/>
  <c r="K57" i="30"/>
  <c r="K22" i="30"/>
  <c r="Q22" i="30"/>
  <c r="I22" i="30"/>
  <c r="U20" i="29"/>
  <c r="U8" i="29"/>
  <c r="Q85" i="29"/>
  <c r="O20" i="29"/>
  <c r="M16" i="29"/>
  <c r="Q8" i="29"/>
  <c r="I8" i="29"/>
  <c r="K8" i="29"/>
  <c r="G90" i="29"/>
  <c r="G8" i="29"/>
  <c r="K85" i="29"/>
  <c r="K20" i="29"/>
  <c r="Q20" i="29"/>
  <c r="I20" i="29"/>
  <c r="O8" i="29"/>
  <c r="AD95" i="28"/>
  <c r="F59" i="1" s="1"/>
  <c r="H59" i="1" s="1"/>
  <c r="I59" i="1" s="1"/>
  <c r="M85" i="28"/>
  <c r="U8" i="28"/>
  <c r="I8" i="28"/>
  <c r="K8" i="28"/>
  <c r="I114" i="1"/>
  <c r="K71" i="28"/>
  <c r="G71" i="28"/>
  <c r="G22" i="28"/>
  <c r="U22" i="28"/>
  <c r="K22" i="28"/>
  <c r="G8" i="28"/>
  <c r="Q8" i="28"/>
  <c r="M71" i="28"/>
  <c r="Q22" i="28"/>
  <c r="U71" i="28"/>
  <c r="I71" i="28"/>
  <c r="I22" i="28"/>
  <c r="O22" i="28"/>
  <c r="O8" i="28"/>
  <c r="M623" i="27"/>
  <c r="I117" i="1"/>
  <c r="K463" i="27"/>
  <c r="K374" i="27"/>
  <c r="Q374" i="27"/>
  <c r="I374" i="27"/>
  <c r="K306" i="27"/>
  <c r="Q285" i="27"/>
  <c r="K170" i="27"/>
  <c r="O73" i="27"/>
  <c r="O56" i="27"/>
  <c r="U8" i="27"/>
  <c r="I8" i="27"/>
  <c r="G692" i="27"/>
  <c r="I148" i="1" s="1"/>
  <c r="Q683" i="27"/>
  <c r="I683" i="27"/>
  <c r="K657" i="27"/>
  <c r="O632" i="27"/>
  <c r="Q623" i="27"/>
  <c r="I623" i="27"/>
  <c r="K587" i="27"/>
  <c r="O563" i="27"/>
  <c r="K563" i="27"/>
  <c r="U499" i="27"/>
  <c r="Q463" i="27"/>
  <c r="I463" i="27"/>
  <c r="Q419" i="27"/>
  <c r="G419" i="27"/>
  <c r="Q413" i="27"/>
  <c r="I413" i="27"/>
  <c r="O413" i="27"/>
  <c r="U374" i="27"/>
  <c r="G357" i="27"/>
  <c r="Q330" i="27"/>
  <c r="U306" i="27"/>
  <c r="I306" i="27"/>
  <c r="O285" i="27"/>
  <c r="K210" i="27"/>
  <c r="U170" i="27"/>
  <c r="K73" i="27"/>
  <c r="U56" i="27"/>
  <c r="Q56" i="27"/>
  <c r="I56" i="27"/>
  <c r="Q8" i="27"/>
  <c r="G55" i="1"/>
  <c r="O692" i="27"/>
  <c r="U657" i="27"/>
  <c r="I657" i="27"/>
  <c r="Q632" i="27"/>
  <c r="O587" i="27"/>
  <c r="G587" i="27"/>
  <c r="U587" i="27"/>
  <c r="I587" i="27"/>
  <c r="U563" i="27"/>
  <c r="I563" i="27"/>
  <c r="O463" i="27"/>
  <c r="G463" i="27"/>
  <c r="U445" i="27"/>
  <c r="K445" i="27"/>
  <c r="O419" i="27"/>
  <c r="K413" i="27"/>
  <c r="K393" i="27"/>
  <c r="Q393" i="27"/>
  <c r="I393" i="27"/>
  <c r="G374" i="27"/>
  <c r="Q360" i="27"/>
  <c r="I360" i="27"/>
  <c r="O330" i="27"/>
  <c r="G330" i="27"/>
  <c r="Q306" i="27"/>
  <c r="K285" i="27"/>
  <c r="U210" i="27"/>
  <c r="I210" i="27"/>
  <c r="Q170" i="27"/>
  <c r="I170" i="27"/>
  <c r="G170" i="27"/>
  <c r="U73" i="27"/>
  <c r="O8" i="27"/>
  <c r="K499" i="27"/>
  <c r="U463" i="27"/>
  <c r="U419" i="27"/>
  <c r="I419" i="27"/>
  <c r="I330" i="27"/>
  <c r="M285" i="27"/>
  <c r="I115" i="1"/>
  <c r="I692" i="27"/>
  <c r="G683" i="27"/>
  <c r="Q657" i="27"/>
  <c r="G657" i="27"/>
  <c r="M592" i="27"/>
  <c r="Q587" i="27"/>
  <c r="Q563" i="27"/>
  <c r="Q499" i="27"/>
  <c r="I499" i="27"/>
  <c r="O499" i="27"/>
  <c r="G445" i="27"/>
  <c r="Q445" i="27"/>
  <c r="I445" i="27"/>
  <c r="K419" i="27"/>
  <c r="U413" i="27"/>
  <c r="G393" i="27"/>
  <c r="U393" i="27"/>
  <c r="O374" i="27"/>
  <c r="G360" i="27"/>
  <c r="U330" i="27"/>
  <c r="K330" i="27"/>
  <c r="O306" i="27"/>
  <c r="U285" i="27"/>
  <c r="I285" i="27"/>
  <c r="Q210" i="27"/>
  <c r="O170" i="27"/>
  <c r="Q73" i="27"/>
  <c r="I73" i="27"/>
  <c r="G73" i="27"/>
  <c r="G56" i="27"/>
  <c r="K8" i="27"/>
  <c r="I85" i="26"/>
  <c r="O85" i="26"/>
  <c r="Q8" i="26"/>
  <c r="Q85" i="26"/>
  <c r="U85" i="26"/>
  <c r="K85" i="26"/>
  <c r="M77" i="26"/>
  <c r="U72" i="26"/>
  <c r="O38" i="26"/>
  <c r="O8" i="26"/>
  <c r="G85" i="26"/>
  <c r="M85" i="26"/>
  <c r="M72" i="26"/>
  <c r="M38" i="26"/>
  <c r="K8" i="26"/>
  <c r="M8" i="26"/>
  <c r="AD107" i="26"/>
  <c r="F57" i="1" s="1"/>
  <c r="H57" i="1" s="1"/>
  <c r="I57" i="1" s="1"/>
  <c r="K38" i="26"/>
  <c r="U38" i="26"/>
  <c r="I38" i="26"/>
  <c r="M26" i="26"/>
  <c r="U8" i="26"/>
  <c r="I8" i="26"/>
  <c r="M101" i="25"/>
  <c r="K94" i="25"/>
  <c r="Q94" i="25"/>
  <c r="I94" i="25"/>
  <c r="K73" i="25"/>
  <c r="O73" i="25"/>
  <c r="U45" i="25"/>
  <c r="G35" i="25"/>
  <c r="U26" i="25"/>
  <c r="K16" i="25"/>
  <c r="Q16" i="25"/>
  <c r="G56" i="1"/>
  <c r="Q45" i="25"/>
  <c r="I101" i="25"/>
  <c r="U94" i="25"/>
  <c r="U73" i="25"/>
  <c r="Q73" i="25"/>
  <c r="I73" i="25"/>
  <c r="O45" i="25"/>
  <c r="I35" i="25"/>
  <c r="G26" i="25"/>
  <c r="U16" i="25"/>
  <c r="K8" i="25"/>
  <c r="G8" i="25"/>
  <c r="K45" i="25"/>
  <c r="M26" i="25"/>
  <c r="I16" i="25"/>
  <c r="M8" i="25"/>
  <c r="AD118" i="25"/>
  <c r="I45" i="25"/>
  <c r="Q35" i="25"/>
  <c r="M35" i="25"/>
  <c r="I26" i="25"/>
  <c r="G16" i="25"/>
  <c r="U8" i="25"/>
  <c r="I8" i="25"/>
  <c r="G8" i="24"/>
  <c r="Q8" i="24"/>
  <c r="I8" i="24"/>
  <c r="AE41" i="24"/>
  <c r="G54" i="1" s="1"/>
  <c r="H54" i="1" s="1"/>
  <c r="I54" i="1" s="1"/>
  <c r="O8" i="24"/>
  <c r="U8" i="24"/>
  <c r="K8" i="24"/>
  <c r="U15" i="23"/>
  <c r="Q34" i="23"/>
  <c r="I34" i="23"/>
  <c r="Q15" i="23"/>
  <c r="G15" i="23"/>
  <c r="I82" i="1" s="1"/>
  <c r="M12" i="23"/>
  <c r="U8" i="23"/>
  <c r="I8" i="23"/>
  <c r="G61" i="23"/>
  <c r="O34" i="23"/>
  <c r="G34" i="23"/>
  <c r="I87" i="1" s="1"/>
  <c r="O15" i="23"/>
  <c r="Q8" i="23"/>
  <c r="M8" i="23"/>
  <c r="I15" i="23"/>
  <c r="U34" i="23"/>
  <c r="K34" i="23"/>
  <c r="M35" i="23"/>
  <c r="K15" i="23"/>
  <c r="H52" i="1"/>
  <c r="I52" i="1" s="1"/>
  <c r="G610" i="22"/>
  <c r="I120" i="1" s="1"/>
  <c r="U577" i="22"/>
  <c r="I577" i="22"/>
  <c r="Q417" i="22"/>
  <c r="K98" i="22"/>
  <c r="Q98" i="22"/>
  <c r="G34" i="22"/>
  <c r="I102" i="1" s="1"/>
  <c r="U34" i="22"/>
  <c r="K34" i="22"/>
  <c r="M21" i="22"/>
  <c r="Q8" i="22"/>
  <c r="K577" i="22"/>
  <c r="U417" i="22"/>
  <c r="O219" i="22"/>
  <c r="I98" i="22"/>
  <c r="U8" i="22"/>
  <c r="I8" i="22"/>
  <c r="G42" i="1"/>
  <c r="K620" i="22"/>
  <c r="Q620" i="22"/>
  <c r="I620" i="22"/>
  <c r="G614" i="22"/>
  <c r="I122" i="1" s="1"/>
  <c r="Q577" i="22"/>
  <c r="O417" i="22"/>
  <c r="I219" i="22"/>
  <c r="U98" i="22"/>
  <c r="M89" i="22"/>
  <c r="G89" i="22"/>
  <c r="I104" i="1" s="1"/>
  <c r="I34" i="22"/>
  <c r="O34" i="22"/>
  <c r="O8" i="22"/>
  <c r="I417" i="22"/>
  <c r="U219" i="22"/>
  <c r="U620" i="22"/>
  <c r="O577" i="22"/>
  <c r="K417" i="22"/>
  <c r="K219" i="22"/>
  <c r="Q219" i="22"/>
  <c r="O98" i="22"/>
  <c r="Q34" i="22"/>
  <c r="K8" i="22"/>
  <c r="K8" i="21"/>
  <c r="G8" i="21"/>
  <c r="U8" i="21"/>
  <c r="Q8" i="21"/>
  <c r="AD35" i="21"/>
  <c r="F51" i="1" s="1"/>
  <c r="H51" i="1" s="1"/>
  <c r="I51" i="1" s="1"/>
  <c r="I8" i="21"/>
  <c r="O8" i="21"/>
  <c r="O8" i="20"/>
  <c r="U8" i="20"/>
  <c r="K8" i="20"/>
  <c r="Q8" i="20"/>
  <c r="I8" i="20"/>
  <c r="G8" i="20"/>
  <c r="H49" i="1"/>
  <c r="I49" i="1" s="1"/>
  <c r="Q94" i="19"/>
  <c r="G81" i="19"/>
  <c r="U81" i="19"/>
  <c r="K81" i="19"/>
  <c r="Q72" i="19"/>
  <c r="O16" i="19"/>
  <c r="U94" i="19"/>
  <c r="I94" i="19"/>
  <c r="I72" i="19"/>
  <c r="G94" i="19"/>
  <c r="I137" i="1" s="1"/>
  <c r="I81" i="19"/>
  <c r="O81" i="19"/>
  <c r="O68" i="19"/>
  <c r="K16" i="19"/>
  <c r="K8" i="19"/>
  <c r="Q8" i="19"/>
  <c r="I8" i="19"/>
  <c r="O72" i="19"/>
  <c r="Q16" i="19"/>
  <c r="K94" i="19"/>
  <c r="O94" i="19"/>
  <c r="Q81" i="19"/>
  <c r="G72" i="19"/>
  <c r="U72" i="19"/>
  <c r="K72" i="19"/>
  <c r="U68" i="19"/>
  <c r="K68" i="19"/>
  <c r="U16" i="19"/>
  <c r="I16" i="19"/>
  <c r="U8" i="19"/>
  <c r="Q54" i="18"/>
  <c r="I36" i="18"/>
  <c r="M8" i="18"/>
  <c r="I147" i="1"/>
  <c r="K36" i="18"/>
  <c r="Q8" i="18"/>
  <c r="U54" i="18"/>
  <c r="O54" i="18"/>
  <c r="Q36" i="18"/>
  <c r="O8" i="18"/>
  <c r="K54" i="18"/>
  <c r="U36" i="18"/>
  <c r="O36" i="18"/>
  <c r="K8" i="18"/>
  <c r="I54" i="18"/>
  <c r="U8" i="18"/>
  <c r="I8" i="18"/>
  <c r="U131" i="17"/>
  <c r="Q78" i="17"/>
  <c r="O73" i="17"/>
  <c r="AD147" i="17"/>
  <c r="F47" i="1" s="1"/>
  <c r="H47" i="1" s="1"/>
  <c r="I47" i="1" s="1"/>
  <c r="O131" i="17"/>
  <c r="Q122" i="17"/>
  <c r="I122" i="17"/>
  <c r="O122" i="17"/>
  <c r="G104" i="17"/>
  <c r="I94" i="1" s="1"/>
  <c r="G92" i="17"/>
  <c r="U78" i="17"/>
  <c r="K73" i="17"/>
  <c r="Q57" i="17"/>
  <c r="I57" i="17"/>
  <c r="O57" i="17"/>
  <c r="U44" i="17"/>
  <c r="Q44" i="17"/>
  <c r="I44" i="17"/>
  <c r="G8" i="17"/>
  <c r="K78" i="17"/>
  <c r="K44" i="17"/>
  <c r="U8" i="17"/>
  <c r="K122" i="17"/>
  <c r="K104" i="17"/>
  <c r="O104" i="17"/>
  <c r="K92" i="17"/>
  <c r="O92" i="17"/>
  <c r="O78" i="17"/>
  <c r="U73" i="17"/>
  <c r="K57" i="17"/>
  <c r="K22" i="17"/>
  <c r="Q22" i="17"/>
  <c r="I22" i="17"/>
  <c r="O8" i="17"/>
  <c r="I78" i="17"/>
  <c r="O44" i="17"/>
  <c r="O22" i="17"/>
  <c r="K131" i="17"/>
  <c r="Q131" i="17"/>
  <c r="I131" i="17"/>
  <c r="U122" i="17"/>
  <c r="U104" i="17"/>
  <c r="Q104" i="17"/>
  <c r="I104" i="17"/>
  <c r="U92" i="17"/>
  <c r="Q92" i="17"/>
  <c r="I92" i="17"/>
  <c r="M73" i="17"/>
  <c r="U57" i="17"/>
  <c r="G44" i="17"/>
  <c r="I84" i="1" s="1"/>
  <c r="U22" i="17"/>
  <c r="K8" i="17"/>
  <c r="Q8" i="17"/>
  <c r="I8" i="17"/>
  <c r="K16" i="16"/>
  <c r="Q16" i="16"/>
  <c r="I16" i="16"/>
  <c r="O8" i="16"/>
  <c r="G85" i="16"/>
  <c r="K80" i="16"/>
  <c r="G80" i="16"/>
  <c r="I151" i="1" s="1"/>
  <c r="G16" i="16"/>
  <c r="I149" i="1" s="1"/>
  <c r="K8" i="16"/>
  <c r="M80" i="16"/>
  <c r="U16" i="16"/>
  <c r="Q8" i="16"/>
  <c r="AD89" i="16"/>
  <c r="F46" i="1" s="1"/>
  <c r="H46" i="1" s="1"/>
  <c r="I46" i="1" s="1"/>
  <c r="U80" i="16"/>
  <c r="I80" i="16"/>
  <c r="O16" i="16"/>
  <c r="U8" i="16"/>
  <c r="I8" i="16"/>
  <c r="I119" i="15"/>
  <c r="O73" i="15"/>
  <c r="U52" i="15"/>
  <c r="O52" i="15"/>
  <c r="Q8" i="15"/>
  <c r="O166" i="15"/>
  <c r="U160" i="15"/>
  <c r="O154" i="15"/>
  <c r="O8" i="15"/>
  <c r="K166" i="15"/>
  <c r="K154" i="15"/>
  <c r="Q143" i="15"/>
  <c r="I143" i="15"/>
  <c r="O119" i="15"/>
  <c r="U73" i="15"/>
  <c r="K73" i="15"/>
  <c r="I52" i="15"/>
  <c r="G36" i="15"/>
  <c r="U36" i="15"/>
  <c r="K36" i="15"/>
  <c r="K8" i="15"/>
  <c r="U166" i="15"/>
  <c r="I166" i="15"/>
  <c r="U154" i="15"/>
  <c r="U119" i="15"/>
  <c r="K119" i="15"/>
  <c r="Q73" i="15"/>
  <c r="I73" i="15"/>
  <c r="K52" i="15"/>
  <c r="Q52" i="15"/>
  <c r="G52" i="15"/>
  <c r="I36" i="15"/>
  <c r="O36" i="15"/>
  <c r="U8" i="15"/>
  <c r="I8" i="15"/>
  <c r="O604" i="14"/>
  <c r="I450" i="14"/>
  <c r="Q186" i="14"/>
  <c r="U58" i="14"/>
  <c r="O492" i="14"/>
  <c r="U8" i="14"/>
  <c r="K661" i="14"/>
  <c r="K636" i="14"/>
  <c r="U661" i="14"/>
  <c r="Q450" i="14"/>
  <c r="O335" i="14"/>
  <c r="I288" i="14"/>
  <c r="I43" i="14"/>
  <c r="I697" i="14"/>
  <c r="U687" i="14"/>
  <c r="Q583" i="14"/>
  <c r="U450" i="14"/>
  <c r="O430" i="14"/>
  <c r="I395" i="14"/>
  <c r="O395" i="14"/>
  <c r="K257" i="14"/>
  <c r="K141" i="14"/>
  <c r="AD705" i="14"/>
  <c r="F44" i="1" s="1"/>
  <c r="M9" i="14"/>
  <c r="M8" i="14" s="1"/>
  <c r="U430" i="14"/>
  <c r="K395" i="14"/>
  <c r="K375" i="14"/>
  <c r="Q375" i="14"/>
  <c r="I375" i="14"/>
  <c r="K367" i="14"/>
  <c r="Q367" i="14"/>
  <c r="I367" i="14"/>
  <c r="K348" i="14"/>
  <c r="Q348" i="14"/>
  <c r="I348" i="14"/>
  <c r="G344" i="14"/>
  <c r="I121" i="1" s="1"/>
  <c r="M335" i="14"/>
  <c r="Q310" i="14"/>
  <c r="K288" i="14"/>
  <c r="Q288" i="14"/>
  <c r="U257" i="14"/>
  <c r="I257" i="14"/>
  <c r="O186" i="14"/>
  <c r="G141" i="14"/>
  <c r="U141" i="14"/>
  <c r="O58" i="14"/>
  <c r="O8" i="14"/>
  <c r="G44" i="1"/>
  <c r="Q661" i="14"/>
  <c r="I661" i="14"/>
  <c r="Q636" i="14"/>
  <c r="I636" i="14"/>
  <c r="K604" i="14"/>
  <c r="K583" i="14"/>
  <c r="K697" i="14"/>
  <c r="O687" i="14"/>
  <c r="O636" i="14"/>
  <c r="U604" i="14"/>
  <c r="I604" i="14"/>
  <c r="G583" i="14"/>
  <c r="U583" i="14"/>
  <c r="U492" i="14"/>
  <c r="K492" i="14"/>
  <c r="K430" i="14"/>
  <c r="Q430" i="14"/>
  <c r="I430" i="14"/>
  <c r="U395" i="14"/>
  <c r="U375" i="14"/>
  <c r="U367" i="14"/>
  <c r="U348" i="14"/>
  <c r="O310" i="14"/>
  <c r="G310" i="14"/>
  <c r="I112" i="1" s="1"/>
  <c r="U288" i="14"/>
  <c r="O288" i="14"/>
  <c r="Q257" i="14"/>
  <c r="K186" i="14"/>
  <c r="I141" i="14"/>
  <c r="O141" i="14"/>
  <c r="G43" i="14"/>
  <c r="I105" i="1" s="1"/>
  <c r="U697" i="14"/>
  <c r="K687" i="14"/>
  <c r="M636" i="14"/>
  <c r="Q604" i="14"/>
  <c r="M604" i="14"/>
  <c r="I583" i="14"/>
  <c r="O583" i="14"/>
  <c r="Q492" i="14"/>
  <c r="I492" i="14"/>
  <c r="K450" i="14"/>
  <c r="O450" i="14"/>
  <c r="O375" i="14"/>
  <c r="O348" i="14"/>
  <c r="K335" i="14"/>
  <c r="G335" i="14"/>
  <c r="U310" i="14"/>
  <c r="K310" i="14"/>
  <c r="O257" i="14"/>
  <c r="U186" i="14"/>
  <c r="I186" i="14"/>
  <c r="Q141" i="14"/>
  <c r="K58" i="14"/>
  <c r="Q58" i="14"/>
  <c r="I58" i="14"/>
  <c r="K43" i="14"/>
  <c r="O43" i="14"/>
  <c r="K8" i="14"/>
  <c r="Q8" i="14"/>
  <c r="I8" i="14"/>
  <c r="Q63" i="13"/>
  <c r="O29" i="13"/>
  <c r="O63" i="13"/>
  <c r="M56" i="13"/>
  <c r="M30" i="13"/>
  <c r="K8" i="13"/>
  <c r="Q8" i="13"/>
  <c r="U63" i="13"/>
  <c r="K63" i="13"/>
  <c r="U29" i="13"/>
  <c r="K29" i="13"/>
  <c r="U8" i="13"/>
  <c r="O8" i="13"/>
  <c r="I8" i="13"/>
  <c r="I63" i="13"/>
  <c r="K56" i="13"/>
  <c r="G56" i="13"/>
  <c r="M53" i="13"/>
  <c r="M52" i="13" s="1"/>
  <c r="Q29" i="13"/>
  <c r="I29" i="13"/>
  <c r="U8" i="12"/>
  <c r="Q8" i="12"/>
  <c r="O8" i="12"/>
  <c r="I8" i="12"/>
  <c r="O26" i="12"/>
  <c r="K8" i="12"/>
  <c r="M12" i="37"/>
  <c r="M8" i="37" s="1"/>
  <c r="M22" i="36"/>
  <c r="M29" i="36"/>
  <c r="M12" i="36"/>
  <c r="AE69" i="36"/>
  <c r="G67" i="1" s="1"/>
  <c r="H67" i="1" s="1"/>
  <c r="I67" i="1" s="1"/>
  <c r="G29" i="36"/>
  <c r="I92" i="1" s="1"/>
  <c r="M47" i="36"/>
  <c r="M42" i="36" s="1"/>
  <c r="M577" i="35"/>
  <c r="M71" i="35"/>
  <c r="M93" i="35"/>
  <c r="M8" i="35"/>
  <c r="M539" i="35"/>
  <c r="G71" i="35"/>
  <c r="G577" i="35"/>
  <c r="G539" i="35"/>
  <c r="G93" i="35"/>
  <c r="G8" i="35"/>
  <c r="M393" i="35"/>
  <c r="M383" i="35" s="1"/>
  <c r="M233" i="35"/>
  <c r="M224" i="35" s="1"/>
  <c r="M42" i="35"/>
  <c r="M32" i="35" s="1"/>
  <c r="M9" i="34"/>
  <c r="M8" i="34" s="1"/>
  <c r="M9" i="33"/>
  <c r="M8" i="33" s="1"/>
  <c r="M81" i="32"/>
  <c r="M72" i="32"/>
  <c r="M68" i="32"/>
  <c r="G8" i="32"/>
  <c r="G81" i="32"/>
  <c r="G72" i="32"/>
  <c r="M97" i="32"/>
  <c r="M94" i="32" s="1"/>
  <c r="M18" i="32"/>
  <c r="M16" i="32" s="1"/>
  <c r="M36" i="31"/>
  <c r="M54" i="31"/>
  <c r="M8" i="31"/>
  <c r="G54" i="31"/>
  <c r="G36" i="31"/>
  <c r="G8" i="31"/>
  <c r="G66" i="31" s="1"/>
  <c r="M131" i="30"/>
  <c r="M78" i="30"/>
  <c r="M122" i="30"/>
  <c r="M57" i="30"/>
  <c r="M22" i="30"/>
  <c r="AD147" i="30"/>
  <c r="F61" i="1" s="1"/>
  <c r="H61" i="1" s="1"/>
  <c r="I61" i="1" s="1"/>
  <c r="G122" i="30"/>
  <c r="G73" i="30"/>
  <c r="G57" i="30"/>
  <c r="M12" i="30"/>
  <c r="M8" i="30" s="1"/>
  <c r="G131" i="30"/>
  <c r="G78" i="30"/>
  <c r="G22" i="30"/>
  <c r="M106" i="30"/>
  <c r="M104" i="30" s="1"/>
  <c r="M94" i="30"/>
  <c r="M92" i="30" s="1"/>
  <c r="M46" i="30"/>
  <c r="M44" i="30" s="1"/>
  <c r="M86" i="29"/>
  <c r="M85" i="29" s="1"/>
  <c r="M24" i="29"/>
  <c r="M20" i="29" s="1"/>
  <c r="M15" i="29"/>
  <c r="M8" i="29" s="1"/>
  <c r="M88" i="28"/>
  <c r="M84" i="28" s="1"/>
  <c r="M36" i="28"/>
  <c r="M22" i="28" s="1"/>
  <c r="M19" i="28"/>
  <c r="M8" i="28" s="1"/>
  <c r="M632" i="27"/>
  <c r="U632" i="27"/>
  <c r="K632" i="27"/>
  <c r="M360" i="27"/>
  <c r="AD701" i="27"/>
  <c r="F58" i="1" s="1"/>
  <c r="H58" i="1" s="1"/>
  <c r="I58" i="1" s="1"/>
  <c r="M696" i="27"/>
  <c r="M692" i="27" s="1"/>
  <c r="M687" i="27"/>
  <c r="M683" i="27" s="1"/>
  <c r="M658" i="27"/>
  <c r="M657" i="27" s="1"/>
  <c r="I632" i="27"/>
  <c r="G632" i="27"/>
  <c r="M8" i="27"/>
  <c r="M499" i="27"/>
  <c r="M330" i="27"/>
  <c r="M306" i="27"/>
  <c r="M587" i="27"/>
  <c r="M563" i="27"/>
  <c r="M463" i="27"/>
  <c r="M210" i="27"/>
  <c r="G499" i="27"/>
  <c r="M452" i="27"/>
  <c r="M445" i="27" s="1"/>
  <c r="M420" i="27"/>
  <c r="M419" i="27" s="1"/>
  <c r="M414" i="27"/>
  <c r="M413" i="27" s="1"/>
  <c r="M406" i="27"/>
  <c r="M393" i="27" s="1"/>
  <c r="G306" i="27"/>
  <c r="G285" i="27"/>
  <c r="G210" i="27"/>
  <c r="M171" i="27"/>
  <c r="M170" i="27" s="1"/>
  <c r="M74" i="27"/>
  <c r="M73" i="27" s="1"/>
  <c r="G563" i="27"/>
  <c r="G8" i="27"/>
  <c r="M378" i="27"/>
  <c r="M374" i="27" s="1"/>
  <c r="M63" i="27"/>
  <c r="M56" i="27" s="1"/>
  <c r="G8" i="26"/>
  <c r="G68" i="26"/>
  <c r="I152" i="1" s="1"/>
  <c r="G38" i="26"/>
  <c r="I106" i="1" s="1"/>
  <c r="M16" i="25"/>
  <c r="M94" i="25"/>
  <c r="G101" i="25"/>
  <c r="G45" i="25"/>
  <c r="M76" i="25"/>
  <c r="M73" i="25" s="1"/>
  <c r="M69" i="25"/>
  <c r="M45" i="25" s="1"/>
  <c r="M33" i="24"/>
  <c r="M13" i="24"/>
  <c r="M8" i="24" s="1"/>
  <c r="M34" i="23"/>
  <c r="M16" i="23"/>
  <c r="M15" i="23" s="1"/>
  <c r="M219" i="22"/>
  <c r="M620" i="22"/>
  <c r="M73" i="22"/>
  <c r="M417" i="22"/>
  <c r="M98" i="22"/>
  <c r="M8" i="22"/>
  <c r="M577" i="22"/>
  <c r="G73" i="22"/>
  <c r="I103" i="1" s="1"/>
  <c r="G577" i="22"/>
  <c r="I113" i="1" s="1"/>
  <c r="G219" i="22"/>
  <c r="I130" i="1" s="1"/>
  <c r="G620" i="22"/>
  <c r="I124" i="1" s="1"/>
  <c r="G417" i="22"/>
  <c r="I132" i="1" s="1"/>
  <c r="G98" i="22"/>
  <c r="G8" i="22"/>
  <c r="M43" i="22"/>
  <c r="M34" i="22" s="1"/>
  <c r="M24" i="21"/>
  <c r="M12" i="21"/>
  <c r="M8" i="21" s="1"/>
  <c r="AD32" i="20"/>
  <c r="F50" i="1" s="1"/>
  <c r="H50" i="1" s="1"/>
  <c r="I50" i="1" s="1"/>
  <c r="M9" i="20"/>
  <c r="M8" i="20" s="1"/>
  <c r="M81" i="19"/>
  <c r="M16" i="19"/>
  <c r="M8" i="19"/>
  <c r="G16" i="19"/>
  <c r="G8" i="19"/>
  <c r="G137" i="19" s="1"/>
  <c r="M96" i="19"/>
  <c r="M94" i="19" s="1"/>
  <c r="M84" i="19"/>
  <c r="M75" i="19"/>
  <c r="M72" i="19" s="1"/>
  <c r="M36" i="18"/>
  <c r="M54" i="18"/>
  <c r="G54" i="18"/>
  <c r="G36" i="18"/>
  <c r="I131" i="1" s="1"/>
  <c r="G8" i="18"/>
  <c r="M78" i="17"/>
  <c r="M131" i="17"/>
  <c r="M122" i="17"/>
  <c r="M57" i="17"/>
  <c r="M22" i="17"/>
  <c r="G122" i="17"/>
  <c r="G73" i="17"/>
  <c r="I89" i="1" s="1"/>
  <c r="G57" i="17"/>
  <c r="I85" i="1" s="1"/>
  <c r="G131" i="17"/>
  <c r="I97" i="1" s="1"/>
  <c r="G78" i="17"/>
  <c r="G22" i="17"/>
  <c r="I81" i="1" s="1"/>
  <c r="M106" i="17"/>
  <c r="M104" i="17" s="1"/>
  <c r="M94" i="17"/>
  <c r="M92" i="17" s="1"/>
  <c r="M46" i="17"/>
  <c r="M44" i="17" s="1"/>
  <c r="M10" i="17"/>
  <c r="M8" i="17" s="1"/>
  <c r="M20" i="16"/>
  <c r="M16" i="16" s="1"/>
  <c r="M12" i="16"/>
  <c r="M8" i="16" s="1"/>
  <c r="G83" i="16"/>
  <c r="I153" i="1" s="1"/>
  <c r="I19" i="1" s="1"/>
  <c r="M143" i="15"/>
  <c r="M8" i="15"/>
  <c r="M73" i="15"/>
  <c r="M160" i="15"/>
  <c r="M119" i="15"/>
  <c r="G119" i="15"/>
  <c r="G73" i="15"/>
  <c r="I108" i="1" s="1"/>
  <c r="G8" i="15"/>
  <c r="G178" i="15" s="1"/>
  <c r="AD178" i="15"/>
  <c r="F45" i="1" s="1"/>
  <c r="H45" i="1" s="1"/>
  <c r="I45" i="1" s="1"/>
  <c r="M167" i="15"/>
  <c r="M166" i="15" s="1"/>
  <c r="G154" i="15"/>
  <c r="M151" i="15"/>
  <c r="M150" i="15" s="1"/>
  <c r="M53" i="15"/>
  <c r="M52" i="15" s="1"/>
  <c r="M41" i="15"/>
  <c r="M36" i="15" s="1"/>
  <c r="M375" i="14"/>
  <c r="M367" i="14"/>
  <c r="M348" i="14"/>
  <c r="M492" i="14"/>
  <c r="M288" i="14"/>
  <c r="M58" i="14"/>
  <c r="M661" i="14"/>
  <c r="M395" i="14"/>
  <c r="M430" i="14"/>
  <c r="M186" i="14"/>
  <c r="M450" i="14"/>
  <c r="M310" i="14"/>
  <c r="M257" i="14"/>
  <c r="G661" i="14"/>
  <c r="I146" i="1" s="1"/>
  <c r="G450" i="14"/>
  <c r="I140" i="1" s="1"/>
  <c r="M698" i="14"/>
  <c r="M697" i="14" s="1"/>
  <c r="M688" i="14"/>
  <c r="M687" i="14" s="1"/>
  <c r="G604" i="14"/>
  <c r="I143" i="1" s="1"/>
  <c r="G395" i="14"/>
  <c r="G288" i="14"/>
  <c r="G58" i="14"/>
  <c r="G8" i="14"/>
  <c r="G636" i="14"/>
  <c r="G492" i="14"/>
  <c r="I141" i="1" s="1"/>
  <c r="G430" i="14"/>
  <c r="I139" i="1" s="1"/>
  <c r="G375" i="14"/>
  <c r="G348" i="14"/>
  <c r="G257" i="14"/>
  <c r="I110" i="1" s="1"/>
  <c r="G186" i="14"/>
  <c r="I109" i="1" s="1"/>
  <c r="M151" i="14"/>
  <c r="M141" i="14" s="1"/>
  <c r="M51" i="14"/>
  <c r="M43" i="14" s="1"/>
  <c r="M586" i="14"/>
  <c r="M583" i="14" s="1"/>
  <c r="M63" i="13"/>
  <c r="M29" i="13"/>
  <c r="M8" i="13"/>
  <c r="AD83" i="13"/>
  <c r="G63" i="13"/>
  <c r="G8" i="13"/>
  <c r="M8" i="12"/>
  <c r="M26" i="12"/>
  <c r="G26" i="12"/>
  <c r="I125" i="1" s="1"/>
  <c r="AD52" i="12"/>
  <c r="G8" i="12"/>
  <c r="J28" i="1"/>
  <c r="J26" i="1"/>
  <c r="G38" i="1"/>
  <c r="F38" i="1"/>
  <c r="H32" i="1"/>
  <c r="J23" i="1"/>
  <c r="J24" i="1"/>
  <c r="J25" i="1"/>
  <c r="J27" i="1"/>
  <c r="E24" i="1"/>
  <c r="E26" i="1"/>
  <c r="G69" i="36" l="1"/>
  <c r="I78" i="1"/>
  <c r="I129" i="1"/>
  <c r="G599" i="35"/>
  <c r="G33" i="34"/>
  <c r="I91" i="1"/>
  <c r="I86" i="1"/>
  <c r="G35" i="33"/>
  <c r="I135" i="1"/>
  <c r="I133" i="1"/>
  <c r="G140" i="32"/>
  <c r="I136" i="1"/>
  <c r="I150" i="1"/>
  <c r="I90" i="1"/>
  <c r="I96" i="1"/>
  <c r="I93" i="1"/>
  <c r="I154" i="1"/>
  <c r="I20" i="1" s="1"/>
  <c r="G94" i="29"/>
  <c r="I119" i="1"/>
  <c r="G95" i="28"/>
  <c r="I111" i="1"/>
  <c r="I107" i="1"/>
  <c r="I145" i="1"/>
  <c r="G701" i="27"/>
  <c r="I116" i="1"/>
  <c r="G107" i="26"/>
  <c r="G118" i="25"/>
  <c r="I138" i="1"/>
  <c r="F55" i="1"/>
  <c r="H55" i="1" s="1"/>
  <c r="I55" i="1" s="1"/>
  <c r="F56" i="1"/>
  <c r="H56" i="1" s="1"/>
  <c r="I56" i="1" s="1"/>
  <c r="G39" i="1"/>
  <c r="G69" i="1" s="1"/>
  <c r="G25" i="1" s="1"/>
  <c r="A25" i="1" s="1"/>
  <c r="A26" i="1" s="1"/>
  <c r="G26" i="1" s="1"/>
  <c r="I98" i="1"/>
  <c r="G41" i="24"/>
  <c r="I101" i="1"/>
  <c r="G642" i="22"/>
  <c r="I83" i="1"/>
  <c r="G35" i="21"/>
  <c r="I79" i="1"/>
  <c r="G32" i="20"/>
  <c r="I128" i="1"/>
  <c r="G72" i="18"/>
  <c r="I80" i="1"/>
  <c r="G147" i="17"/>
  <c r="I18" i="1"/>
  <c r="G89" i="16"/>
  <c r="I126" i="1"/>
  <c r="H44" i="1"/>
  <c r="I44" i="1" s="1"/>
  <c r="G705" i="14"/>
  <c r="I142" i="1"/>
  <c r="F42" i="1"/>
  <c r="H42" i="1" s="1"/>
  <c r="I42" i="1" s="1"/>
  <c r="F43" i="1"/>
  <c r="H43" i="1" s="1"/>
  <c r="I43" i="1" s="1"/>
  <c r="I17" i="1"/>
  <c r="I99" i="1"/>
  <c r="G83" i="13"/>
  <c r="G52" i="12"/>
  <c r="I123" i="1"/>
  <c r="F41" i="1"/>
  <c r="H41" i="1" s="1"/>
  <c r="I41" i="1" s="1"/>
  <c r="F39" i="1"/>
  <c r="F40" i="1"/>
  <c r="H40" i="1" s="1"/>
  <c r="I40" i="1" s="1"/>
  <c r="H39" i="1" l="1"/>
  <c r="F69" i="1"/>
  <c r="I155" i="1"/>
  <c r="I16" i="1"/>
  <c r="I21" i="1" s="1"/>
  <c r="J153" i="1" l="1"/>
  <c r="J89" i="1"/>
  <c r="J115" i="1"/>
  <c r="J91" i="1"/>
  <c r="J113" i="1"/>
  <c r="J84" i="1"/>
  <c r="J95" i="1"/>
  <c r="J141" i="1"/>
  <c r="J109" i="1"/>
  <c r="J129" i="1"/>
  <c r="J127" i="1"/>
  <c r="J92" i="1"/>
  <c r="J100" i="1"/>
  <c r="J108" i="1"/>
  <c r="J116" i="1"/>
  <c r="J124" i="1"/>
  <c r="J132" i="1"/>
  <c r="J140" i="1"/>
  <c r="J148" i="1"/>
  <c r="J147" i="1"/>
  <c r="J99" i="1"/>
  <c r="J88" i="1"/>
  <c r="J93" i="1"/>
  <c r="J145" i="1"/>
  <c r="J81" i="1"/>
  <c r="J121" i="1"/>
  <c r="J82" i="1"/>
  <c r="J125" i="1"/>
  <c r="J87" i="1"/>
  <c r="J133" i="1"/>
  <c r="J78" i="1"/>
  <c r="J131" i="1"/>
  <c r="J86" i="1"/>
  <c r="J103" i="1"/>
  <c r="J80" i="1"/>
  <c r="J117" i="1"/>
  <c r="J137" i="1"/>
  <c r="J135" i="1"/>
  <c r="J94" i="1"/>
  <c r="J102" i="1"/>
  <c r="J110" i="1"/>
  <c r="J118" i="1"/>
  <c r="J126" i="1"/>
  <c r="J134" i="1"/>
  <c r="J142" i="1"/>
  <c r="J150" i="1"/>
  <c r="J149" i="1"/>
  <c r="J107" i="1"/>
  <c r="J83" i="1"/>
  <c r="J97" i="1"/>
  <c r="J79" i="1"/>
  <c r="J111" i="1"/>
  <c r="J123" i="1"/>
  <c r="J143" i="1"/>
  <c r="J96" i="1"/>
  <c r="J104" i="1"/>
  <c r="J112" i="1"/>
  <c r="J120" i="1"/>
  <c r="J128" i="1"/>
  <c r="J136" i="1"/>
  <c r="J144" i="1"/>
  <c r="J152" i="1"/>
  <c r="J151" i="1"/>
  <c r="J85" i="1"/>
  <c r="J105" i="1"/>
  <c r="J90" i="1"/>
  <c r="J101" i="1"/>
  <c r="J139" i="1"/>
  <c r="J119" i="1"/>
  <c r="J98" i="1"/>
  <c r="J106" i="1"/>
  <c r="J114" i="1"/>
  <c r="J122" i="1"/>
  <c r="J130" i="1"/>
  <c r="J138" i="1"/>
  <c r="J146" i="1"/>
  <c r="J154" i="1"/>
  <c r="G23" i="1"/>
  <c r="A23" i="1" s="1"/>
  <c r="A24" i="1" s="1"/>
  <c r="G24" i="1" s="1"/>
  <c r="A27" i="1" s="1"/>
  <c r="A29" i="1" s="1"/>
  <c r="G29" i="1" s="1"/>
  <c r="G27" i="1" s="1"/>
  <c r="G28" i="1"/>
  <c r="I39" i="1"/>
  <c r="I69" i="1" s="1"/>
  <c r="H69" i="1"/>
  <c r="J64" i="1" l="1"/>
  <c r="J48" i="1"/>
  <c r="J61" i="1"/>
  <c r="J45" i="1"/>
  <c r="J58" i="1"/>
  <c r="J42" i="1"/>
  <c r="J55" i="1"/>
  <c r="J39" i="1"/>
  <c r="J69" i="1" s="1"/>
  <c r="J60" i="1"/>
  <c r="J44" i="1"/>
  <c r="J57" i="1"/>
  <c r="J41" i="1"/>
  <c r="J54" i="1"/>
  <c r="J67" i="1"/>
  <c r="J51" i="1"/>
  <c r="J56" i="1"/>
  <c r="J40" i="1"/>
  <c r="J53" i="1"/>
  <c r="J66" i="1"/>
  <c r="J50" i="1"/>
  <c r="J63" i="1"/>
  <c r="J47" i="1"/>
  <c r="J68" i="1"/>
  <c r="J52" i="1"/>
  <c r="J65" i="1"/>
  <c r="J49" i="1"/>
  <c r="J62" i="1"/>
  <c r="J46" i="1"/>
  <c r="J59" i="1"/>
  <c r="J43" i="1"/>
  <c r="J155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<sst xmlns="http://schemas.openxmlformats.org/spreadsheetml/2006/main" count="16474" uniqueCount="3394">
  <si>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</si>
  <si>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</si>
  <si>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</si>
  <si>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</si>
  <si>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</si>
  <si>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</si>
  <si>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</si>
  <si>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</si>
  <si>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</si>
  <si>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</si>
  <si>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</si>
  <si>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</si>
  <si>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</si>
  <si>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</si>
  <si>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</si>
  <si>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</si>
  <si>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</si>
  <si>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</si>
  <si>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</si>
  <si>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</si>
  <si>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</si>
  <si>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</si>
  <si>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</si>
  <si>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</si>
  <si>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</si>
  <si>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</si>
  <si>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</si>
  <si>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</si>
  <si>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</si>
  <si>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</si>
  <si>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</si>
  <si>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</si>
  <si>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</si>
  <si>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</si>
  <si>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</si>
  <si>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</si>
  <si>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</si>
  <si>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</si>
  <si>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</si>
  <si>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</si>
  <si>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</si>
  <si>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</si>
  <si>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</si>
  <si>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Tomáš Friš</t>
  </si>
  <si>
    <t>012017</t>
  </si>
  <si>
    <t>Transformace DOZP, DPH Žampach - Letohrad</t>
  </si>
  <si>
    <t>Pardubický kraj</t>
  </si>
  <si>
    <t>Komenského náměstí 125</t>
  </si>
  <si>
    <t>Pardubice-Pardubice-Staré Město</t>
  </si>
  <si>
    <t>53002</t>
  </si>
  <si>
    <t>70892822</t>
  </si>
  <si>
    <t>CZ70892822</t>
  </si>
  <si>
    <t>Lidická 404</t>
  </si>
  <si>
    <t>Česká Třebová</t>
  </si>
  <si>
    <t>56002</t>
  </si>
  <si>
    <t>48607746</t>
  </si>
  <si>
    <t>Stavba</t>
  </si>
  <si>
    <t>VRN</t>
  </si>
  <si>
    <t>Vedlejší rozpočtové náklady</t>
  </si>
  <si>
    <t>1</t>
  </si>
  <si>
    <t>SO01</t>
  </si>
  <si>
    <t>Dolní domek</t>
  </si>
  <si>
    <t>1.1 Oplocení</t>
  </si>
  <si>
    <t>Stavební - oplocení</t>
  </si>
  <si>
    <t>1.1 Stav</t>
  </si>
  <si>
    <t>Stavební - domek</t>
  </si>
  <si>
    <t>1.1 Venk. úpr.</t>
  </si>
  <si>
    <t>Stavební - venkovní úpravy</t>
  </si>
  <si>
    <t>1.4 EL SIL</t>
  </si>
  <si>
    <t>Elektrotechnika - Silové rozvody</t>
  </si>
  <si>
    <t>1.4 EL SLB</t>
  </si>
  <si>
    <t>Elektrotechnika - Slaboproud</t>
  </si>
  <si>
    <t>1.4 Plyn</t>
  </si>
  <si>
    <t>Plynová odběrná zařízení</t>
  </si>
  <si>
    <t>1.4 ÚT</t>
  </si>
  <si>
    <t>VYTÁPĚNÍ</t>
  </si>
  <si>
    <t>1.4 VZT L</t>
  </si>
  <si>
    <t xml:space="preserve">Vzduchotechnika LEVÁ ČÁST </t>
  </si>
  <si>
    <t>1.4 VZT P</t>
  </si>
  <si>
    <t xml:space="preserve">Vzduchotechnika PRAVÁ ČÁST </t>
  </si>
  <si>
    <t>1.4 ZTI</t>
  </si>
  <si>
    <t>ZTI</t>
  </si>
  <si>
    <t>1.5 SAD MAT</t>
  </si>
  <si>
    <t>Sadové úpravy - Materiál</t>
  </si>
  <si>
    <t>1.5 SAD MON</t>
  </si>
  <si>
    <t>Sadové úpravy - Montáž</t>
  </si>
  <si>
    <t>SO02</t>
  </si>
  <si>
    <t>Horní Domek</t>
  </si>
  <si>
    <t>1.1 Kolna</t>
  </si>
  <si>
    <t>Stavební část - Přístřešek s kolnou</t>
  </si>
  <si>
    <t>1.1 Venk. úp</t>
  </si>
  <si>
    <t>1.4 EL SLA</t>
  </si>
  <si>
    <t>Vzduchotechnika Levá část</t>
  </si>
  <si>
    <t>Vzduchotechnika Pravá část</t>
  </si>
  <si>
    <t>1.5 SAD MATE</t>
  </si>
  <si>
    <t>1.5 SAD MONT</t>
  </si>
  <si>
    <t>Celkem za stavbu</t>
  </si>
  <si>
    <t>CZK</t>
  </si>
  <si>
    <t>Popis rozpočtu: 1.4 EL SIL - Elektrotechnika - Silové rozvody</t>
  </si>
  <si>
    <t>Použité označení některých výrobků, pouze popisuje požadovaný standard!.</t>
  </si>
  <si>
    <t>Rekapitulace dílů</t>
  </si>
  <si>
    <t>Typ dílu</t>
  </si>
  <si>
    <t>_1</t>
  </si>
  <si>
    <t>Jehličnaté dřeviny</t>
  </si>
  <si>
    <t>Levá část</t>
  </si>
  <si>
    <t>_1.1</t>
  </si>
  <si>
    <t>Poplachový systém PZTS (EZS) - monitoring pohybu, dálkový přenos poplachových stavů (rozšíření)</t>
  </si>
  <si>
    <t>_1.2</t>
  </si>
  <si>
    <t>Kabely a elektroinstalační materiál pro PTZS / EZS</t>
  </si>
  <si>
    <t>_2</t>
  </si>
  <si>
    <t>Listnaté dřeviny</t>
  </si>
  <si>
    <t>Pravá část</t>
  </si>
  <si>
    <t>_2.1</t>
  </si>
  <si>
    <t>SYSTÉM PŘIVOLÁNÍ SLUŽBY / NOUZOVÉ VOLÁNÍ :</t>
  </si>
  <si>
    <t>_2.2</t>
  </si>
  <si>
    <t>Kabely a elektroinstalační materiál</t>
  </si>
  <si>
    <t>_3</t>
  </si>
  <si>
    <t>Ostatní materiál</t>
  </si>
  <si>
    <t>Vřesovištní rostliny</t>
  </si>
  <si>
    <t>_3.1</t>
  </si>
  <si>
    <t>DOMÁCÍ VIDEOVRÁTNÝ  (DT):</t>
  </si>
  <si>
    <t>_3.2</t>
  </si>
  <si>
    <t>_4</t>
  </si>
  <si>
    <t>Trvalky</t>
  </si>
  <si>
    <t>_4.1</t>
  </si>
  <si>
    <t>počítačová síť (LAN):</t>
  </si>
  <si>
    <t>_4.2</t>
  </si>
  <si>
    <t>_5</t>
  </si>
  <si>
    <t>_5.1</t>
  </si>
  <si>
    <t>Společná televizní anténa (STA):</t>
  </si>
  <si>
    <t>_5.2</t>
  </si>
  <si>
    <t>0</t>
  </si>
  <si>
    <t>Nepřiřazený díl</t>
  </si>
  <si>
    <t>Zemní práce</t>
  </si>
  <si>
    <t>101</t>
  </si>
  <si>
    <t>TOPNÁ ZKOUŠKA</t>
  </si>
  <si>
    <t>13</t>
  </si>
  <si>
    <t>Hloubené vykopávky</t>
  </si>
  <si>
    <t>16</t>
  </si>
  <si>
    <t>Přemístění výkopku</t>
  </si>
  <si>
    <t>17</t>
  </si>
  <si>
    <t>Konstrukce ze zemin</t>
  </si>
  <si>
    <t>19</t>
  </si>
  <si>
    <t>Hloubení pro podzemní stěny, ražení a hloubení důlní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</si>
  <si>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</si>
  <si>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</si>
  <si>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</si>
  <si>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</si>
  <si>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</si>
  <si>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</si>
  <si>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</si>
  <si>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</si>
  <si>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</si>
  <si>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</si>
  <si>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</si>
  <si>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</si>
  <si>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</si>
  <si>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</si>
  <si>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64</t>
  </si>
  <si>
    <t>Výplně otvorů</t>
  </si>
  <si>
    <t>89</t>
  </si>
  <si>
    <t>Ostatní konstrukce a práce na trubním vedení</t>
  </si>
  <si>
    <t>91</t>
  </si>
  <si>
    <t>Doplňující práce na komunikaci</t>
  </si>
  <si>
    <t>93</t>
  </si>
  <si>
    <t>Dokončovací práce inž.staveb</t>
  </si>
  <si>
    <t>94</t>
  </si>
  <si>
    <t>Lešení a stavební výtahy</t>
  </si>
  <si>
    <t>95</t>
  </si>
  <si>
    <t>Dokončovací kce na pozem.stav.</t>
  </si>
  <si>
    <t>Různé dokončovací konstrukce a práce na pozemních stavbách</t>
  </si>
  <si>
    <t>97</t>
  </si>
  <si>
    <t>Prorážení otvorů</t>
  </si>
  <si>
    <t>Prorážení otvorů a ostatní bourací práce</t>
  </si>
  <si>
    <t>99</t>
  </si>
  <si>
    <t>Staveništní přesun hmot</t>
  </si>
  <si>
    <t>H27</t>
  </si>
  <si>
    <t>Vedení trubní dálková a přípojná</t>
  </si>
  <si>
    <t>ON</t>
  </si>
  <si>
    <t>S</t>
  </si>
  <si>
    <t>Přesuny sutí</t>
  </si>
  <si>
    <t>VN</t>
  </si>
  <si>
    <t>711</t>
  </si>
  <si>
    <t>Izolace proti vodě</t>
  </si>
  <si>
    <t>712</t>
  </si>
  <si>
    <t>Živičné krytiny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</si>
  <si>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</si>
  <si>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</si>
  <si>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</si>
  <si>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</si>
  <si>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</si>
  <si>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</si>
  <si>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</si>
  <si>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</si>
  <si>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</si>
  <si>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</si>
  <si>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731</t>
  </si>
  <si>
    <t>Ústřední vytápění - kotelny</t>
  </si>
  <si>
    <t>732</t>
  </si>
  <si>
    <t>Ústřední vytápění - strojovny</t>
  </si>
  <si>
    <t>733</t>
  </si>
  <si>
    <t>Ústřední vytápění - potrubí</t>
  </si>
  <si>
    <t>734</t>
  </si>
  <si>
    <t>Ústřední vytápění - armatury</t>
  </si>
  <si>
    <t>735</t>
  </si>
  <si>
    <t>Ústřední vytápění - otopná tělesa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</si>
  <si>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</si>
  <si>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</si>
  <si>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</si>
  <si>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</si>
  <si>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</si>
  <si>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</si>
  <si>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</si>
  <si>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</si>
  <si>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</si>
  <si>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</si>
  <si>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</si>
  <si>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</si>
  <si>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</si>
  <si>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</si>
  <si>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</si>
  <si>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</si>
  <si>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</si>
  <si>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</si>
  <si>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</si>
  <si>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</si>
  <si>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</si>
  <si>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</si>
  <si>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</si>
  <si>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</si>
  <si>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M23</t>
  </si>
  <si>
    <t>Montáže potrubí</t>
  </si>
  <si>
    <t>M46</t>
  </si>
  <si>
    <t>Zemní práce při montážích</t>
  </si>
  <si>
    <t>PSU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</si>
  <si>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</si>
  <si>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</si>
  <si>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</si>
  <si>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</si>
  <si>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</si>
  <si>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</si>
  <si>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</si>
  <si>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</si>
  <si>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</si>
  <si>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</si>
  <si>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</si>
  <si>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</si>
  <si>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</si>
  <si>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</si>
  <si>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</si>
  <si>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</si>
  <si>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</si>
  <si>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</si>
  <si>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</si>
  <si>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</si>
  <si>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</si>
  <si>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</si>
  <si>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Nhod / MJ</t>
  </si>
  <si>
    <t>Nhod celk.</t>
  </si>
  <si>
    <t>Dodavatel</t>
  </si>
  <si>
    <t>Díl:</t>
  </si>
  <si>
    <t>DIL</t>
  </si>
  <si>
    <t>004111020Rx</t>
  </si>
  <si>
    <t>Vypracování průkazu energetické náročnosti po real</t>
  </si>
  <si>
    <t>Soubor</t>
  </si>
  <si>
    <t>Vlastní</t>
  </si>
  <si>
    <t>POL99_8</t>
  </si>
  <si>
    <t>005241010R</t>
  </si>
  <si>
    <t xml:space="preserve">Dokumentace skutečného provedení </t>
  </si>
  <si>
    <t>RTS 17/ I</t>
  </si>
  <si>
    <t>POL99_</t>
  </si>
  <si>
    <t>Náklady na vyhotovení dokumentace skutečného provedení stavby a její předání objednateli ve dvou listinných a jednom digitálním vyhotovení na datovém nosiči CD-Rom</t>
  </si>
  <si>
    <t>POP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</si>
  <si>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</si>
  <si>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</si>
  <si>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</si>
  <si>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005261021R</t>
  </si>
  <si>
    <t>Bankovní záruky za řádné provedení díla</t>
  </si>
  <si>
    <t>Náklady zhotovitele spojené se zabezpečením a poskytnutím zajišťovacích bankovních záruk za řádné provedení díla, jak je zadavatel požaduje v obchodních podmínkách.</t>
  </si>
  <si>
    <t>Náklady zhotovitele spojené se zabezpečením a poskytnutím zajišťovacích bankovních záruk za splnění záručních podmínek, jak je zadavatel požaduje v obchodních podmínkách.</t>
  </si>
  <si>
    <t>005281010R</t>
  </si>
  <si>
    <t>Propagace</t>
  </si>
  <si>
    <t>Náklady spojené s publicitou (dočasný billboard s doporučenými rozměry 5,1 x 2,4 m, min. rozměry 2,1 x 2,2 m a stálá pamětní deska z odolného a trvalého materiálu o velikosti 0,3 x 0,4 m).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</si>
  <si>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</si>
  <si>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</si>
  <si>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</si>
  <si>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</si>
  <si>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</si>
  <si>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</si>
  <si>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005241020R</t>
  </si>
  <si>
    <t xml:space="preserve">Geodetické zaměření skutečného provedení  </t>
  </si>
  <si>
    <t>005121010R</t>
  </si>
  <si>
    <t>Vybudování zařízení staveniště</t>
  </si>
  <si>
    <t>Zřízení přípojky elektrické energie a vody do vzdálenosti 1 km od obvodu staveniště. Náhradní zdroj elektrické energie.</t>
  </si>
  <si>
    <t>005121020R</t>
  </si>
  <si>
    <t xml:space="preserve">Provoz zařízení staveniště </t>
  </si>
  <si>
    <t>Úklid v prostorách sociálního zařízení a kanceláří stavby.</t>
  </si>
  <si>
    <t>005121030R</t>
  </si>
  <si>
    <t>Odstranění zařízení staveniště</t>
  </si>
  <si>
    <t>Zrušení přípojky elektrické energie a vody.</t>
  </si>
  <si>
    <t>SUM</t>
  </si>
  <si>
    <t>Vybudování zpevněných ploch pro skladování materiálu, doprava a osazení kontejnerů pro skladování.</t>
  </si>
  <si>
    <t>Sejmutí ornice, hrubá úprava terénu a zpevnění ploch pro osazení objektů sociálního zařízení staveniště a kanceláří stavby.</t>
  </si>
  <si>
    <t>Doprava a osazení mobilních buněk sociálního zařízení – umývárny, toalety, šatny.</t>
  </si>
  <si>
    <t>Doprava a osazení dočasného oplocení staveniště.</t>
  </si>
  <si>
    <t>Doprava a osazení kanceláří stavby a technického dozoru.</t>
  </si>
  <si>
    <t>Zřízení vnitrostaveništního rozvodu energie do 5 kV od připojení na hlavní přívod na staveništi včetně rozvaděčů pro připojení přenosných zásuvkových skříní, obecné osvětlení staveniště (včetně stožárů a osvětlovacích těles).</t>
  </si>
  <si>
    <t>Zřízení základů a opěrných konstrukcí pro stavební stroje (mimo jeřábové dráhy)</t>
  </si>
  <si>
    <t>Opotřebení nebo pronájem skladovacích kontejnerů.</t>
  </si>
  <si>
    <t>Opotřebení a údržba nebo pronájem sociálního zařízení – umývárny, toalety, šatny. Opotřebení nebo pronájem dočasného oplocení staveniště.</t>
  </si>
  <si>
    <t>Opotřebení nebo pronájem kanceláří stavby a technického dozoru.</t>
  </si>
  <si>
    <t>Spotřeba vody a elektrické energie pro potřebu sociálních zařízení a kanceláří stavby. Pronájem, opotřebení a spotřeba pohonných hmot náhradního zdroje elektrické energie.</t>
  </si>
  <si>
    <t>Odvoz kontejnerů pro skladování a uvedení zpevněných ploch pro skladování do původního stavu.</t>
  </si>
  <si>
    <t>Uvedení zpevněných ploch pro objekty sociálního zařízení staveniště a kanceláří stavby do původního stavu. Případné ohumusování.</t>
  </si>
  <si>
    <t>Odvoz mobilních buněk sociálního zařízení, nebo uvedení do původního stavu prostor pronajatých.</t>
  </si>
  <si>
    <t>Odvoz dočasného oplocení staveniště.</t>
  </si>
  <si>
    <t>Odvoz mobilních kanceláří stavby a technického dozoru, nebo uvedení do původního stavu prostor pronajatých.</t>
  </si>
  <si>
    <t>Zrušení vnitrostaveništního rozvodu energie včetně rozvaděčů a osvětlení staveniště (včetně stožárů a osvětlovacích těles).</t>
  </si>
  <si>
    <t>Odstranění základů a opěrných konstrukcí pro stavební stroje.</t>
  </si>
  <si>
    <t>END</t>
  </si>
  <si>
    <t>Položkový soupis prací a dodávek</t>
  </si>
  <si>
    <t>132301110R00</t>
  </si>
  <si>
    <t>Hloubení rýh šířky do 60 cm do 50 m3, v hornině 4, hloubení strojně</t>
  </si>
  <si>
    <t>m3</t>
  </si>
  <si>
    <t>800-1</t>
  </si>
  <si>
    <t>POL1_1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</si>
  <si>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</si>
  <si>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SPI</t>
  </si>
  <si>
    <t>stranaJ : 25,5*0,9*0,3</t>
  </si>
  <si>
    <t>VV</t>
  </si>
  <si>
    <t>pilíř : 0,5*0,7*1,0</t>
  </si>
  <si>
    <t>stranaZ : 0,9*0,3*(38+3,3)</t>
  </si>
  <si>
    <t>139601103R00</t>
  </si>
  <si>
    <t>Ruční výkop jam, rýh a šachet v hornině 4</t>
  </si>
  <si>
    <t>s přehozením na vzdálenost do 5 m nebo s naložením na ruční dopravní prostředek</t>
  </si>
  <si>
    <t>sloupky : 0,4*0,4*0,8*36</t>
  </si>
  <si>
    <t>162301102R00</t>
  </si>
  <si>
    <t>Vodorovné přemístění výkopku z horniny 1 až 4, na vzdálenost přes 500  do 1 000 m</t>
  </si>
  <si>
    <t>po suchu, bez ohledu na druh dopravního prostředku, bez naložení výkopku, avšak se složením bez rozhrnutí,</t>
  </si>
  <si>
    <t>18,386+4,61</t>
  </si>
  <si>
    <t>162701109R00</t>
  </si>
  <si>
    <t>Vodorovné přemístění výkopku příplatek k ceně za každých dalších i započatých 1 000 m přes 10 000 m_x000D_
 z horniny 1 až 4</t>
  </si>
  <si>
    <t>22,996*15</t>
  </si>
  <si>
    <t>199000002R00</t>
  </si>
  <si>
    <t>Poplatky za skládku horniny 1- 4</t>
  </si>
  <si>
    <t>22,996</t>
  </si>
  <si>
    <t>274313511R00</t>
  </si>
  <si>
    <t>Beton základových pasů prostý třídy C 12/15</t>
  </si>
  <si>
    <t>801-1</t>
  </si>
  <si>
    <t>stranaJ : 25,5*0,8*0,3</t>
  </si>
  <si>
    <t>stranaZ : 0,8*0,3*(38+3,3)</t>
  </si>
  <si>
    <t>348922221R00</t>
  </si>
  <si>
    <t>Zdivo plotové z betonových tvarovek tloušťky 200 mm jednostranně štípaných, přírodních</t>
  </si>
  <si>
    <t>m2</t>
  </si>
  <si>
    <t>kladení tvárnic na speciální maltu, spárování současně při zdění, zvýšené nároky na udržení čistoty zdiva</t>
  </si>
  <si>
    <t>Včetně lícování, které se provádí průběžně při zdění.</t>
  </si>
  <si>
    <t>stranaJ : 6,9</t>
  </si>
  <si>
    <t>stranaZ : 38*0,2</t>
  </si>
  <si>
    <t>348922211R00</t>
  </si>
  <si>
    <t>Zdivo plotové z betonových tvarovek tloušťky 200 mm hladkých, přírodních</t>
  </si>
  <si>
    <t>stranaJ : 7,7</t>
  </si>
  <si>
    <t>stranaZ : 9,12</t>
  </si>
  <si>
    <t>348924131R00</t>
  </si>
  <si>
    <t>Stříška plotová z betonových tvarovek pro zdivo tloušťky 200 mm, z tvárnic hladkých, přírodních</t>
  </si>
  <si>
    <t>m</t>
  </si>
  <si>
    <t>stranaJ : 20,7</t>
  </si>
  <si>
    <t>stranaZ : 38</t>
  </si>
  <si>
    <t>311361821R00</t>
  </si>
  <si>
    <t>Výztuž nadzákladových zdí z betonářské oceli 10 505(R)</t>
  </si>
  <si>
    <t>t</t>
  </si>
  <si>
    <t>stranaJ : 241,9*0,000617</t>
  </si>
  <si>
    <t>stranaZ : 266*0,000617</t>
  </si>
  <si>
    <t>339921961R00</t>
  </si>
  <si>
    <t>Sloupky plotové z betonových tvarovek 300 x 600 mm_x000D_
 jednostranně štípaných, přírodních</t>
  </si>
  <si>
    <t>bez výztuže a probetonování</t>
  </si>
  <si>
    <t>1,40</t>
  </si>
  <si>
    <t>345232123R00</t>
  </si>
  <si>
    <t>Stříška na zdivo plotové ze zákrytových desek, délky 800 mm, šířky 500 mm, tloušťky 80 mm</t>
  </si>
  <si>
    <t>s dodávkou zákrytových desek</t>
  </si>
  <si>
    <t>0,8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</si>
  <si>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</si>
  <si>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</si>
  <si>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</si>
  <si>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>44,11996+11,00983</t>
  </si>
  <si>
    <t>711212002R00</t>
  </si>
  <si>
    <t>Izolace proti netlakové vodě - nátěry a stěrky stěrka hydroizolační  proti vlhkosti</t>
  </si>
  <si>
    <t>800-711</t>
  </si>
  <si>
    <t>dvouvrstvá</t>
  </si>
  <si>
    <t>stranaJ : 20,7*0,2</t>
  </si>
  <si>
    <t>998711201R00</t>
  </si>
  <si>
    <t>Přesun hmot pro izolace proti vodě svisle do 6 m</t>
  </si>
  <si>
    <t>50 m vodorovně měřeno od těžiště půdorysné plochy skládky do těžiště půdorysné plochy objektu</t>
  </si>
  <si>
    <t>28,7862</t>
  </si>
  <si>
    <t>595135932R</t>
  </si>
  <si>
    <t>schránka listovní 2 zvonky, 2 jmenovky, příprava na komunikátor, příprava na video</t>
  </si>
  <si>
    <t>kus</t>
  </si>
  <si>
    <t>SPCM</t>
  </si>
  <si>
    <t>RTS 16/ I</t>
  </si>
  <si>
    <t>POL3_0</t>
  </si>
  <si>
    <t>767911120R00</t>
  </si>
  <si>
    <t>Montáž oplocení z pletiva strojového, o výšce do 1,6 m</t>
  </si>
  <si>
    <t>800-767</t>
  </si>
  <si>
    <t>338171112R00</t>
  </si>
  <si>
    <t>Osazování sloupků a vzpěr plotových ocelových výšky do 2,00 m, se zabetonováním do 0,5 m3 do předem připravených jamek betonem C 25/30</t>
  </si>
  <si>
    <t>801-5</t>
  </si>
  <si>
    <t>trubkových nebo profilovaných</t>
  </si>
  <si>
    <t>318110013R00</t>
  </si>
  <si>
    <t xml:space="preserve">Podhrabové desky osazení bez dodávky podhrabové desky a patek,  ,  </t>
  </si>
  <si>
    <t>767910001</t>
  </si>
  <si>
    <t>Čtařhranné pletivo Zn+PVC, zapletené, oko 55 mm, výška 1250 mm</t>
  </si>
  <si>
    <t>767910002</t>
  </si>
  <si>
    <t>Sloupek Zn+PVC, zelený, kulatý 2000/38</t>
  </si>
  <si>
    <t>767910003</t>
  </si>
  <si>
    <t>Vzpěra Zn+PVC, zelená 2000/38, , včetně spoj. materiálu</t>
  </si>
  <si>
    <t>767910004</t>
  </si>
  <si>
    <t>Podhrabová deska bez zámku 245/20/5</t>
  </si>
  <si>
    <t>767914120R00</t>
  </si>
  <si>
    <t>Montáž oplocení z pletiva rámového na ocelové sloupky, o výšce přes 1,0 do 1,5 m</t>
  </si>
  <si>
    <t>767920210R00</t>
  </si>
  <si>
    <t>Montáž vrat a vrátek k oplocení osazovaných na sloupky ocelové, o ploše jednotlivě do 2 m2</t>
  </si>
  <si>
    <t>767910005</t>
  </si>
  <si>
    <t>Plotový panel Zn+PVC1030/2500</t>
  </si>
  <si>
    <t>767910007</t>
  </si>
  <si>
    <t>Branka Zn+PVC 1094/1500, jednokřídlová</t>
  </si>
  <si>
    <t>767910006</t>
  </si>
  <si>
    <t>M+D 2kř. brána, z drátěných panelů š.3,0, v.1,5, pohon, maják, fotobuňka</t>
  </si>
  <si>
    <t>Popis technická zpráva.</t>
  </si>
  <si>
    <t>998767201R00</t>
  </si>
  <si>
    <t>Přesun hmot pro kovové stavební doplňk. konstrukce v objektech výšky do 6 m</t>
  </si>
  <si>
    <t>50 m vodorovně</t>
  </si>
  <si>
    <t>971,9375</t>
  </si>
  <si>
    <t>121101101R00</t>
  </si>
  <si>
    <t>Sejmutí ornice s přemístěním na vzdálenost do 50 m</t>
  </si>
  <si>
    <t>POL1_0</t>
  </si>
  <si>
    <t>nebo lesní půdy, s vodorovným přemístěním na hromady v místě upotřebení nebo na dočasné či trvalé skládky se složením</t>
  </si>
  <si>
    <t>886,5*0,2</t>
  </si>
  <si>
    <t>122301101R00</t>
  </si>
  <si>
    <t>Odkopávky a  prokopávky nezapažené v hornině 4 do 100 m3</t>
  </si>
  <si>
    <t>s přehozením výkopku na vzdálenost do 3 m nebo s naložením na dopravní prostředek,</t>
  </si>
  <si>
    <t>pod domem: : (2,0+1,2)*(28,25+4)</t>
  </si>
  <si>
    <t>venkovní schody: : 0,6*0,9*1,2</t>
  </si>
  <si>
    <t>v.č. 1 základy a): : (8,15+1,8+1,8+5,2+1,8+14,9+1,8+1,8)*0,6*1,25</t>
  </si>
  <si>
    <t>b): : 2*1,0*0,1*1,25</t>
  </si>
  <si>
    <t>c): : 5*2,6*0,6*1,55</t>
  </si>
  <si>
    <t>d): : 5*1,1*0,6*1,85</t>
  </si>
  <si>
    <t>e): : 5*1,7*0,6*1,45</t>
  </si>
  <si>
    <t>f): : (5*2,45*0,6*1,65)+(28,25*0,6*1,65)</t>
  </si>
  <si>
    <t>g): : 2*1,0*0,1*1,65</t>
  </si>
  <si>
    <t>Mezisoučet</t>
  </si>
  <si>
    <t/>
  </si>
  <si>
    <t>132301119R00</t>
  </si>
  <si>
    <t xml:space="preserve">Hloubení rýh šířky do 60 cm příplatek za lepivost, v hornině 4,  </t>
  </si>
  <si>
    <t>94,2025</t>
  </si>
  <si>
    <t>132401111R00</t>
  </si>
  <si>
    <t>Hloubení rýh šířky do 60 cm jakékoliv množství, v hornině 5, hloubení strojně</t>
  </si>
  <si>
    <t>94,2025*0,2</t>
  </si>
  <si>
    <t>181101102R00</t>
  </si>
  <si>
    <t>Úprava pláně v zářezech v hornině 1 až 4, se zhutněním</t>
  </si>
  <si>
    <t>vyrovnáním výškových rozdílů, ploch vodorovných a ploch do sklonu 1 : 5.</t>
  </si>
  <si>
    <t>66,1+41,31+57,42+68,03</t>
  </si>
  <si>
    <t>177,3+103,84+94,2025+18,84-201,54-61,69</t>
  </si>
  <si>
    <t>130,9525*15</t>
  </si>
  <si>
    <t>v.č. 1 základy a): : (1,8+1,8+1,8+1,8+1,8+28,25)*0,6*1,15</t>
  </si>
  <si>
    <t>b): : 5*2,6*0,6*1,45</t>
  </si>
  <si>
    <t>c): : 5*1,1*0,6*1,75</t>
  </si>
  <si>
    <t>d): : 5*1,7*0,6*1,5</t>
  </si>
  <si>
    <t>e): : (5*2,45*0,6*1,55)+(28,25*0,6*1,55)</t>
  </si>
  <si>
    <t>f): : 1,0*0,1*4*1,55</t>
  </si>
  <si>
    <t>274361921R00</t>
  </si>
  <si>
    <t>Výztuž základových pasů ze svařovaných sítí</t>
  </si>
  <si>
    <t>(1,45+1,45+0,5+0,5)*3,1*2*0,00444</t>
  </si>
  <si>
    <t>274354043R00</t>
  </si>
  <si>
    <t>Bednění prostupu základy průřezu do 0,1 m2, délky prostupu do 1,0m</t>
  </si>
  <si>
    <t>úprava trouby na potřebný rozměr, uložení a  ukotvení trouby v bednění. Včetně dodávky trouby.</t>
  </si>
  <si>
    <t>711210001</t>
  </si>
  <si>
    <t>Chráníčka prostupu dl. 600 průměr 100 mm</t>
  </si>
  <si>
    <t>275313611R00</t>
  </si>
  <si>
    <t>Beton základových patek prostý třídy C 16/20</t>
  </si>
  <si>
    <t>311112350RT2</t>
  </si>
  <si>
    <t>Stěny z betonových bednicích tvárnic a betonu šířky 500 mm, zálivka betonem C16/20</t>
  </si>
  <si>
    <t>(ztracené bednění) z betonových tvárnic a zálivka betonem,</t>
  </si>
  <si>
    <t>(2*5,31)+(28,15*0,25)+(28,15*0,75)+(2*0,5*0,25)+(2*0,5*0,75)</t>
  </si>
  <si>
    <t xml:space="preserve">v.č. 1 základy: : </t>
  </si>
  <si>
    <t>311112130RT2</t>
  </si>
  <si>
    <t>Stěny z betonových bednicích tvárnic a betonu šířky 300 mm, zálivka betonem C16/20</t>
  </si>
  <si>
    <t>v.č. 1 základy: : 3*4,81</t>
  </si>
  <si>
    <t>717,71*0,000617</t>
  </si>
  <si>
    <t>311238608R00</t>
  </si>
  <si>
    <t xml:space="preserve">Zdivo nosné z cihel a tvarovek pálených tloušťky 500 mm,  , charakteristická pevnost v tlaku fk = 3,50 MPa, součinitel prostupu tepla U=0,15 W/m2.K,  </t>
  </si>
  <si>
    <t xml:space="preserve">Obvodové zdivo tl. 500 v.č. 2 půdorys: : </t>
  </si>
  <si>
    <t>(8,05+0,5+6,3+0,5+14,8+9,75+14,8+0,5+6,3+0,5+8,05+9,75)*3,0</t>
  </si>
  <si>
    <t xml:space="preserve">Odpočet otvorů: : </t>
  </si>
  <si>
    <t>-((2,5*2,42*2)+(0,75*1,5*3)+(1,25*1,5*6)+(2*2,42)+(2,5*2,42))</t>
  </si>
  <si>
    <t>-((0,75*1,0*7)+(1,25*1,92)+(1*2,42)+(1,25*2,42))</t>
  </si>
  <si>
    <t>311238144R00</t>
  </si>
  <si>
    <t xml:space="preserve">Zdivo nosné z cihel a tvarovek pálených tloušťky 300 mm,  , charakteristická pevnost v tlaku fk = 3,88 MPa, součinitel prostupu tepla U=0,5 W/m2.K,  </t>
  </si>
  <si>
    <t xml:space="preserve">Nosné vnitřní zdivo tl. 300mm v.č. 2 půdorys: : </t>
  </si>
  <si>
    <t>(3,125+3,125+7,75+4,125+4,125)*3,0</t>
  </si>
  <si>
    <t xml:space="preserve">Odpočet otvory: : </t>
  </si>
  <si>
    <t>-((1,0*2,25)+(1,25*2,5)+(0,85*0,75))</t>
  </si>
  <si>
    <t>311238241R00</t>
  </si>
  <si>
    <t xml:space="preserve">Zdivo nosné z cihel a tvarovek pálených tloušťky 365 mm,  , charakteristická pevnost v tlaku fk = 3,88 MPa, součinitel prostupu tepla U=0,35 W/m2.K,  </t>
  </si>
  <si>
    <t>půda: : (7,32+1,0+10,75+7,32+1,0+1,0+14,07+7,32+14,0+1,0)*0,25</t>
  </si>
  <si>
    <t>2*5,53*0,25</t>
  </si>
  <si>
    <t xml:space="preserve">v.č. 3 krov: : </t>
  </si>
  <si>
    <t>311238143R00</t>
  </si>
  <si>
    <t xml:space="preserve">Zdivo nosné z cihel a tvarovek pálených tloušťky 240 mm, výpočtová pevnost Rd 1,5 MPa, charakteristická pevnost v tlaku fk = 3,91 MPa, součinitel prostupu tepla U=0,9 W/m2.K,  </t>
  </si>
  <si>
    <t>půda: : 4*0,75*0,25</t>
  </si>
  <si>
    <t>311238142R00</t>
  </si>
  <si>
    <t xml:space="preserve">Zdivo nosné z cihel a tvarovek pálených tloušťky 175 mm, výpočtová pevnost Rd 1,7 MPa, charakteristická pevnost v tlaku fk = 4,21 MPa, součinitel prostupu tepla U=1,15 W/m2.K,  </t>
  </si>
  <si>
    <t>půda: : 2*5,53*0,25</t>
  </si>
  <si>
    <t>342248140R00</t>
  </si>
  <si>
    <t>Příčky z tvárnic pálených Příčky z tvárnic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</si>
  <si>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</si>
  <si>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 xml:space="preserve">Příčky tl. 80 mm v.č. 2: : </t>
  </si>
  <si>
    <t>(4*3)+(1*3)+(1,25*2,5)+(1*2,25)</t>
  </si>
  <si>
    <t>-((0,8*2,02)+(1*2,02))</t>
  </si>
  <si>
    <t>342248141R00</t>
  </si>
  <si>
    <t>Příčky z tvárnic pálených Příčky z tvárnic pálených tloušťky 115 mm, z děrovaných příčkovek, P 10, zděných na tenkovrstvou maltu</t>
  </si>
  <si>
    <t xml:space="preserve">Příčky tl. 115 mm v.č. 2: : </t>
  </si>
  <si>
    <t>(1,125+2,125+2,125+3,375+1,75+3,75+1,625+9,75+1,425+1,425+3,20)*3,0</t>
  </si>
  <si>
    <t>(3,0+5,70+3,0+3,0+0,55+3,95+4,0+2,85+1,125+6,25+4,0+6,875+3,00)*3,0</t>
  </si>
  <si>
    <t>(3,0+1,625+1,125+2,875)*3,0</t>
  </si>
  <si>
    <t>-((0,8*2,02*8)+(0,9*2,02)+(1,0*2,02*5)+(1,8*2,02*4)+(2,2*2,02))</t>
  </si>
  <si>
    <t>346275111R00</t>
  </si>
  <si>
    <t>Přizdívky a obezdívky z desek pórobetonových tloušťky 50 mm</t>
  </si>
  <si>
    <t>s pomocným lešením o výšce podlahy do 1900 mm a pro zatížení do 1,5 kPa.</t>
  </si>
  <si>
    <t>Přízdívka tl. 50 mm za el. rozvaděč: : 0,85*0,75</t>
  </si>
  <si>
    <t>317168130R00</t>
  </si>
  <si>
    <t>Překlady keramické montáž a dodávka nosné, délky 1000 mm, šířky 70 mm, výšky 238 mm</t>
  </si>
  <si>
    <t>dle tabulky v.č. 2: : 2+35</t>
  </si>
  <si>
    <t>317168131R00</t>
  </si>
  <si>
    <t>Překlady keramické montáž a dodávka nosné, délky 1250 mm, šířky 70 mm, výšky 238 mm</t>
  </si>
  <si>
    <t>dle tabulky v.č. 2: : 5+4+2+2</t>
  </si>
  <si>
    <t>317168132R00</t>
  </si>
  <si>
    <t>Překlady keramické montáž a dodávka nosné, délky 1500 mm, šířky 70 mm, výšky 238 mm</t>
  </si>
  <si>
    <t>dle tabulky v.č. 2: : 8</t>
  </si>
  <si>
    <t>317168133R00</t>
  </si>
  <si>
    <t>Překlady keramické montáž a dodávka nosné, délky 1750 mm, šířky 70 mm, výšky 238 mm</t>
  </si>
  <si>
    <t>317168136R00</t>
  </si>
  <si>
    <t>Překlady keramické montáž a dodávka nosné, délky 2500 mm, šířky 70 mm, výšky 238 mm</t>
  </si>
  <si>
    <t>dle tabulky v.č. 2: : 10</t>
  </si>
  <si>
    <t>317168138R00</t>
  </si>
  <si>
    <t>Překlady keramické montáž a dodávka nosné, délky 3000 mm, šířky 70 mm, výšky 238 mm</t>
  </si>
  <si>
    <t>dle tabulky v.č. 2: : 2</t>
  </si>
  <si>
    <t>317168262R00</t>
  </si>
  <si>
    <t>Překlady keramické roletové. Montáž a dodávka sestavy nosných překladů a tepelně izolační schránky pro roletu, nebo žaluzii. Součinitel tepelné vodivosti lambda equ = 1,2 W/(m.K). délky 1500 mm, pro šířku zdiva 500 mm</t>
  </si>
  <si>
    <t>dle tabulky v.č. 2: : 7</t>
  </si>
  <si>
    <t>317941123RT2</t>
  </si>
  <si>
    <t>Osazení ocelových válcovaných nosníků na zdivu profil I, výšky 140 mm</t>
  </si>
  <si>
    <t>profilu I, nebo IE, nebo U, nebo UE, nebo L</t>
  </si>
  <si>
    <t>v.č. 2: : 1,8*6*0,0144</t>
  </si>
  <si>
    <t>317234410R00</t>
  </si>
  <si>
    <t>Vyzdívka mezi nosníky cementovou</t>
  </si>
  <si>
    <t>801-4</t>
  </si>
  <si>
    <t>jakýmikoliv cihlami pálenými na jakoukoliv maltu,</t>
  </si>
  <si>
    <t>1,8*0,3*0,2*3</t>
  </si>
  <si>
    <t>346244381R00</t>
  </si>
  <si>
    <t>Plentování ocelových nosníků jednostranné výšky do 200 mm</t>
  </si>
  <si>
    <t>jakýmikoliv cihlami,</t>
  </si>
  <si>
    <t>(0,2+0,3+0,2)*1,8*3</t>
  </si>
  <si>
    <t>317168268R00</t>
  </si>
  <si>
    <t>Překlady keramické roletové. Montáž a dodávka sestavy nosných překladů a tepelně izolační schránky pro roletu, nebo žaluzii. Součinitel tepelné vodivosti lambda equ = 1,2 W/(m.K). délky 3000 mm, pro šířku zdiva 500 mm</t>
  </si>
  <si>
    <t>317168112R00</t>
  </si>
  <si>
    <t>Překlady keramické montáž a dodávka nenosné, délky 1250 mm, šířky 115 mm, výšky 71 mm</t>
  </si>
  <si>
    <t>dle tabulky v.č. 2: : 9</t>
  </si>
  <si>
    <t>317168115R00</t>
  </si>
  <si>
    <t>Překlady keramické montáž a dodávka nenosné, délky 2000 mm, šířky 115 mm, výšky 71 mm</t>
  </si>
  <si>
    <t>dle tabulky v.č. 2: : 1</t>
  </si>
  <si>
    <t>317168116R00</t>
  </si>
  <si>
    <t>Překlady keramické montáž a dodávka nenosné, délky 2250 mm, šířky 115 mm, výšky 71 mm</t>
  </si>
  <si>
    <t>dle tabulky v.č. 2: : 4</t>
  </si>
  <si>
    <t>317168117R00</t>
  </si>
  <si>
    <t>Překlady keramické montáž a dodávka nenosné, délky 2500 mm, šířky 115 mm, výšky 71 mm</t>
  </si>
  <si>
    <t>317998120R00</t>
  </si>
  <si>
    <t>Překlady keramické izolace vkládaná mezi překlady tloušťky 150 mm</t>
  </si>
  <si>
    <t>1,0*9+1,2+2,5*2+3,0*2</t>
  </si>
  <si>
    <t>314268213R00</t>
  </si>
  <si>
    <t>Komín pro všechny druhy paliva a spotřebičů s přiroz.odvodem spalin, šamotová vložka, tep.izolace střední část jednoprůduchový komín,  , DN 160 mm</t>
  </si>
  <si>
    <t>v.č. 3 krov, půda: : 1,6</t>
  </si>
  <si>
    <t>417321315R00</t>
  </si>
  <si>
    <t>Železobeton ztužujících pásů a věnců třídy C 20/25</t>
  </si>
  <si>
    <t>D 1.2.1 skl. stropu V1: : 19,34*0,265</t>
  </si>
  <si>
    <t>V2: : 25,43*0,03</t>
  </si>
  <si>
    <t>V3: : 74,20*0,2*0,21</t>
  </si>
  <si>
    <t>věnec pod panely: : 2,5016</t>
  </si>
  <si>
    <t>417361821R00</t>
  </si>
  <si>
    <t>Výztuž ztužujících pásů a věnců z betonářské oceli 10 505(R)</t>
  </si>
  <si>
    <t>dle tabulky výztuže: : 0,292+0,0906+0,18313+0,05971+0,0154+0,12258</t>
  </si>
  <si>
    <t>věnec pod panely: : 0,138</t>
  </si>
  <si>
    <t xml:space="preserve">D 1.2.2 věnce: : </t>
  </si>
  <si>
    <t>417238121R00</t>
  </si>
  <si>
    <t>Obezdění ztužujícího věnce pálenou věncovkou  výšky 210 mm</t>
  </si>
  <si>
    <t>s vložením tepelné izolace z pěnového polystyrenu tl. 100 mm a zajištěním polohy izolace maltou</t>
  </si>
  <si>
    <t>skladba stropu: : 81,8*2</t>
  </si>
  <si>
    <t>417238122R00</t>
  </si>
  <si>
    <t>Obezdění ztužujícího věnce pálenou věncovkou  výšky 250 mm</t>
  </si>
  <si>
    <t>81,8</t>
  </si>
  <si>
    <t>411121125R00</t>
  </si>
  <si>
    <t>Osaz.stropních panelů š. do 120, dl. do 700 cm</t>
  </si>
  <si>
    <t>dle výkresu skladby str. konstrukce D 1.2.1: : 35</t>
  </si>
  <si>
    <t>411120001</t>
  </si>
  <si>
    <t>Dodávka stropních dílců</t>
  </si>
  <si>
    <t>Dodávka stropních předpjatých dutinových dílců (panelů) tl. 265 mmdle výkresu skladby stropní konstrukce. Včetně vybrání a výřezů pro prostupy, ucpávky dutin a doprava na stavbu.</t>
  </si>
  <si>
    <t>262</t>
  </si>
  <si>
    <t>389381001R00</t>
  </si>
  <si>
    <t>Dobetonování prefabrikovaných konstrukcí betonem třídy C 25/30</t>
  </si>
  <si>
    <t>801-2</t>
  </si>
  <si>
    <t>se zřízením a odstraněním bednění</t>
  </si>
  <si>
    <t>262*0,004</t>
  </si>
  <si>
    <t>389361001R00</t>
  </si>
  <si>
    <t>Doplňující výztuž prefabrikovaných konstrukcí z oceli BSt 500 S</t>
  </si>
  <si>
    <t>dle tabulky výztuže výkres věnce: : 0,07165+0,03578+0,05162+0,05874</t>
  </si>
  <si>
    <t>416020111R00</t>
  </si>
  <si>
    <t>Podhledy na kovové konstrukci opláštěné deskami sádrokartonovými nosná konstrukce z profilů HUT 48/15,5 s přímým uchycením  1x deska, tloušťky 12,5 mm, standard</t>
  </si>
  <si>
    <t xml:space="preserve">mč.1.04,1.05,1.06,1.07,1.10,1.20,1.22,1.23: : </t>
  </si>
  <si>
    <t>12,0+12,5+12,0+42,54+12,72+14,32+21,73+9,4</t>
  </si>
  <si>
    <t>416022121R00</t>
  </si>
  <si>
    <t xml:space="preserve">Podhledy na kovové konstrukci opláštěné deskami sádrokartonovými dvouúrovňový křížový rošt z profilů CD zavěšený 1x deska, tloušťky 12,5 mm, standard,  </t>
  </si>
  <si>
    <t xml:space="preserve">mč.1.02,1.03,1.11,1.18: : </t>
  </si>
  <si>
    <t>12,96+14,63+7,84+10,17</t>
  </si>
  <si>
    <t>416022123R00</t>
  </si>
  <si>
    <t xml:space="preserve">Podhledy na kovové konstrukci opláštěné deskami sádrokartonovými dvouúrovňový křížový rošt z profilů CD zavěšený 1x deska, tloušťky 12,5 mm, impregnovaná,  </t>
  </si>
  <si>
    <t xml:space="preserve">mč.1.09,1.21: : </t>
  </si>
  <si>
    <t>8,27+4,25</t>
  </si>
  <si>
    <t>413941123RU4</t>
  </si>
  <si>
    <t>Osazení ocelových válcovaných nosníků ve stropech profil U, 180 mm</t>
  </si>
  <si>
    <t>I , IE, U , UE nebo L</t>
  </si>
  <si>
    <t>skladba stropu: : 0,4434</t>
  </si>
  <si>
    <t>434311114R00</t>
  </si>
  <si>
    <t>Stupně dusané z betonu třídy C 16/20</t>
  </si>
  <si>
    <t>na terén nebo na desku z betonu prostého nebo prokládaného kamenem, bez potěru, se zahlazením povrchu,</t>
  </si>
  <si>
    <t>venkovní schody: : 2*1,2</t>
  </si>
  <si>
    <t>434351141R00</t>
  </si>
  <si>
    <t>Bednění stupňů betonovaných na podstupňové desce nebo na terénu přímočarých zřízení</t>
  </si>
  <si>
    <t>venkovní schody: : 2*0,6*0,3</t>
  </si>
  <si>
    <t>434351142R00</t>
  </si>
  <si>
    <t>Bednění stupňů betonovaných na podstupňové desce nebo na terénu přímočarých odstranění</t>
  </si>
  <si>
    <t>0,36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</si>
  <si>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</si>
  <si>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</si>
  <si>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</si>
  <si>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mč.1.01mč.1.02: : (2*2,42)+(2,5*2,75)(0,8*2,02*3)+(0,9*2,02)+(1*2,02*3)</t>
  </si>
  <si>
    <t>mč.1.03: : (2,2*2,75)(0,8*2,02*2)+(1*2,02*5)+(1,2*2,02)+(1,75*2,75)</t>
  </si>
  <si>
    <t>mč.1.04mč.1.05: : (1*2,02)+(1,25*1,5)(1*2,02)+(1,25*1,5)</t>
  </si>
  <si>
    <t>mč.1.06mč.1.07: : (1*2,02)+(1,25*1,5)(1*2,02)+(2,5*2,42)+(1,25*1,5*2)</t>
  </si>
  <si>
    <t>mč.1.08mč.1.09: : (0,75*1,5*2)(0,8*2,02)(0,8*2,02)+(0,75*1)</t>
  </si>
  <si>
    <t>mč.1.10mč.1.11: : (1,2*2,02)+(1,25*2,42)(1,75*2,75)+(0,8*2,02*2)</t>
  </si>
  <si>
    <t>mč.1.12mč.1.13mč.1.14: : (0,8*2,02)+(0,75*1)(0,8*2,02)(1*2,02)</t>
  </si>
  <si>
    <t>mč.1.15mč.1.16: : (0,75*1)(0,8*2,02)+(1*2,45)(0,8*2,02)+(0,75*1)</t>
  </si>
  <si>
    <t>mč.1.17mč.1.18: : (0,8*2,02)+(0,75*1)(0,8*2,02)+(1*2,02*4)</t>
  </si>
  <si>
    <t>mč.1.19mč.1.20: : (0,8*2,02)+(0,75*1)(1*2,02)+(1,25*2,45)</t>
  </si>
  <si>
    <t>mč.1.21mč.1.22: : (1*2,02)+(0,75*1*2)(1*2,02)+(2,5*2,42)</t>
  </si>
  <si>
    <t>mč.1.23: : (0,8*2,02)+(0,9*2,02)+(1,25*1,5)mč,1,24(0,8*2,02)+(0,75*1,5)</t>
  </si>
  <si>
    <t>601015102R00</t>
  </si>
  <si>
    <t xml:space="preserve">Omítky stropů a podhledů z hotových směsí postřik, báze, cementová,  ,  ,  </t>
  </si>
  <si>
    <t>po jednotlivých vrstvách</t>
  </si>
  <si>
    <t xml:space="preserve">m.č.1.01,1.08,1.12,1.13,1.14,1.15,1.16,1.17,.1.19,1.24: : </t>
  </si>
  <si>
    <t>7,2+1,5+1,55+1,52+6,00+5,84+4,72+5,7+1,83+5,13</t>
  </si>
  <si>
    <t>611475211RT3</t>
  </si>
  <si>
    <t>Omítky vnitřní stropů ze suché směsi bez postřiku, vápenosádrové, tloušťka vrstvy 15 mm</t>
  </si>
  <si>
    <t>s pomocným lešením o výšce podlahy do 1900 mm a pro zatížení do 1,5 kPa,</t>
  </si>
  <si>
    <t>602015102R00</t>
  </si>
  <si>
    <t xml:space="preserve">Omítky stěn z hotových směsí postřik, báze, cementová,  ,  ,  </t>
  </si>
  <si>
    <t>mč.1.01: : 10,89*2,75-(2*2,42)-(2,5*2,75)</t>
  </si>
  <si>
    <t>mč.1.02: : 19,65*2,75-(0,8*2,02*3)-(0,9*2,02)-(1*2,02*3)-(2,5*2,75)</t>
  </si>
  <si>
    <t>mč.1.03: : 22,5*2,75-(0,8*2,02*2)-(2,02*5)-(1,2*2,02)-(1,75*2,75)</t>
  </si>
  <si>
    <t>mč.1.04: : 14*2,75+(1,25+1,5+1,5)*0,25-(1*2,02)-(1,25*1,5)</t>
  </si>
  <si>
    <t>mč.1.05: : 14,25*2,75+(1,25+1,5+1,5)*0,25-(1*2,02)-(1,25*1,5)</t>
  </si>
  <si>
    <t>mč.1.06: : 14*2,75+(1,25+1,5+1,5)*0,25-(1*2,02)-(1,25*1,5)</t>
  </si>
  <si>
    <t>mč.1.07: : 29,42*2,75+((2,5+2,42+2,42)*0,29)-(1*2,02)-(2,5*2,42)</t>
  </si>
  <si>
    <t>mč.1.07: : ((0,75+1,5+1,5+0,75+1,5+1,5)*0,29)-(1,25*1,5*2)-(0,75*1,5*2)</t>
  </si>
  <si>
    <t>mč.1.07odpočet obkladů: : -(0,625+2,875+0,3)*0,6</t>
  </si>
  <si>
    <t>mč.1.08: : 5*2,75-(0,8*2,02)-(4,2*2,05)</t>
  </si>
  <si>
    <t>mč.1.09: : 14,75*2,75+(0,75+1+1)*0,29-(0,8*2,02)-(0,75*1)</t>
  </si>
  <si>
    <t>mč.1.09odpočet obkladů: : -(14,75*2,45)-(2,75*0,29)+(0,75*1)+(0,8*2,02)</t>
  </si>
  <si>
    <t>mč.1.10: : 14,67*2,75+(2,42+2,42)*0,25-(1,2*2,02)-(1,25*2,42)</t>
  </si>
  <si>
    <t>mč.1.11: : 11,2*2,75+(0,125*2,75)*2-(1,75*2,75)-(0,8*2,02*2)</t>
  </si>
  <si>
    <t>mč.1.12: : 5*2,75+(1+0,75+1)*0,29-(0,8*2,02)-(0,75*1)</t>
  </si>
  <si>
    <t>mč.1.12odpočet obkladů: : -(4,2*2,05)-(2,75*0,29)+(0,75*0,63)</t>
  </si>
  <si>
    <t>mč.1.13: : 4,95*2,75-(0,8*2,02)</t>
  </si>
  <si>
    <t>mč.1.13odpočet obkladů: : -(4,15*2,05)</t>
  </si>
  <si>
    <t>mč.1.14: : 10*2,75+(1+0,75+1)*0,29-(1*2,02)-(0,75*1)</t>
  </si>
  <si>
    <t>mč.1.14odpočet obkladů: : -(9*2,05)-(2,01*0,29)+(0,75*0,63)</t>
  </si>
  <si>
    <t>mč.1.15: : 10,17*2,75+(2,45+1+2,45)*0,29-(0,8*2,02)-(1*2,45)</t>
  </si>
  <si>
    <t>mč.1.15odpočet obkladů: : -(8,37*2,05)</t>
  </si>
  <si>
    <t>mč.1.16: : 9,15*2,75+(1+0,75+1)*0,29-(0,8*2,02)-(0,75*1)</t>
  </si>
  <si>
    <t>mč.1.17: : 10,85*2,75+(1+0,75+1)*0,29-(0,8*2,02)-(0,75*1)</t>
  </si>
  <si>
    <t>mč.1.17 odpočet obkladů: : -(10,05*2,05)-(2,01*0,29)+(0,75*0,63)</t>
  </si>
  <si>
    <t>mč.1.18: : 15,5*2,75-(0,8*2,02)-(1*2,02*4)</t>
  </si>
  <si>
    <t>mč.1.19: : 5,5*2,75+(1+0,75+1)*0,29-(0,8*2,02)-(0,75*1)</t>
  </si>
  <si>
    <t>mč.1.19 odpočet obkladů: : -(4,3*2,05)-(2,01*0,29)+(0,75*0,63)</t>
  </si>
  <si>
    <t>mč.1.20: : 15,42*2,75+(2,42+1,25+2,42)*0,25-(1*2,02)-(1,25*2,42)</t>
  </si>
  <si>
    <t>mč.1.21: : 8,25*2,75+(0,75+1+1)*0,29*2-(1*2,02*2,02)-(0,75*1,2)</t>
  </si>
  <si>
    <t>mč.1.21 odpočet obkladů: : -(8,25*2,45)-(5,5*0,29)+(1*2,02)+(0,75*1*2)</t>
  </si>
  <si>
    <t>mč.1.22: : 19,42*2,75+(2,5+2,42+2,42)*0,29-(1*2,02)-(2,5*2,42)</t>
  </si>
  <si>
    <t>mč.1.22 odpočet obkladů: : -(3,625+0,6+0,6)*0,6</t>
  </si>
  <si>
    <t>mč.1.23: : 12,35*2,75+(1,25+1,5+1,5)*0,25-(0,8*2,02)-(0,9*2,02)</t>
  </si>
  <si>
    <t>-(1,25*1,5)</t>
  </si>
  <si>
    <t>mč.1.23 odpočet obkladů: : -(0,7+1)*0,6</t>
  </si>
  <si>
    <t>612475211RT3</t>
  </si>
  <si>
    <t>Omítky vnitřních stěn ze suché směsi bez postřiku, vápenosádrová, tloušťka vrstvy 15 mm</t>
  </si>
  <si>
    <t>v podlaží i ve schodišti</t>
  </si>
  <si>
    <t>výměra převzata z položky postřiku: : 524,0481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</si>
  <si>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</si>
  <si>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</si>
  <si>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</t>
  </si>
  <si>
    <t>3*9+7*2,42+16*1,5+2*1,92</t>
  </si>
  <si>
    <t>612421626R00</t>
  </si>
  <si>
    <t>Omítky vnitřní stěn vápenné nebo vápenocementové v podlaží i ve schodišti hladké</t>
  </si>
  <si>
    <t xml:space="preserve">omítka pod obklady položka převzata z polžky č. 781 41-5016: : </t>
  </si>
  <si>
    <t>154,7502</t>
  </si>
  <si>
    <t>půda komín: : 0,4*4*1,6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</si>
  <si>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</si>
  <si>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</si>
  <si>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</si>
  <si>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0,75*1,0*8+0,75*1,5*3+1,25*1,5*7+1,0*2,42+1,125*2,42+2,0*2,42</t>
  </si>
  <si>
    <t>2,5*2,42*2</t>
  </si>
  <si>
    <t xml:space="preserve">v.č. 8 pohledy: : </t>
  </si>
  <si>
    <t>622402152R00</t>
  </si>
  <si>
    <t>Podhoz pod omítku zdí vnějších z malty cementové</t>
  </si>
  <si>
    <t>na zarovnání rybinovité drážky u cihelných tvárnic ,</t>
  </si>
  <si>
    <t>sokl: : 45,325</t>
  </si>
  <si>
    <t>fasáda: : 150,36</t>
  </si>
  <si>
    <t>ostění a nadpraží: : 10,08+3,95</t>
  </si>
  <si>
    <t>622421121RT2</t>
  </si>
  <si>
    <t>Omítky vnější stěn vápenné nebo vápenocementové hrubé zatřené, bez uvedení složitosti</t>
  </si>
  <si>
    <t>150,36+10,08+3,92</t>
  </si>
  <si>
    <t>622451122R00</t>
  </si>
  <si>
    <t>Omítky vnější cementové stěn nebo štítů hrubé zatřené</t>
  </si>
  <si>
    <t>622319153RT3</t>
  </si>
  <si>
    <t>Zateplení ostění expandovaným polystyrénem, tloušťky 30 mm, kontaktní nátěr a silikonová omítka</t>
  </si>
  <si>
    <t>nanesení lepicího tmelu na izolační desky, nalepení desek, přebroušení desek z polystyrénu, natažení stěrky, vtlačení výztužné tkaniny, přehlazení stěrky. Další vrstvy podle popisu položky.</t>
  </si>
  <si>
    <t>V položkách je obsaženo 3,33 m rohových lišt, 1,67 m lišt s okapničkou, 5 m napojovacích lišt na m2 a 1,68 m2 výztužné tkaniny.</t>
  </si>
  <si>
    <t>přesah střechy: : (89,4*0,35)+81,32</t>
  </si>
  <si>
    <t>622481211RU1</t>
  </si>
  <si>
    <t>Vyztužení vnějších omítek stěn sklotextilní síťovinou s dodávkou výztužné sítě a stěrkového tmelu</t>
  </si>
  <si>
    <t>209,715</t>
  </si>
  <si>
    <t>602015187R00</t>
  </si>
  <si>
    <t xml:space="preserve">Omítky stěn z hotových směsí omítka vrchní tenkovrstvá, silikonová, rýhovaná, tloušťka vrstvy 2 mm,  </t>
  </si>
  <si>
    <t>150,36+10,08+3,92+112,61</t>
  </si>
  <si>
    <t>622432112R00</t>
  </si>
  <si>
    <t>Omítky vnější stěn z umělého kamene v přírodní barvě drtí dekorativní střednězrnné, akrylátové</t>
  </si>
  <si>
    <t>622421491R00</t>
  </si>
  <si>
    <t>Doplňky zateplovacích systémů rohová lišta</t>
  </si>
  <si>
    <t>v.č. 2: : 89,4</t>
  </si>
  <si>
    <t>55392761R</t>
  </si>
  <si>
    <t>lišta rohová; s tkaninou 10/15; materiál PVC</t>
  </si>
  <si>
    <t>rohy přesahů střechy: : 8*0,35</t>
  </si>
  <si>
    <t>631571003R00</t>
  </si>
  <si>
    <t>Násyp pod podlahy z kameniva z kameniva_x000D_
 ze štěrkopísku 0-32 pro zpevnění podkladu</t>
  </si>
  <si>
    <t>pod mazaniny a dlažby, popř. na plochých střechách, vodorovný nebo ve spádu, s udusáním a urovnáním povrchu,</t>
  </si>
  <si>
    <t>v.č. 5 řez 1-1: : 3,62*(27,15-0,9)</t>
  </si>
  <si>
    <t>631315611R00</t>
  </si>
  <si>
    <t xml:space="preserve">Mazanina z betonu prostého tl. přes 120 do 240 mm třídy C 16/20 </t>
  </si>
  <si>
    <t>(z kameniva) hlazená dřevěným hladítkem</t>
  </si>
  <si>
    <t>Podkladní beton: : (8,05*10,75+14,80*10,75+5,30*8,75)*0,15</t>
  </si>
  <si>
    <t>631361921RT4</t>
  </si>
  <si>
    <t>Výztuž mazanin z betonů a z lehkých betonů ze svařovaných sítí průměr drátu 6 mm, velikost oka 100/100 mm</t>
  </si>
  <si>
    <t>292,01*0,0044</t>
  </si>
  <si>
    <t>632441014R00</t>
  </si>
  <si>
    <t>Potěr litý anhydritový anhydritový, pevnost v tlaku 20 MPa, pokládaná plocha do 100 m2, tloušťka 45 mm</t>
  </si>
  <si>
    <t>dovoz směsi, doprava pomocí šnekového čerpadla, lití hadicí na plochu, dvojí (křížem vedené) rozvlnění hrazdami</t>
  </si>
  <si>
    <t xml:space="preserve">mč.1.01,1.02,1.03,1.04,1.05,1.06,1.07,1.08,1.10,1.11,1.12,1.13,1.15: : </t>
  </si>
  <si>
    <t xml:space="preserve">1.16,1.17,1.18,1.19,1.20,1.22,1.23,1.24: : </t>
  </si>
  <si>
    <t>7,2+12,96+14,63+12,0+12,5+12,0+42,54+1,5+12,72+8,06+1,55+1,52</t>
  </si>
  <si>
    <t>5,84+4,72+5,7+10,17+1,83+14,32+21,73+9,4+5,13</t>
  </si>
  <si>
    <t>631571008R00</t>
  </si>
  <si>
    <t>Násyp pod podlahy z kameniva pod plovoucí nebo tepelně izolační vrstvy podlah_x000D_
 z písku prosátého tl. do 20 mm</t>
  </si>
  <si>
    <t xml:space="preserve">mč.1.01,1.02,1.03,1.04,1.05,1.06,1.07,1.08,1.09,1.10,1.11,1.12,1.13: : </t>
  </si>
  <si>
    <t xml:space="preserve">1.14,1.15,1.16,1.17,1.18,1.19,1.20,1.21,1.22,1.23,1.24podlahy přízemí: : </t>
  </si>
  <si>
    <t>7,2+12,96+14,63+12,0+12,5+12,0+42,54+1,5+8,27+12,72+8,06+1,55+1,52</t>
  </si>
  <si>
    <t>6,0+5,84+4,72+5,7+10,17+1,83+14,32+4,25+21,73+9,4+5,13</t>
  </si>
  <si>
    <t>půda: : 259,34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</si>
  <si>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</si>
  <si>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práh_x000D_
 plocha do 2,5 m2</t>
  </si>
  <si>
    <t>tabulka výrobků: : 2+6+1+3+4+4+1</t>
  </si>
  <si>
    <t>648991113RT3</t>
  </si>
  <si>
    <t>Osazení parapetních desek z plastických hmot Dodávka a osazení parapetních desek z plastických hmot šířky 300 mm</t>
  </si>
  <si>
    <t>a poloplastických hmot na montážní pěnu, zapravení omítky pod parapetem, těsnění spáry mezi parapetem a rámem okna, dodávka silikonu.</t>
  </si>
  <si>
    <t>10a/T1,10/T1: : 0,75*2+1,25*7</t>
  </si>
  <si>
    <t>5533300410R</t>
  </si>
  <si>
    <t>zárubeň kovová pro klasické zdění; š profilu 160 mm; š průchodu 700 mm; h průchodu 1 970 mm; L, P; závěsy pevné</t>
  </si>
  <si>
    <t>6+2</t>
  </si>
  <si>
    <t>5533300420R</t>
  </si>
  <si>
    <t>zárubeň kovová pro klasické zdění; š profilu 160 mm; š průchodu 800 mm; h průchodu 1 970 mm; L, P; závěsy pevné</t>
  </si>
  <si>
    <t>5533300430R</t>
  </si>
  <si>
    <t>zárubeň kovová pro klasické zdění; š profilu 160 mm; š průchodu 900 mm; h průchodu 1 970 mm; L, P; závěsy pevné</t>
  </si>
  <si>
    <t>3+4</t>
  </si>
  <si>
    <t>553-0001</t>
  </si>
  <si>
    <t xml:space="preserve">Dvoudílná obkladová zárubeň pro překrytí napojení, stavebního pouzdra 900/1970/145 </t>
  </si>
  <si>
    <t>553-0002</t>
  </si>
  <si>
    <t xml:space="preserve">Dvoudílná obkladová zárubeň pro překrytí napojení, stavebního pouzdra 1100/1970/145 </t>
  </si>
  <si>
    <t>642941110R00</t>
  </si>
  <si>
    <t xml:space="preserve">Stavební pouzdra pro posuvné dveře osazené do zdiva_x000D_
Sestavení pouzdra, vložení do stavebního otvoru, vyrovnání do vodorovné a svislé polohy, zakotvení pouzdra do otvoru montážní pěnou nebo maltou, potažení pouzdra armovací sítí, odstranění zaslepení pouzdra tj. víka a polystyrenu z vnitřku pouzdra, upevnění vodícího trnu, vsazení vozíků do kolejnice, upevnění závěsných prvků na vozíky, vsazení brzdy a seřízení dojezdu, připevnění úchytů na horní hranu dveřního křídla, našroubování gumových dorazů na křídlo, zavěšení dveří._x000D_
 jednostranné_x000D_
 osazení pouzdra bez dodávky </t>
  </si>
  <si>
    <t>z pozinkovaného ocelového profilovaného plechu</t>
  </si>
  <si>
    <t>tabulka výrobk: : 3+1</t>
  </si>
  <si>
    <t>553353503R</t>
  </si>
  <si>
    <t>pouzdro pro posuvné dveře jednostranné; š průchodu 900 mm; h průchodu 1 970 mm</t>
  </si>
  <si>
    <t>553353505R</t>
  </si>
  <si>
    <t>pouzdro pro posuvné dveře jednostranné; š průchodu 1 100 mm; h průchodu 1 970 mm</t>
  </si>
  <si>
    <t>941941041R00</t>
  </si>
  <si>
    <t>Montáž lešení lehkého pracovního řadového s podlahami šířky od 1,00 do 1,20 m, výšky do 10 m</t>
  </si>
  <si>
    <t>800-3</t>
  </si>
  <si>
    <t>348,6</t>
  </si>
  <si>
    <t>941941291R00</t>
  </si>
  <si>
    <t>Montáž lešení lehkého pracovního řadového s podlahami příplatek za každý další i započatý měsíc použití lešení_x000D_
 šířky od 1,00 do 1,20 m a výšky do 10 m</t>
  </si>
  <si>
    <t>348,6*2</t>
  </si>
  <si>
    <t>941941841R00</t>
  </si>
  <si>
    <t>Demontáž lešení lehkého řadového s podlahami šířky přes 1 do 1,2 m, výšky do 10 m</t>
  </si>
  <si>
    <t>954124201R00</t>
  </si>
  <si>
    <t>Obklady konstrukcí sádrokartonovými deskami obklady ocelových konstrukcí_x000D_
 obklady ocelových nosníků do 500 x 500 mm_x000D_
 1x opláštění, speciální držák, třístranný, deska standard tloušťky 12,5 mm</t>
  </si>
  <si>
    <t>225,805+180,719+140,362+21,27+14,121+326,383+0,797+7,084+0,073</t>
  </si>
  <si>
    <t>711111001RZ1</t>
  </si>
  <si>
    <t>Provedení izolace proti zemní vlhkosti natěradly za studena na ploše vodorovné nátěrem penetračním, 1 x nátěr, včetně dodávky penetračního laku ALP</t>
  </si>
  <si>
    <t>přízemí: : (8,05*10,75+14,80*10,75+5,30*8,75)</t>
  </si>
  <si>
    <t>711112001R00</t>
  </si>
  <si>
    <t>Provedení izolace proti zemní vlhkosti natěradly za studena na ploše svislé, včetně pomocného lešení o výšce podlahy do 1900 mm a pro zatížení do 1,5 kPa. nátěrem penetračním, 1x nátěr, materiál ve specifikaci</t>
  </si>
  <si>
    <t>půda: : 0,45*85,75</t>
  </si>
  <si>
    <t>711142559R00</t>
  </si>
  <si>
    <t xml:space="preserve">Provedení izolace proti zemní vlhkosti pásy přitavením svislá, 1 vrstva, bez dodávky izolačních pásů,  </t>
  </si>
  <si>
    <t>711141559RT1</t>
  </si>
  <si>
    <t xml:space="preserve">Provedení izolace proti zemní vlhkosti pásy přitavením vodorovná, 1 vrstva, bez dodávky izolačních pásů,  </t>
  </si>
  <si>
    <t>(8,05*10,75+14,80*10,75+5,30*8,75)</t>
  </si>
  <si>
    <t>62852265R</t>
  </si>
  <si>
    <t>pás izolační z modifikovaného asfaltu natavitelný, mechanicky kotvený; nosná vložka skelná tkanina; horní strana jemný minerální posyp; spodní strana PE fólie; tl. 4,0 mm</t>
  </si>
  <si>
    <t>292,0125*1,15</t>
  </si>
  <si>
    <t>půda: : 259,34*1,1+0,45*85,75*1,1</t>
  </si>
  <si>
    <t>711210020RA0</t>
  </si>
  <si>
    <t>Izolace stěrkové hydroizolační těsnicí hmotou , dvousložkovou pružnou izolací, proti vlhkosti, včetně těsnicího pásu do spoje podlaha-stěna</t>
  </si>
  <si>
    <t>AP-PSV</t>
  </si>
  <si>
    <t>POL2_0</t>
  </si>
  <si>
    <t>fasáda sokl: : 81,8*0,4</t>
  </si>
  <si>
    <t>1763,55</t>
  </si>
  <si>
    <t>712221111R00</t>
  </si>
  <si>
    <t>Provedení krytiny ze živičných šindelů střech jednoduchých, o sklonu do 45°</t>
  </si>
  <si>
    <t>zahradní domek: : (1,55+1,55)*3,5</t>
  </si>
  <si>
    <t>62866506R</t>
  </si>
  <si>
    <t>šindel živičný dvouvrstvý; š = 1 038,0 mm; v = 349 mm; termobody; barva dle nabídky; nosná vložka skelná rohož; speciální asfalt</t>
  </si>
  <si>
    <t>10,85*1,1</t>
  </si>
  <si>
    <t>998712201R00</t>
  </si>
  <si>
    <t>Přesun hmot pro povlakové krytiny v objektech výšky do 6 m</t>
  </si>
  <si>
    <t>54,84</t>
  </si>
  <si>
    <t>713191100RT9</t>
  </si>
  <si>
    <t>Izolace tepelné běžných konstrukcí - doplňky položení izolační fólie, včetně dodávky materiálu</t>
  </si>
  <si>
    <t>800-713</t>
  </si>
  <si>
    <t xml:space="preserve">1.14,1.15,1.16,1.17,1.18,1.19,1.20,1.21,1.22,1.23,1.24: : </t>
  </si>
  <si>
    <t>713121111RT1</t>
  </si>
  <si>
    <t>Montáž tepelné izolace podlah  jednovrstvá, bez dodávky materiálu</t>
  </si>
  <si>
    <t>přízemí: : 236,54*3</t>
  </si>
  <si>
    <t>28375768.AR</t>
  </si>
  <si>
    <t>deska izolační EPS 150; pěnový polystyren; povrch hladký; součinitel tepelné vodivosti 0,035 W/mK; obj. hmotnost 25,00 kg/m3</t>
  </si>
  <si>
    <t>709,62*0,05*1,05</t>
  </si>
  <si>
    <t>259,34*0,1*1,05</t>
  </si>
  <si>
    <t>713121411RAE</t>
  </si>
  <si>
    <t>Izolace tepelné podlah nosný rošt z polystyrenových trámků, minerální izolace vložená mezi trámky, dřevěné roznášecí prkno přilepené na trámky, desky OSB jako záklop. Pod ce,  , výšky 300 mm</t>
  </si>
  <si>
    <t>713000001</t>
  </si>
  <si>
    <t>Systémová izolace dveří - hrana u podlahy z PIR , pěny</t>
  </si>
  <si>
    <t>v.č. 2 přízemí: : 2,5+2,0+2,5+1,0+1,12</t>
  </si>
  <si>
    <t>998713201R00</t>
  </si>
  <si>
    <t>Přesun hmot pro izolace tepelné v objektech výšky do 6 m</t>
  </si>
  <si>
    <t>5404,73</t>
  </si>
  <si>
    <t>762332110R00</t>
  </si>
  <si>
    <t>Vázané konstrukce krovů montáž_x000D_
 střech pultových, sedlových, valbových, stanových čtvercového nebo obdélníkového půdorysu z řeziva, průřezové plochy do 120 cm2</t>
  </si>
  <si>
    <t>800-762</t>
  </si>
  <si>
    <t>ramenáty 100/120 v.č.7: : 0,9*90+1,3*8+0,1*90</t>
  </si>
  <si>
    <t>ramenáty 25/140 v.č. 7: : 1,0*196+0,55*196+0,5*196</t>
  </si>
  <si>
    <t>762332120R00</t>
  </si>
  <si>
    <t>Vázané konstrukce krovů montáž_x000D_
 střech pultových, sedlových, valbových, stanových čtvercového nebo obdélníkového půdorysu z řeziva, průřezové plochy přes 120 do 224 cm2</t>
  </si>
  <si>
    <t>v.č. 3: : 153,4+192+243,6+175,9</t>
  </si>
  <si>
    <t>762332140R00</t>
  </si>
  <si>
    <t>Vázané konstrukce krovů montáž_x000D_
 střech pultových, sedlových, valbových, stanových čtvercového nebo obdélníkového půdorysu z řeziva, průřezové plochy přes 288 do 450 cm2</t>
  </si>
  <si>
    <t>v.č. 3: : 19,5+110,4</t>
  </si>
  <si>
    <t>762341210RT2</t>
  </si>
  <si>
    <t>Bednění a laťování s dodávkou řeziva_x000D_
 bednění_x000D_
 střech rovných o sklonu do 60° s vyřezáním otvorů z prken hrubých na sraz tloušťky do 32 mm , včetně dodávky prken tloušťky 24 mm</t>
  </si>
  <si>
    <t>v.č. 3: : 455,11</t>
  </si>
  <si>
    <t>762342203RT4</t>
  </si>
  <si>
    <t>Bednění a laťování s dodávkou řeziva_x000D_
 laťování střech o sklonu do 60°_x000D_
 při vzdálenost latí přes 220 do 360 mm, vodorovné, včetně dodávky latí 40/60 mm</t>
  </si>
  <si>
    <t>762342204RT4</t>
  </si>
  <si>
    <t>Bednění a laťování s dodávkou řeziva_x000D_
 laťování střech o sklonu do 60°_x000D_
 kontralatě, přibité, včetně dodávky latí 40/60 mm</t>
  </si>
  <si>
    <t>60512121R</t>
  </si>
  <si>
    <t>hranol jehličnaté(SM; BO); l = 4 000 až 6 000 mm; jakost I</t>
  </si>
  <si>
    <t>18,018+1,205</t>
  </si>
  <si>
    <t>60596001R</t>
  </si>
  <si>
    <t>prkno</t>
  </si>
  <si>
    <t>11,5+1,406</t>
  </si>
  <si>
    <t>60517111R</t>
  </si>
  <si>
    <t>lať průřez 24 cm2</t>
  </si>
  <si>
    <t>1,152+3,6</t>
  </si>
  <si>
    <t>60517110R</t>
  </si>
  <si>
    <t>lať průřez 15 cm2</t>
  </si>
  <si>
    <t>POL3_</t>
  </si>
  <si>
    <t>rastr pod ramenáty : 447*0,05*0,03</t>
  </si>
  <si>
    <t>762342202R00</t>
  </si>
  <si>
    <t>Bednění a laťování montáž_x000D_
 laťování střech o sklonu do 60°  při vzdálenost latí do 220 mm, vodorovné</t>
  </si>
  <si>
    <t>POL1_</t>
  </si>
  <si>
    <t>Položka pořadí 124 : 118,24050</t>
  </si>
  <si>
    <t xml:space="preserve">rastr pod ramenáty : </t>
  </si>
  <si>
    <t>762395000R00</t>
  </si>
  <si>
    <t>Spojovací a ochranné prostředky svory, prkna, hřebíky, pásová ocel, vruty, impregnace</t>
  </si>
  <si>
    <t>19,223+12,906+4,752</t>
  </si>
  <si>
    <t>762421130R00</t>
  </si>
  <si>
    <t>Obložení stropů nebo střešních podhledů montáž_x000D_
 deskou izolační z dřevité vlny s cementovým pojivem, tloušťky do 50 mm</t>
  </si>
  <si>
    <t>59590602R</t>
  </si>
  <si>
    <t>deska cementotřísková l = 3 350 mm; š = 1 250 mm; tl. 12,0 mm; povrch hladký; povrch. úprava základní nátěr, finální barva</t>
  </si>
  <si>
    <t>v.č. 2: : 112,61*1,05</t>
  </si>
  <si>
    <t>7620001</t>
  </si>
  <si>
    <t>D+M zahradní domek 190/285 cm, popis viz. technická zpráva</t>
  </si>
  <si>
    <t>998762202R00</t>
  </si>
  <si>
    <t>Přesun hmot pro konstrukce tesařské v objektech výšky do 12 m</t>
  </si>
  <si>
    <t>7830,0442</t>
  </si>
  <si>
    <t>764908302RT3</t>
  </si>
  <si>
    <t xml:space="preserve">Klempířské prvky z plechu s povrchovou úpravou oplechování vnějších parapetů ocelový pozinkovaný plech s povrchovou úpravou polyester, tl. plechu 0,6 mm, RŠ 250 mm, kotvené mechanicky,  </t>
  </si>
  <si>
    <t>800-764</t>
  </si>
  <si>
    <t>tabulka výrobků 1/K,2/K: : 0,75*11+1,25*7</t>
  </si>
  <si>
    <t>764908109R00</t>
  </si>
  <si>
    <t>Klempířské prvky z plechu s povrchovou úpravou okapový systém odpadní trouby kruhové, ocelový žárově zinkovaný plech s povrchovou úpravou, průměr 100 mm, v barvě hnědé</t>
  </si>
  <si>
    <t>tabulka výrobků 3/K: : 4*5</t>
  </si>
  <si>
    <t>764908101R00</t>
  </si>
  <si>
    <t>Klempířské prvky z plechu s povrchovou úpravou okapový systém žlabový kotlík kónický, ocelový žárově zinkovaný plech s povrchovou úpravou, velikost 125 mm, v barvě hnědé</t>
  </si>
  <si>
    <t>4/K: : 5</t>
  </si>
  <si>
    <t>764908105R00</t>
  </si>
  <si>
    <t>Klempířské prvky z plechu s povrchovou úpravou okapový systém podokapní půlkruhový žlab, ocelový žárově zinkovaný plech s povrchovou úpravou, velikost 150 mm, v barvě hnědé</t>
  </si>
  <si>
    <t>tabulka výrobků 5/K: : (10,35+17,1+2,0+3,3+13,05)*2</t>
  </si>
  <si>
    <t>764904205R00</t>
  </si>
  <si>
    <t>Klempířské prvky z plechu s povrchovou úpravou krytina střech z ocelových lakovaných tabulí okapový plech RŠ 205 mm, tloušťka plechu 0,5 mm, povrchová úprava polyester, -, -</t>
  </si>
  <si>
    <t>91,6</t>
  </si>
  <si>
    <t>zahradní domek rš.250 mm: : 7,0</t>
  </si>
  <si>
    <t>764918404R00</t>
  </si>
  <si>
    <t>Ostatní prvky z ocelových plechů s povrchovou úpravou výroba a montáž lemování trub, konzol a držáků s dilatačním kloboučkem_x000D_
 průměru přes 150 do 200 mm</t>
  </si>
  <si>
    <t>7/K: : 2</t>
  </si>
  <si>
    <t>764918910R00</t>
  </si>
  <si>
    <t>Ostatní střešní prvky z ocelových plechů s povrchovou úpravou výroba a montáž _x000D_
 závětrné lišty, rš 250 mm</t>
  </si>
  <si>
    <t>zahradní domek: : 6,2</t>
  </si>
  <si>
    <t>764910001</t>
  </si>
  <si>
    <t>Poplastovaný plech</t>
  </si>
  <si>
    <t>998764201R00</t>
  </si>
  <si>
    <t>Přesun hmot pro konstrukce klempířské v objektech výšky do 6 m</t>
  </si>
  <si>
    <t>875,04</t>
  </si>
  <si>
    <t>765901001R00</t>
  </si>
  <si>
    <t xml:space="preserve">Fólie parotěsné, difúzní a vodotěsné Fólie podstřešní difuzní montáž,  </t>
  </si>
  <si>
    <t>800-765</t>
  </si>
  <si>
    <t>455,11</t>
  </si>
  <si>
    <t>28325084.AR</t>
  </si>
  <si>
    <t>fólie izolační střešní hydroizolační; paropropustná; tloušťka 0,50 mm; plošná hmotnost 135 g/m2; PP; sd od 0,02 m</t>
  </si>
  <si>
    <t>455,11*1,1</t>
  </si>
  <si>
    <t>765312322R00</t>
  </si>
  <si>
    <t xml:space="preserve">Krytina pálená střech složitých z tašek drážkových,  , povrchová úprava engoba,  </t>
  </si>
  <si>
    <t>v.č. 4 střecha: : 455,11</t>
  </si>
  <si>
    <t>765312315R00</t>
  </si>
  <si>
    <t xml:space="preserve">Krytina pálená střech jednoduchých příplatek za tašky pro připojení hřebene,  , povrchová úprava engoba,  </t>
  </si>
  <si>
    <t>v.č. 4 střecha: : 15,04*2</t>
  </si>
  <si>
    <t>765312332R00</t>
  </si>
  <si>
    <t>Krytina pálená doplňky drážková, hřeben s větracím pásem kovovým, povrchová úprava engoba</t>
  </si>
  <si>
    <t>15,04</t>
  </si>
  <si>
    <t>765312342R00</t>
  </si>
  <si>
    <t>Krytina pálená doplňky drážková, nároží s větracím pásem kovovým, povrchová úprava engoba</t>
  </si>
  <si>
    <t>v.č. 4 střecha: : 76,68</t>
  </si>
  <si>
    <t>765312351R00</t>
  </si>
  <si>
    <t xml:space="preserve">Krytina pálená doplňky drážková, úžlabí profilované Al s těsněním,  </t>
  </si>
  <si>
    <t>28,74</t>
  </si>
  <si>
    <t>765312372R00</t>
  </si>
  <si>
    <t xml:space="preserve">Krytina pálená doplňky drážková, hák protisněhový,  </t>
  </si>
  <si>
    <t>1034</t>
  </si>
  <si>
    <t>765312383R00</t>
  </si>
  <si>
    <t>Krytina pálená doplňky drážková, taška prostupová s nástavcem pro anténu, povrchová úprava engoba</t>
  </si>
  <si>
    <t>765312386R00</t>
  </si>
  <si>
    <t xml:space="preserve">Krytina pálená doplňky drážková, větrací pás okapní 500/10 cm hliníkový,  </t>
  </si>
  <si>
    <t>89,40*2</t>
  </si>
  <si>
    <t>765312362R00</t>
  </si>
  <si>
    <t>Krytina pálená doplňky drážková, ukončení plochy taškami okrajovými, povrchová úprava engoba</t>
  </si>
  <si>
    <t>12,18</t>
  </si>
  <si>
    <t>765312365R00</t>
  </si>
  <si>
    <t>765312388R00</t>
  </si>
  <si>
    <t>Krytina pálená doplňky drážková, taška prostupová s nástavcem pro odvětrání, povrchová úprava engoba</t>
  </si>
  <si>
    <t>765312317R00</t>
  </si>
  <si>
    <t xml:space="preserve">Krytina pálená střech jednoduchých přiřezání a uchycení tašek,  ,  ,  </t>
  </si>
  <si>
    <t>(76,68+28,74)*2</t>
  </si>
  <si>
    <t>765312373R00</t>
  </si>
  <si>
    <t xml:space="preserve">Krytina pálená doplňky drážková, mříž protisněhová 300x20 cm včetně držáků a spojek,  </t>
  </si>
  <si>
    <t>76531 0001</t>
  </si>
  <si>
    <t>Univerzální prostupová taška - kovová</t>
  </si>
  <si>
    <t>76531 0002</t>
  </si>
  <si>
    <t>Nástavec - kovový pro odvětrání turbokotle, prům. 125 mm</t>
  </si>
  <si>
    <t>76531 0003</t>
  </si>
  <si>
    <t>Univerzální stoupací komplet 800/250 mm, rovný</t>
  </si>
  <si>
    <t>76531 0004</t>
  </si>
  <si>
    <t>Bezpečnostní střešní hák - pozink</t>
  </si>
  <si>
    <t>8</t>
  </si>
  <si>
    <t>765312371R00</t>
  </si>
  <si>
    <t xml:space="preserve">Krytina pálená doplňky drážková, vikýř 45 x 55 cm,  </t>
  </si>
  <si>
    <t>998765201R00</t>
  </si>
  <si>
    <t>Přesun hmot pro krytiny tvrdé v objektech výšky do 6 m</t>
  </si>
  <si>
    <t>5743,19</t>
  </si>
  <si>
    <t>766629301R00</t>
  </si>
  <si>
    <t>Montáž otvorových prvků plastových oken plastových , plochy do 1,50 m2</t>
  </si>
  <si>
    <t>800-766</t>
  </si>
  <si>
    <t>8+2+1</t>
  </si>
  <si>
    <t>766629302R00</t>
  </si>
  <si>
    <t>Montáž otvorových prvků plastových oken plastových , plochy do 2,70 m2</t>
  </si>
  <si>
    <t>7</t>
  </si>
  <si>
    <t>766629304R00</t>
  </si>
  <si>
    <t xml:space="preserve">Montáž otvorových prvků plastových balkónových dveří plastových,  </t>
  </si>
  <si>
    <t>1+1</t>
  </si>
  <si>
    <t>766629310R00</t>
  </si>
  <si>
    <t xml:space="preserve">Montáž otvorových prvků plastových plastových stěn prosklených,  </t>
  </si>
  <si>
    <t>1,0*2,42+2,5*2,75</t>
  </si>
  <si>
    <t>766123510R00</t>
  </si>
  <si>
    <t>Montáž stěn kompletizovaných celozasklených, výšky do 2,75 m</t>
  </si>
  <si>
    <t>včetně oboustranného olištování,</t>
  </si>
  <si>
    <t>766620001</t>
  </si>
  <si>
    <t>Plastové okno jednokřídlové 750/1000, dle výpisu 1/T1</t>
  </si>
  <si>
    <t>766620002</t>
  </si>
  <si>
    <t>Plastové okno jednokřídlové 750/1500, dle výpisu 2/T1</t>
  </si>
  <si>
    <t>766620003</t>
  </si>
  <si>
    <t>Plastové okno jednokřídlové 750/1500, dle výpisu 3/T1</t>
  </si>
  <si>
    <t>766620004</t>
  </si>
  <si>
    <t>Plastové okno jednokřídlové 1250/1500, dle výpisu 4/T1</t>
  </si>
  <si>
    <t>766620005</t>
  </si>
  <si>
    <t>Plastové balkonové dveře 1125/2420, dle výpisu 6/T1</t>
  </si>
  <si>
    <t>766620006</t>
  </si>
  <si>
    <t>Plastové vchodové dveře 1000/2420, dle výpisu 7/T1</t>
  </si>
  <si>
    <t>766620007</t>
  </si>
  <si>
    <t>Plastová vstupní stěna 2000/2420, dle výpisu 8/T1</t>
  </si>
  <si>
    <t>766620008</t>
  </si>
  <si>
    <t>Plastová vstupní stěna 2500/2750, dle výpisu 9/T1</t>
  </si>
  <si>
    <t>766620009</t>
  </si>
  <si>
    <t>Parotěsná zábrana interiérová 70 mm EW</t>
  </si>
  <si>
    <t>102</t>
  </si>
  <si>
    <t>766620010RA0</t>
  </si>
  <si>
    <t>Montáž oken dřevěných, střešních, světlovodů montáž jednoduchých oken do zazděných okenních rámů, montáž parapetní desky, včetně dodávky desky šířky 25 cm do plochy 1,5 m2</t>
  </si>
  <si>
    <t>POL2_</t>
  </si>
  <si>
    <t>34</t>
  </si>
  <si>
    <t>766620011</t>
  </si>
  <si>
    <t>Paropropustná spára exteriérová 70 mm EW</t>
  </si>
  <si>
    <t>138</t>
  </si>
  <si>
    <t>766620012</t>
  </si>
  <si>
    <t>Hliníková balkonová stěna 2500/2420, dle výpisu 5/T1</t>
  </si>
  <si>
    <t>766661112R00</t>
  </si>
  <si>
    <t>Montáž dveřních křídel kompletizovaných otevíravých ,  , do ocelové nebo fošnové zárubně, jednokřídlových, šířky do 800 mm</t>
  </si>
  <si>
    <t>1+2+3+1+1+1</t>
  </si>
  <si>
    <t>766661122R00</t>
  </si>
  <si>
    <t>Montáž dveřních křídel kompletizovaných otevíravých ,  , do ocelové nebo fošnové zárubně, jednokřídlových, šířky přes 800 mm</t>
  </si>
  <si>
    <t>1+2+2+2</t>
  </si>
  <si>
    <t>766666112R00</t>
  </si>
  <si>
    <t xml:space="preserve">Montáž dveřních křídel kompletizovaných posuvných,  , do předem osazeného stavebního pouzdra, jednokřídlových,  </t>
  </si>
  <si>
    <t>4+1</t>
  </si>
  <si>
    <t>766660001</t>
  </si>
  <si>
    <t>Dveřní křídlo dřevěné plné, hladké, laminát HPL, 700/1970 - 11-12/T1</t>
  </si>
  <si>
    <t>1+2</t>
  </si>
  <si>
    <t>766660002</t>
  </si>
  <si>
    <t>Dveřní křídlo dřevěné plné, hladké, laminát HPL, 700/1970 - 13/T1</t>
  </si>
  <si>
    <t>766660003</t>
  </si>
  <si>
    <t>Dveřní křídlo dřevěné 1/3 prosklené, laminát HPL, 700/1970 - 14-15/T1</t>
  </si>
  <si>
    <t>766660004</t>
  </si>
  <si>
    <t>Dveřní křídlo dřevěné 1/3 prosklené, laminát HPL, 800/1970 - 14-15/T1</t>
  </si>
  <si>
    <t>766660005</t>
  </si>
  <si>
    <t>Dveřní křídlo dřevěné plné, hladké, laminát HPL, 900/1970 - 17-18/T1</t>
  </si>
  <si>
    <t>766660006</t>
  </si>
  <si>
    <t>Dveřní křídlo dřevěné 2/3 prosklené, laminát HPL, 900/1970 - 19/T1</t>
  </si>
  <si>
    <t>766660007</t>
  </si>
  <si>
    <t>Dveřní křídlo dřevěné 1/3 prosklené, laminát HPL, 900/1970 - 20/T1</t>
  </si>
  <si>
    <t>766660008</t>
  </si>
  <si>
    <t>Dveřní křídlo dřevěné, plné, hladké do st. pouzdra, laminát HPL, 900/1970 - 21/T</t>
  </si>
  <si>
    <t>766660009</t>
  </si>
  <si>
    <t>Dveřní křídlo dřevěné, plné, hladké do st. pouzdra, laminát HPL, 1100/1970 - 22/T</t>
  </si>
  <si>
    <t>766660010RA0</t>
  </si>
  <si>
    <t>Montáž dveří dřevěných otevíravých do ocelové nebo fošnové zárubně, dokování závěsů, montáž a dodávka dveřních prahů šířky do 15 cm. Bez dodávky dveří. šířky 60 cm</t>
  </si>
  <si>
    <t>5,1</t>
  </si>
  <si>
    <t>766660011</t>
  </si>
  <si>
    <t>Dodávka a montáž kuchyňské linky, popis a označení dle tabulky výrobků 24/T1</t>
  </si>
  <si>
    <t>7,0</t>
  </si>
  <si>
    <t>766660012RA0</t>
  </si>
  <si>
    <t>Montáž dveří dřevěných otevíravých do ocelové nebo fošnové zárubně, dokování závěsů, montáž a dodávka dveřních prahů šířky do 15 cm. Bez dodávky dveří. šířky 70 cm</t>
  </si>
  <si>
    <t>766660013</t>
  </si>
  <si>
    <t>Dodávka a montáž vestavěné skříně 2500/600/2350, popis a označení dle tabulky výrobků 26/T1</t>
  </si>
  <si>
    <t>766660014RA0</t>
  </si>
  <si>
    <t>Montáž dveří dřevěných otevíravých do ocelové nebo fošnové zárubně, dokování závěsů, montáž a dodávka dveřních prahů šířky do 15 cm. Bez dodávky dveří. šířky 80 cm</t>
  </si>
  <si>
    <t>766660015</t>
  </si>
  <si>
    <t>Elektrická trouba vestavná, popis viz. technická zpráva</t>
  </si>
  <si>
    <t>766660016RA0</t>
  </si>
  <si>
    <t>Montáž dveří dřevěných otevíravých do ocelové nebo fošnové zárubně, dokování závěsů, montáž a dodávka dveřních prahů šířky do 15 cm. Bez dodávky dveří. šířky 90 cm</t>
  </si>
  <si>
    <t>766660017</t>
  </si>
  <si>
    <t>Myčka nádobí vestavná, popis viz. technická zpráva</t>
  </si>
  <si>
    <t>766660018</t>
  </si>
  <si>
    <t>Mikrovlnná trouba vestavná, popis viz. technická zpráva</t>
  </si>
  <si>
    <t>766660019</t>
  </si>
  <si>
    <t>Chladnička vestavná, popis viz. technická zpráva</t>
  </si>
  <si>
    <t>766660020</t>
  </si>
  <si>
    <t>Digestoř podvěsná, popis viz. technická zpráva</t>
  </si>
  <si>
    <t>766660021</t>
  </si>
  <si>
    <t>Digestoř nástěnná, popis viz. technická zpráva</t>
  </si>
  <si>
    <t>766660022RA0</t>
  </si>
  <si>
    <t>Montáž dveří dřevěných otevíravých do ocelové nebo fošnové zárubně, dokování závěsů, montáž a dodávka dveřních prahů šířky do 15 cm. Bez dodávky dveří. šířky 125 cm</t>
  </si>
  <si>
    <t>766660023</t>
  </si>
  <si>
    <t>Deska lamino 2000/600 tl. 18 mm na stěnu, popis viz. technická zpráva</t>
  </si>
  <si>
    <t>6</t>
  </si>
  <si>
    <t>998766201R00</t>
  </si>
  <si>
    <t>Přesun hmot pro konstrukce truhlářské v objektech výšky do 6 m</t>
  </si>
  <si>
    <t>9018,28</t>
  </si>
  <si>
    <t>767990001</t>
  </si>
  <si>
    <t>D+M venkovní velkoplošná rohož 900/1200, ozn. v tabulce 10/Z1</t>
  </si>
  <si>
    <t>767990002</t>
  </si>
  <si>
    <t>D+M sestava závěsové tyče nerez pr. 32 mm, ozn. v tab. 11/Z1</t>
  </si>
  <si>
    <t>767990003</t>
  </si>
  <si>
    <t>D+M sestava závěsové tyče nerez pr. 32 mm, ozn. v tab. 12/Z1</t>
  </si>
  <si>
    <t>767990004</t>
  </si>
  <si>
    <t>D+M sestava závěsové tyče nerez pr. 32 mm, ozn. v tab. 13/Z1</t>
  </si>
  <si>
    <t>767990005</t>
  </si>
  <si>
    <t>D+M výklopné zrcadlo 400/600 mm, ozn. v tab. 16/Z1</t>
  </si>
  <si>
    <t>767990006</t>
  </si>
  <si>
    <t>D+M ventilační mžížka stropní kruhová pr. 150 mm, ozn. v tab. 17/Z1</t>
  </si>
  <si>
    <t>767990007</t>
  </si>
  <si>
    <t>D+M madlo rovné nerez pr. 32 mm, ozn. v tab. 18/Z1</t>
  </si>
  <si>
    <t>767990008</t>
  </si>
  <si>
    <t>D+M madlo rovné nerez pr. 32 mm, ozn. v tab. 19/Z1</t>
  </si>
  <si>
    <t>767990009</t>
  </si>
  <si>
    <t>D+M venkovní předokenní žaluzie, typ lamely Z s mezilamelovým těsněním</t>
  </si>
  <si>
    <t>Přesný popis viz. technická zpráva projektové dokumentace!</t>
  </si>
  <si>
    <t>0,75*1,710*2+1,25*1,710*6+2,5*2,76*2+1,125*2,76*1</t>
  </si>
  <si>
    <t>767990010RA0</t>
  </si>
  <si>
    <t>Ostatní atypické kovové prvky do 5 kg/kus</t>
  </si>
  <si>
    <t>Hasící přístroj 34A</t>
  </si>
  <si>
    <t>PBŘS: : 1</t>
  </si>
  <si>
    <t>77601</t>
  </si>
  <si>
    <t>Bezpečnostní tabulky - fluorescenční</t>
  </si>
  <si>
    <t>3043,39</t>
  </si>
  <si>
    <t>771101210R00</t>
  </si>
  <si>
    <t>Příprava podkladu pod dlažby penetrace podkladu pod dlažby</t>
  </si>
  <si>
    <t>800-771</t>
  </si>
  <si>
    <t>14,48*0,1+46,31</t>
  </si>
  <si>
    <t>771101142R00</t>
  </si>
  <si>
    <t>Příprava podkladu před kladením dlažeb hydroizolační stěrka dvouvrstvá</t>
  </si>
  <si>
    <t>42,01+4,3</t>
  </si>
  <si>
    <t>771575107RT2</t>
  </si>
  <si>
    <t>Montáž podlah vnitřních z dlaždic keramických 200 x 200 mm, režných nebo glazovaných, hladkých, kladených do flexibilního tmele</t>
  </si>
  <si>
    <t xml:space="preserve">m.č.1.08,1.09,1.12,1.13,1.14,1.15,1.16,1.17,1.19,1.21,1.24: : </t>
  </si>
  <si>
    <t>1,5+8,27+1,55+1,52+6,0+5,84+4,72+5,7+1,83+4,25+5,13</t>
  </si>
  <si>
    <t>odpočet dl.10x10: : -4,3</t>
  </si>
  <si>
    <t>771575102R00</t>
  </si>
  <si>
    <t>Montáž podlah vnitřních z dlaždic keramických Montáž podlah z dlaždic keramických 100 x 100 mm, režných nebo glazovaných, hladkých, kladených do flexibilního tmele</t>
  </si>
  <si>
    <t>sprchy: : 1,1*1,0+1,4*1,0+2,0*0,9</t>
  </si>
  <si>
    <t>771475014R00</t>
  </si>
  <si>
    <t>Montáž soklíků z dlaždic keramických výšky 100 mm, soklíků vodorovných, kladených do flexibilního tmele</t>
  </si>
  <si>
    <t>mč.1.01: : (2,525*2)+0,5+0,29+0,29</t>
  </si>
  <si>
    <t>mč.1.16: : 8,35</t>
  </si>
  <si>
    <t>781320121R00</t>
  </si>
  <si>
    <t>Obkládání parapetů do tmele šířky přes 150 do 300 mm</t>
  </si>
  <si>
    <t>z obkladaček pórovinových, keramických, hutných i polohutných, do tmele,</t>
  </si>
  <si>
    <t>v.č. 2: : 9*0,75</t>
  </si>
  <si>
    <t>775981115R00</t>
  </si>
  <si>
    <t>Přechodové, krycí a ukončující podlahové profily lišta ukončující, eloxovaný hliník, samolepící lišta, výška profilu 12 mm, šířka profilu 24 mm</t>
  </si>
  <si>
    <t>800-775</t>
  </si>
  <si>
    <t>sprchy: : 2,0+1,4+1,1</t>
  </si>
  <si>
    <t>7710001</t>
  </si>
  <si>
    <t>Keramická dlažba 20x20 cm, popis viz. technická zpráva</t>
  </si>
  <si>
    <t>42,01*1,05</t>
  </si>
  <si>
    <t>6,75*0,3*1,05</t>
  </si>
  <si>
    <t>7710002</t>
  </si>
  <si>
    <t>Keramická dlažba 10x10 cm, popis viz. technická zpráva</t>
  </si>
  <si>
    <t>(4,3+14,48*0,1)*1,05</t>
  </si>
  <si>
    <t>771230211R00</t>
  </si>
  <si>
    <t>Kladení dlažby teracové do tmele velikosti 300 x 300 mm</t>
  </si>
  <si>
    <t>do tmele rovnoběžně se stěnou,</t>
  </si>
  <si>
    <t>venkovní schody: : 0,6*1,2+1,0*0,15</t>
  </si>
  <si>
    <t>592468040R</t>
  </si>
  <si>
    <t>dlažba betonová čtverec; povrch hladký; l = 300 mm; š = 300 mm; tl. 35,0 mm</t>
  </si>
  <si>
    <t>11,11*0,87*1,05</t>
  </si>
  <si>
    <t>998771201R00</t>
  </si>
  <si>
    <t>Přesun hmot pro podlahy z dlaždic v objektech výšky do 6 m</t>
  </si>
  <si>
    <t>627,37</t>
  </si>
  <si>
    <t>776101121R00</t>
  </si>
  <si>
    <t>Přípravné práce penetrace podkladu</t>
  </si>
  <si>
    <t>položky neobsahují žádný materiál</t>
  </si>
  <si>
    <t>183,029</t>
  </si>
  <si>
    <t>776101115R00</t>
  </si>
  <si>
    <t>Přípravné práce vyrovnání podkladů samonivelační hmotou</t>
  </si>
  <si>
    <t>776521200R00</t>
  </si>
  <si>
    <t xml:space="preserve">Lepení povlakových podlah z plastů  Lepení povlakových podlah z plastů - čtverce z PVC a vinylu, montáž,  </t>
  </si>
  <si>
    <t xml:space="preserve">mč.1.02,1.03,1.04,1.05,1.06,1.07,1.10,1.11,1.18,1.20,1.22,1.23: : </t>
  </si>
  <si>
    <t>12,96+14,63+12,00+12,5+12,00+42,54+12,72+7,84+0,219+10,17</t>
  </si>
  <si>
    <t>14,32+21,73+9,40</t>
  </si>
  <si>
    <t>776520001</t>
  </si>
  <si>
    <t>Vinylové dílce z krytiny bez obsahu těžkých kovů a, ftalátů - přesný popis viz. technická zpráva</t>
  </si>
  <si>
    <t>183,029*1,05</t>
  </si>
  <si>
    <t>776421100R00</t>
  </si>
  <si>
    <t>Lepení soklíků PVC a napojení krytiny na stěnu lepení podlahových soklíků z PVC a vinylu</t>
  </si>
  <si>
    <t>v.č. 2: : 19,65+22,5+14,0+14,25+14,0+29,42+14,67+11,2+15,5+15,42+19,42</t>
  </si>
  <si>
    <t>12,35</t>
  </si>
  <si>
    <t>771577113R00</t>
  </si>
  <si>
    <t>Montáž podlah vnitřních z dlaždic keramických Hrany schodů, dilatační, koutové, ukončovací a přechodové profily profily přechodové eloxovaný hliník, dekorativní spojení dvou podlah stejné výšky, uložení do tmele, výška profilu 8 mm, šířka profilu 10 mm</t>
  </si>
  <si>
    <t>2*0,7+6*0,7+0,8+3*0,9+4*0,9+4*0,9+1,1</t>
  </si>
  <si>
    <t>776971318R00</t>
  </si>
  <si>
    <t>Čisticí zóny a rohože textilní rohož, ze 100%polypropylenu, podklad PVC, tloušťky 18 mm</t>
  </si>
  <si>
    <t>mč.1.01: : 7,2</t>
  </si>
  <si>
    <t>776420001</t>
  </si>
  <si>
    <t>Lišta-soklík, popis viz. technická zpráva</t>
  </si>
  <si>
    <t>202,38*1,05</t>
  </si>
  <si>
    <t>998776201R00</t>
  </si>
  <si>
    <t>Přesun hmot pro podlahy povlakové v objektech výšky do 6 m</t>
  </si>
  <si>
    <t>vodorovně do 50 m</t>
  </si>
  <si>
    <t>1507,54</t>
  </si>
  <si>
    <t>781101210R00</t>
  </si>
  <si>
    <t>Příprava podkladu pod obklady penetrace podkladu pod obklady</t>
  </si>
  <si>
    <t>mč. 1.07: : (0,625+2,875+0,3)*0,60</t>
  </si>
  <si>
    <t>mč.1.08: : 4,2*2,05</t>
  </si>
  <si>
    <t>mč.1.09: : (14,75*2,45)+(2,75*0,29)-(0,75*1,0)-(0,8*2,02)</t>
  </si>
  <si>
    <t>mč.1.12: : (4,2*2,05)+(2,75*0,29)-(0,75*0,63)</t>
  </si>
  <si>
    <t>mč.1.13: : 4,15*2,05</t>
  </si>
  <si>
    <t>mč.1.14: : (9*2,05)+(2,01*0,29)-(0,75*0,63)</t>
  </si>
  <si>
    <t>mč.1.15: : 8,37*2,05</t>
  </si>
  <si>
    <t>mč.1.17: : (10,05*2,05)+(2,01*0,29)-(0,75*0,63)</t>
  </si>
  <si>
    <t>mč.1.19: : (4,3*2,05)+(2,01*0,29)-(0,75*0,63)</t>
  </si>
  <si>
    <t>mč.1.21: : (8,25*2,45)+(5,5*0,29)-(1*2,02)-(0,75*1*2)</t>
  </si>
  <si>
    <t>mč.1.22: : (3,625+0,6+0,6)*0,6</t>
  </si>
  <si>
    <t>mč.1.23: : (0,8*2,02)+(0,9*2,02)+(1,25*1,5)</t>
  </si>
  <si>
    <t>781101141R00</t>
  </si>
  <si>
    <t>Příprava podkladu před provedením obkladu provedení hydroizolační stěrky jednovrstvé</t>
  </si>
  <si>
    <t>(1,1+1,0+1,0)*2,45</t>
  </si>
  <si>
    <t>(1,4+1,0+1,0)*2,75</t>
  </si>
  <si>
    <t>(2,0+0,9+0,9)*2,45+6*1,5*1,0</t>
  </si>
  <si>
    <t>781415016R00</t>
  </si>
  <si>
    <t>Montáž obkladů vnitřních z obkládaček pórovinových  , nad 200 x 250 mm , lepených do flexibilního tmele</t>
  </si>
  <si>
    <t>Převzato z položky č. 781 10-1210: : 154,7502</t>
  </si>
  <si>
    <t>781497121R00</t>
  </si>
  <si>
    <t xml:space="preserve">Lišty k obkladům profil rohový eloxovaný hliník, uložení do tmele,  , výška profilu 6 mm,  </t>
  </si>
  <si>
    <t>1,6+9,35+3,135+2,01+4,1+2,01+1,675+4,5+2,25</t>
  </si>
  <si>
    <t>7810001</t>
  </si>
  <si>
    <t>Obkladačky 20x20 cm, popis viz. technická zpráva</t>
  </si>
  <si>
    <t>154,7502*1,05</t>
  </si>
  <si>
    <t>998781201R00</t>
  </si>
  <si>
    <t>Přesun hmot pro obklady keramické v objektech výšky do 6 m</t>
  </si>
  <si>
    <t>1508,14</t>
  </si>
  <si>
    <t>783782207R00</t>
  </si>
  <si>
    <t>Nátěry tesařských konstrukcí ochranné fungicidní+ biocidní (proti plísním, houbám a hmyzu), dvojnásobné</t>
  </si>
  <si>
    <t>800-783</t>
  </si>
  <si>
    <t>protihnilobné, protiplísňové proti ohni a škůdcům</t>
  </si>
  <si>
    <t>krov: : 428,4+104+910</t>
  </si>
  <si>
    <t>ramenýty v.č.7: : 35,64+3,96+4,576+132,6</t>
  </si>
  <si>
    <t>783225100R00</t>
  </si>
  <si>
    <t xml:space="preserve">Nátěry kov.stavebních doplňk.konstrukcí syntetické dvojnásobné + 1x email,  </t>
  </si>
  <si>
    <t>zárubně: : 24,85</t>
  </si>
  <si>
    <t>783626200R00</t>
  </si>
  <si>
    <t>Nátěry truhlářských výrobků syntetické lazurovací, 2x lakování</t>
  </si>
  <si>
    <t>zahradní domek: : (2,85+2,4)*2*2*1,9</t>
  </si>
  <si>
    <t>2,4*0,5*0,5*2*2</t>
  </si>
  <si>
    <t>784161101R00</t>
  </si>
  <si>
    <t>Příprava povrchu Penetrace (napouštění) podkladu akrylát, jednonásobná</t>
  </si>
  <si>
    <t>800-784</t>
  </si>
  <si>
    <t>omítka: : 40,99+524,049+2,56</t>
  </si>
  <si>
    <t>SDK: : 137,21+58,12</t>
  </si>
  <si>
    <t>784164122R00</t>
  </si>
  <si>
    <t>Malby latexové  , barevné (bez ohledu na počet a odstín barev), dvojnásobné</t>
  </si>
  <si>
    <t>182301123R00</t>
  </si>
  <si>
    <t>Rozprostření a urovnání ornice ve svahu v souvislé ploše do 500 m2, tloušťka vrstvy přes 150 do 200 mm</t>
  </si>
  <si>
    <t>s případným nutným přemístěním hromad nebo dočasných skládek na místo potřeby ze vzdálenosti do 30 m, ve svahu sklonu přes 1 : 5,</t>
  </si>
  <si>
    <t>308,45</t>
  </si>
  <si>
    <t>chodník : 54,3*1,1</t>
  </si>
  <si>
    <t>terasa : 53,5*1,1</t>
  </si>
  <si>
    <t>vegetační tvárnice : 34,85*1,1</t>
  </si>
  <si>
    <t>107,98</t>
  </si>
  <si>
    <t>schody : 2,4*2,5</t>
  </si>
  <si>
    <t>171101102R00</t>
  </si>
  <si>
    <t>Uložení sypaniny do násypů zhutněných s uzavřením povrchu násypu z hornin soudržných s předepsanou mírou zhutnění v procentech výsledků zkoušek Proctor-Standard							_x000D_
							_x000D_
 na 96 % PS</t>
  </si>
  <si>
    <t>s rozprostřením sypaniny ve vrstvách a s hrubým urovnáním,</t>
  </si>
  <si>
    <t>201,54</t>
  </si>
  <si>
    <t>opěrná zeď - základ : 0,6*0,75*(2,55+4,9+0,6+0,6+3,05)</t>
  </si>
  <si>
    <t>schody : 0,4*1,5*(0,5+0,4)</t>
  </si>
  <si>
    <t>113,98+5,805</t>
  </si>
  <si>
    <t>119,785*15</t>
  </si>
  <si>
    <t>119,785</t>
  </si>
  <si>
    <t>základ-opěrná zeď : 0,6*0,7*11,7</t>
  </si>
  <si>
    <t>274313611R00</t>
  </si>
  <si>
    <t>Beton základových pasů prostý třídy C 16/20</t>
  </si>
  <si>
    <t>schody : (0,4*1,5*0,8)+(0,4*1,5*1,4)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</si>
  <si>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</si>
  <si>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</si>
  <si>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</si>
  <si>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1,5*(0,8+0,7+0,8+1,4)+0,5*(0,8+1,4)</t>
  </si>
  <si>
    <t>0,16*1,5*10+0,2*2*3,5</t>
  </si>
  <si>
    <t>274351216R00</t>
  </si>
  <si>
    <t>Bednění stěn základových pasů odstranění</t>
  </si>
  <si>
    <t>Včetně očištění, vytřídění a uložení bednicího materiálu.</t>
  </si>
  <si>
    <t>10,45</t>
  </si>
  <si>
    <t>212750010RAB</t>
  </si>
  <si>
    <t>Trativody z drenážních trubek lože a obsyp štěrkopískem, DN 100 mm</t>
  </si>
  <si>
    <t>AP-HSV</t>
  </si>
  <si>
    <t>POL2_1</t>
  </si>
  <si>
    <t>Lože pro trativody, položení trubek, obsyp potrubí sypaninou z vhodných hornin, nebo materiálem připraveným podél výkopu ve vzdálenosti do 3 m od jeho kraje.  Bez výkopu rýhy.</t>
  </si>
  <si>
    <t>8,2</t>
  </si>
  <si>
    <t>opěrná zeď : (3,25+5,8+2,4)*2,0</t>
  </si>
  <si>
    <t>389,3*0,00089</t>
  </si>
  <si>
    <t>318261125R00</t>
  </si>
  <si>
    <t>Ploty z betonových tvárnic s výztuží a betonovou zálivkou stříška, šířky 400 mm, hladká, přírodní</t>
  </si>
  <si>
    <t>11,5</t>
  </si>
  <si>
    <t>338920012RA0</t>
  </si>
  <si>
    <t>Palisády z betonových kůlů tloušťky 110 mm, výšky 420 mm</t>
  </si>
  <si>
    <t>Výkop rýhy pro osazení včetně výkopu prostoru pro drenážní zásyp, osazení palisád do betonu, položení drenážního potrubí, umístění hydroizolační fólie, zásyp štěrkem.</t>
  </si>
  <si>
    <t>1,5</t>
  </si>
  <si>
    <t>338920024RA0</t>
  </si>
  <si>
    <t>Palisády z betonových kůlů tloušťky 200 mm, výšky 700 mm</t>
  </si>
  <si>
    <t>1,5+2,7</t>
  </si>
  <si>
    <t>338920025RA0</t>
  </si>
  <si>
    <t>Palisády z betonových kůlů tloušťky 200 mm, výšky 850 mm</t>
  </si>
  <si>
    <t>1,7</t>
  </si>
  <si>
    <t>10*1,5</t>
  </si>
  <si>
    <t>596100030RAE</t>
  </si>
  <si>
    <t>Chodník z dlažby betonové, podklad štěrkodrť dlažba rozměru 500 x 500 mm, tloušťky 60 mm</t>
  </si>
  <si>
    <t>odkopávky nezapažené pro silnice, s přemístěním výkopku v příčných profilech, s naložením na dopravní prostředek a odvozem do 1 km, s uložením výkopku na skládku a úpravou pláně. Podklad ze štěrkopísku s rozprostřením, vlhčením a zhutněním tl. 10 cm, dodávka a položení dlažby betonové do lože z těženého kameniva do tl. 3 cm, s vyplněním spár, s dvojím beraněním a se smetením přebytečného materiálu na krajnici, osazení a dodávka záhonových obrubníků do lože z prostého betonu tl. 5-10 cm se zalitím a zatřením spár maltou, s opěrou.</t>
  </si>
  <si>
    <t>Skladba:</t>
  </si>
  <si>
    <t>podklad ze štěrkopísku                  10 cm</t>
  </si>
  <si>
    <t>lože z kameniva                               3 cm</t>
  </si>
  <si>
    <t>dlažba betonová                              4, 5, 6 cm</t>
  </si>
  <si>
    <t>celkem                                           17,18,19 cm</t>
  </si>
  <si>
    <t>pod kolnou : 2,2*2,7</t>
  </si>
  <si>
    <t>okolo domu : 33,14+4,32+2,27+11*1,5</t>
  </si>
  <si>
    <t>564231111R00</t>
  </si>
  <si>
    <t>Podklad nebo podsyp ze štěrkopísku tloušťka po zhutnění 100 mm</t>
  </si>
  <si>
    <t>822-1</t>
  </si>
  <si>
    <t>s rozprostřením, vlhčením a zhutněním</t>
  </si>
  <si>
    <t>chodník : 54,3</t>
  </si>
  <si>
    <t>terasa : 53,5</t>
  </si>
  <si>
    <t>vegetační tvárnice : 34,85</t>
  </si>
  <si>
    <t>schody po vrstvách : 13,5</t>
  </si>
  <si>
    <t>564851111R00</t>
  </si>
  <si>
    <t>Podklad ze štěrkodrti s rozprostřením a zhutněním tloušťka po zhutnění 150 mm</t>
  </si>
  <si>
    <t>564871111R00</t>
  </si>
  <si>
    <t>Podklad ze štěrkodrti s rozprostřením a zhutněním tloušťka po zhutnění 250 mm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</si>
  <si>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</si>
  <si>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</si>
  <si>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</si>
  <si>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59228280R</t>
  </si>
  <si>
    <t>tvárnice vegetační beton; l = 600,0 mm; š = 400 mm; h = 100,0 mm; 80 mm; šedá; beton C 30/37; XF4</t>
  </si>
  <si>
    <t>34,85*4,17*1,05</t>
  </si>
  <si>
    <t>564761111R00</t>
  </si>
  <si>
    <t>Podklad nebo kryt z kameniva hrubého drceného tloušťka po zhutnění 200 mm</t>
  </si>
  <si>
    <t>velikost 32 - 63 mm s rozprostřením a zhutněním</t>
  </si>
  <si>
    <t>mlatová cesta : 48,0</t>
  </si>
  <si>
    <t>564932111R00</t>
  </si>
  <si>
    <t>Podklad nebo kryt z mechanicky zpevněného kameniva (MZK) tloušťka po zhutnění 100 mm</t>
  </si>
  <si>
    <t>s rozprostřením a zhutněním</t>
  </si>
  <si>
    <t>mlatová cesta kryt : 48,0</t>
  </si>
  <si>
    <t>564261111R00</t>
  </si>
  <si>
    <t>Podklad nebo podsyp ze štěrkopísku tloušťka po zhutnění 200 mm</t>
  </si>
  <si>
    <t>podsyp pod terasy a vstup : 210</t>
  </si>
  <si>
    <t>561232611R00</t>
  </si>
  <si>
    <t>Zřízení podkl. ze zeminy stabiliz. cementem S II ze zeminy získané v trase nebo ze zemníku, tloušťka po zhutnění 100 mm</t>
  </si>
  <si>
    <t>se zpracováním směsi v míchacím centru v obvodu staveniště, bez přidání vylepšovacího materiálu, s rozprostřením směsi, zhutněním a ošetřením vodou</t>
  </si>
  <si>
    <t>591100020RAA</t>
  </si>
  <si>
    <t>Chodník z dlažby zámkové, podklad štěrkopísek přírodní , tloušťky 60 mm, celkové tloušťky 200 mm</t>
  </si>
  <si>
    <t>odkopávka s přemístěním výkopku v příčných profilech, s naložením na dopravní prostředek a odvozem do 1 km, s uložením výkopku na skládku a úpravou pláně. Podklad ze štěrkopísku s rozprostřením, vlhčením a zhutněním tl. 10 cm. Dodávka a položení dlažby zámkové do lože z těženého kameniva do tl. 5 cm, s vyplněním spár, s dvojím beraněním a se smetením přebytečného materiálu na krajnici. Osazení a dodávka záhonových obrubníků do lože z prostého betonu tl. 5 - 10 cm se zalitím a zatřením spár maltou, s opěrou.</t>
  </si>
  <si>
    <t>lože z kameniva                               5 cm</t>
  </si>
  <si>
    <t>dlažba zámková, betonová              6 cm</t>
  </si>
  <si>
    <t>celkem                                            21 cm</t>
  </si>
  <si>
    <t>Včetně vytvoření dilatačních spár, bez zaplnění.</t>
  </si>
  <si>
    <t>terasa : 53,5*0,15</t>
  </si>
  <si>
    <t>terasa : 53,5*0,00444</t>
  </si>
  <si>
    <t>schody : 6,3*0,00444</t>
  </si>
  <si>
    <t>632921913R00</t>
  </si>
  <si>
    <t>Dlažba vnitřní nebo vnější při objektu z dlaždic betonových betonových kladených do písku  se zalitím spár na celou výšku cementovou maltou pro spárování _x000D_
 o tloušťce dlaždic 60 mm</t>
  </si>
  <si>
    <t>vodorovná nebo ve spádu do 15° od vodorovné roviny</t>
  </si>
  <si>
    <t>Včetně dodávky dlaždic.</t>
  </si>
  <si>
    <t>631312511R00</t>
  </si>
  <si>
    <t xml:space="preserve">Mazanina z betonu prostého tl. přes 50 do 80 mm třídy C -/12,5 </t>
  </si>
  <si>
    <t>podkladní beton : 1,5*2,85*0,05</t>
  </si>
  <si>
    <t>631313611R00</t>
  </si>
  <si>
    <t xml:space="preserve">Mazanina z betonu prostého tl. přes 80 do 120 mm třídy C 16/20 </t>
  </si>
  <si>
    <t>deska : 1,5*2,85*0,1</t>
  </si>
  <si>
    <t>917762111RT5</t>
  </si>
  <si>
    <t>Osazení silničního nebo chodníkového obrubníku včetně dodávky betonovéího obrubníku_x000D_
 rozměru 1000/100/250 mm, ležatého, s boční opěrou z betonu prostého, do lože z betonu prostého C 12/15</t>
  </si>
  <si>
    <t>S dodáním hmot pro lože tl. 80-100 mm.</t>
  </si>
  <si>
    <t>149,8</t>
  </si>
  <si>
    <t>935112111R00</t>
  </si>
  <si>
    <t>Osazení příkopového žlabu se zřízením lože tl. 100 mm z betonu C 8/10, z betonových příkopových tvárnic, šířky do 500 mm</t>
  </si>
  <si>
    <t>s vyplněním a zatřením spár cementovou maltou, se zřízením lože tl. 10 cm</t>
  </si>
  <si>
    <t>Včetně  dodání hmot pro lože a vyplnění spár.</t>
  </si>
  <si>
    <t>9,7+31,25+16,45</t>
  </si>
  <si>
    <t>59227441R</t>
  </si>
  <si>
    <t>žlab odvodňovací beton; do dlažby, průběžný; l = 1000,0 mm; š = 300 mm; h = 100,0 mm</t>
  </si>
  <si>
    <t>57,4*1,01</t>
  </si>
  <si>
    <t>998223011R00</t>
  </si>
  <si>
    <t>Přesun hmot pozemních komunikací, kryt dlážděný jakékoliv délky objektu</t>
  </si>
  <si>
    <t>vodorovně do 200 m</t>
  </si>
  <si>
    <t>16,15+29,107+1,705+283,615+37,053+36,488+12,071</t>
  </si>
  <si>
    <t>711823121RT3</t>
  </si>
  <si>
    <t>Ochrana konstrukcí nopovou fólií svisle, výška nopu 8 mm, včetně dodávky fólie</t>
  </si>
  <si>
    <t>1,4*(5,2+1,5+1,5)</t>
  </si>
  <si>
    <t>12,226</t>
  </si>
  <si>
    <t>D+M zábradlí z elox. hliníku v = 900 mm, ozn. v tabulce 15/Z</t>
  </si>
  <si>
    <t>1,0+1,0+5,6</t>
  </si>
  <si>
    <t>174,8</t>
  </si>
  <si>
    <t>771120111R00</t>
  </si>
  <si>
    <t>Obklad stupňů do tmele na stupnice , jedna řada</t>
  </si>
  <si>
    <t>15</t>
  </si>
  <si>
    <t>771120211R00</t>
  </si>
  <si>
    <t>Obklad stupňů do tmele na podstupnice , jedna řada</t>
  </si>
  <si>
    <t>59228510R</t>
  </si>
  <si>
    <t>stupeň schodišťový  betonový; l = 30,0 cm; š = 37,0 cm; h = 16,0 cm</t>
  </si>
  <si>
    <t>11*5*1,05</t>
  </si>
  <si>
    <t>134,276</t>
  </si>
  <si>
    <t>SLEVA</t>
  </si>
  <si>
    <t>Sleva</t>
  </si>
  <si>
    <t>-</t>
  </si>
  <si>
    <t>POL13_0</t>
  </si>
  <si>
    <t>974031121R00</t>
  </si>
  <si>
    <t>Vysekání rýh v jakémkoliv zdivu cihelném v ploše_x000D_
 do hloubky 30 mm, šířky do 30 mm</t>
  </si>
  <si>
    <t>801-3</t>
  </si>
  <si>
    <t>974031122R00</t>
  </si>
  <si>
    <t>Vysekání rýh v jakémkoliv zdivu cihelném v ploše_x000D_
 do hloubky 30 mm, šířky do 70 mm</t>
  </si>
  <si>
    <t>974031153R00</t>
  </si>
  <si>
    <t>Vysekání rýh v jakémkoliv zdivu cihelném v ploše_x000D_
 do hloubky 100 mm, šířky do 100 mm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</si>
  <si>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</si>
  <si>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</si>
  <si>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</si>
  <si>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</si>
  <si>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</si>
  <si>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</si>
  <si>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979990102R00</t>
  </si>
  <si>
    <t>Poplatek za skládku směsi betonu a cihel nad 30x30 cm</t>
  </si>
  <si>
    <t>210220021R00</t>
  </si>
  <si>
    <t>Vedení uzemňovací uzemňovací vedení v zemi vč. svorek, propoj. izolace spojů, FeZn, do 120 mm2</t>
  </si>
  <si>
    <t>POL1_9</t>
  </si>
  <si>
    <t>210220101R00</t>
  </si>
  <si>
    <t xml:space="preserve">Vedení uzemňovací svodové vodiče včetně podpěr, FeZn průměr do 10 mm, Al průměr do 10 mm, Cu průměr do 8 mm + podpěry,  </t>
  </si>
  <si>
    <t>210220201R00</t>
  </si>
  <si>
    <t>Vedení uzemňovací jímací tyč včetně upevnění na střešní hřeben,  , do 3 m délky tyče</t>
  </si>
  <si>
    <t>210220301R00</t>
  </si>
  <si>
    <t xml:space="preserve">Vedení uzemňovací svorky hromosvodové, do 2 šroubů (SS, SR 03),  </t>
  </si>
  <si>
    <t>210220372R00</t>
  </si>
  <si>
    <t>Vedení uzemňovací ochranný úhelník nebo trubka,  , s držáky do zdiva</t>
  </si>
  <si>
    <t>210220401R00</t>
  </si>
  <si>
    <t xml:space="preserve">Vedení uzemňovací označení svodu štítky, smaltovaný, z umělé hmoty,  </t>
  </si>
  <si>
    <t>210810005R00</t>
  </si>
  <si>
    <t>Kabely silové kabel CYKY-m 750 V, 3 x 1,5 mm2, volně uložený</t>
  </si>
  <si>
    <t>210810013R00</t>
  </si>
  <si>
    <t>Kabely silové kabel CYKY-m 750 V, 4 x 10 mm2, volně uložený</t>
  </si>
  <si>
    <t>210010002R00</t>
  </si>
  <si>
    <t>Trubka tuhá na omítku, typ 25.. 25 mm včetně spojek a kolen</t>
  </si>
  <si>
    <t>210010003R00</t>
  </si>
  <si>
    <t xml:space="preserve">Trubka ohebná pod omítku, typ 23.. 23 mm </t>
  </si>
  <si>
    <t>210010124R00</t>
  </si>
  <si>
    <t xml:space="preserve">Trubka ochranná z PE, uložená volně, DN do 80 mm </t>
  </si>
  <si>
    <t>210010301R00</t>
  </si>
  <si>
    <t xml:space="preserve">Krabice přístrojová KP 68, KZ 3, bez zapojení </t>
  </si>
  <si>
    <t>210010313R00</t>
  </si>
  <si>
    <t xml:space="preserve">Krabice odbočná KO 125, bez zapojení-čtvercová </t>
  </si>
  <si>
    <t>210010321R00</t>
  </si>
  <si>
    <t xml:space="preserve">Krabice odbočná KR 68, se zapojením-kruhová </t>
  </si>
  <si>
    <t>210010322R00</t>
  </si>
  <si>
    <t xml:space="preserve">Krabice odbočná KR 97, se zapojením-kruhová </t>
  </si>
  <si>
    <t>210010521R00</t>
  </si>
  <si>
    <t xml:space="preserve">Odvíč./zavíčkování krabic - víčko na závit </t>
  </si>
  <si>
    <t>210010522R00</t>
  </si>
  <si>
    <t xml:space="preserve">Odvíč./zavíčkování krabic - víčko na šroub </t>
  </si>
  <si>
    <t>210020922R00</t>
  </si>
  <si>
    <t xml:space="preserve">Ucpávka protipožární, průchod stěnou, tl. 30 cm </t>
  </si>
  <si>
    <t>210100001R00</t>
  </si>
  <si>
    <t xml:space="preserve">Ukončení vodičů v rozvaděči + zapojení do 2,5 mm2 </t>
  </si>
  <si>
    <t>210100002R00</t>
  </si>
  <si>
    <t xml:space="preserve">Ukončení vodičů v rozvaděči + zapojení do 6 mm2 </t>
  </si>
  <si>
    <t>210100003R00</t>
  </si>
  <si>
    <t xml:space="preserve">Ukončení vodičů v rozvaděči + zapojení do 16 mm2 </t>
  </si>
  <si>
    <t>210110041R00</t>
  </si>
  <si>
    <t xml:space="preserve">Spínač zapuštěný jednopólový </t>
  </si>
  <si>
    <t>210110043R00</t>
  </si>
  <si>
    <t xml:space="preserve">Spínač zapuštěný seriový </t>
  </si>
  <si>
    <t>210110045R00</t>
  </si>
  <si>
    <t xml:space="preserve">Spínač zapuštěný střídavý </t>
  </si>
  <si>
    <t>210110047R00</t>
  </si>
  <si>
    <t xml:space="preserve">Spínač zapuštěný křížový </t>
  </si>
  <si>
    <t>210110048R00</t>
  </si>
  <si>
    <t xml:space="preserve">Sporáková kombinace zapuštěná </t>
  </si>
  <si>
    <t>210110051R00</t>
  </si>
  <si>
    <t>Tlačítkový ovladač zapuštěný</t>
  </si>
  <si>
    <t>210110071R00</t>
  </si>
  <si>
    <t xml:space="preserve">Spínač speciální pohybový pro osvětlení </t>
  </si>
  <si>
    <t>210111002R00</t>
  </si>
  <si>
    <t xml:space="preserve">Zásuvka domovní vestavná - provedení 2P+Z </t>
  </si>
  <si>
    <t>210111008R00</t>
  </si>
  <si>
    <t>Zásuvka domovní na omítku 400V 32A</t>
  </si>
  <si>
    <t>210111012R00</t>
  </si>
  <si>
    <t xml:space="preserve">Zásuvka domovní zapuštěná -  2P+Z,dvojí zapojení </t>
  </si>
  <si>
    <t>210111025R00</t>
  </si>
  <si>
    <t>Spínač speciální žaluziový krátkocestný</t>
  </si>
  <si>
    <t>210111026R00</t>
  </si>
  <si>
    <t>Spínač speciální žaluziový programovatelný</t>
  </si>
  <si>
    <t>210111111R00</t>
  </si>
  <si>
    <t>Relé rozdělovací pro spínání dvou pohonů žaluzií</t>
  </si>
  <si>
    <t>210111121R00</t>
  </si>
  <si>
    <t>Termostat programovatelný pro ovládání topného okruhu</t>
  </si>
  <si>
    <t>210120102R00</t>
  </si>
  <si>
    <t xml:space="preserve">Patrona nožová do 500 V s montáží </t>
  </si>
  <si>
    <t>210190002R00</t>
  </si>
  <si>
    <t xml:space="preserve">Montáž celoplechových rozvodnic do váhy 50 kg </t>
  </si>
  <si>
    <t>210190003R00</t>
  </si>
  <si>
    <t xml:space="preserve">Montáž celoplechových rozvodnic do váhy 100 kg </t>
  </si>
  <si>
    <t>210192722R00</t>
  </si>
  <si>
    <t xml:space="preserve">Štítek označovací pro přístroje - lepený </t>
  </si>
  <si>
    <t>210200006R00</t>
  </si>
  <si>
    <t>Svítidlo žárovkové stropní přisazené osazené LED zdrojem</t>
  </si>
  <si>
    <t>ks</t>
  </si>
  <si>
    <t>210200013R00</t>
  </si>
  <si>
    <t>Svítidlo žárovkové přisazené nástěnné osazené LED zdrojem</t>
  </si>
  <si>
    <t>210201039R00</t>
  </si>
  <si>
    <t>Svítidlo zářivkové přisazené stropní do 2X58W</t>
  </si>
  <si>
    <t>210201055R00</t>
  </si>
  <si>
    <t>Svítidlo zářivkové nouzové přisazené nástěnné do 20W</t>
  </si>
  <si>
    <t>210220022R00</t>
  </si>
  <si>
    <t xml:space="preserve">Vedení uzemňovací v zemi FeZn, D 8 - 10 mm </t>
  </si>
  <si>
    <t>210220302R00</t>
  </si>
  <si>
    <t xml:space="preserve">Svorka hromosvodová nad 2 šrouby /ST, SJ, SR, atd/ </t>
  </si>
  <si>
    <t>210220321R00</t>
  </si>
  <si>
    <t xml:space="preserve">Svorka na potrubí Bernard, včetně Cu pásku </t>
  </si>
  <si>
    <t>210292601R00</t>
  </si>
  <si>
    <t>Práce mimo C21-M,hodinová zúčtovací sazba práce mimo C21-M / práce šéfmontéra a spolupráce s revizním technikem / zapojení rozvaděče a ovládacích prvků MaR vzduchotechnických jednotek 1 a 2 / zapojení prvků MaR pro topný systém</t>
  </si>
  <si>
    <t>hr</t>
  </si>
  <si>
    <t>zapojení prvků MaR pro topný systém</t>
  </si>
  <si>
    <t>210800003R00</t>
  </si>
  <si>
    <t xml:space="preserve">Vodič CYY 4 mm2 uložený pod omítkou </t>
  </si>
  <si>
    <t>210800004R00</t>
  </si>
  <si>
    <t xml:space="preserve">Vodič CYY 6 mm2 uložený pod omítkou </t>
  </si>
  <si>
    <t>210800007R00</t>
  </si>
  <si>
    <t xml:space="preserve">Vodič CYY 10 mm2 uložený pod omítkou </t>
  </si>
  <si>
    <t>210802109R00</t>
  </si>
  <si>
    <t xml:space="preserve">Šňůra CMSM 3 x 1,50 mm2 volně uložená </t>
  </si>
  <si>
    <t>210802113R00</t>
  </si>
  <si>
    <t xml:space="preserve">Šňůra CMSM 4 x 1 mm2 volně uložená </t>
  </si>
  <si>
    <t>210810001R00</t>
  </si>
  <si>
    <t xml:space="preserve">Kabel CYKY-m 750 V 2 x 1,5 mm2 volně uložený </t>
  </si>
  <si>
    <t>210810006R00</t>
  </si>
  <si>
    <t xml:space="preserve">Kabel CYKY-m 750 V 3 x 2,5 mm2 volně uložený </t>
  </si>
  <si>
    <t>210810009R00</t>
  </si>
  <si>
    <t xml:space="preserve">Kabel CYKY-m 750 V 4 x 1,5 mm2 volně uložený </t>
  </si>
  <si>
    <t>210810015R00</t>
  </si>
  <si>
    <t xml:space="preserve">Kabel CYKY-m 750 V 5-7 x 1,5-4 mm2 volně uložený </t>
  </si>
  <si>
    <t>210810018R00</t>
  </si>
  <si>
    <t xml:space="preserve">Kabel CYKY-m 750 V 7 x 1,5 mm2 volně uložený </t>
  </si>
  <si>
    <t>211010001R00</t>
  </si>
  <si>
    <t xml:space="preserve">Osazení hmoždinky do cihlového zdiva, HM 6 </t>
  </si>
  <si>
    <t>358-11562</t>
  </si>
  <si>
    <t>Dodávka materiálu na zakázku,viz.položková specifikace v příloze projektu elektro</t>
  </si>
  <si>
    <t>soubor</t>
  </si>
  <si>
    <t>POL3_9</t>
  </si>
  <si>
    <t>358-11564</t>
  </si>
  <si>
    <t>Dodávka rozvaděče RE na zakázku / rozvaděč obchodního měření ČEZ typový plastový včetně základového dílu hlavní jistič 25A viz.výkresová dokumentace</t>
  </si>
  <si>
    <t>358-11566</t>
  </si>
  <si>
    <t>Dodávka rozvaděč RD na zakázku viz.položková specifikace rozvaděče v PD elektro</t>
  </si>
  <si>
    <t>Krabice odbočná IP44 na omítku, se zapojením</t>
  </si>
  <si>
    <t>POL12_1</t>
  </si>
  <si>
    <t>460200263R00</t>
  </si>
  <si>
    <t>Výkop kabelové rýhy 50/80 cm  hor.4  6m+4m+19m</t>
  </si>
  <si>
    <t>460570263R00</t>
  </si>
  <si>
    <t xml:space="preserve">Zához rýhy 50/80 cm, hornina třídy 4, se zhutněním </t>
  </si>
  <si>
    <t>VRN1</t>
  </si>
  <si>
    <t>PROŘEZ+PODRUŽNÝ MATERIÁL</t>
  </si>
  <si>
    <t>005231010Rx</t>
  </si>
  <si>
    <t>Výchozí revize</t>
  </si>
  <si>
    <t>náklady spojené s provedením všech technickými normami předepsaných zkoušek a revizí stavebních konstrukcí nebo stavebních prací.</t>
  </si>
  <si>
    <t>Pol__1</t>
  </si>
  <si>
    <t>koncentrátor / sběrnicový expandér 2x16zón v OCEP boxu</t>
  </si>
  <si>
    <t>Pol__10</t>
  </si>
  <si>
    <t>Ústředna EZS 192 zón včetně OCEP boxu</t>
  </si>
  <si>
    <t>Pol__11</t>
  </si>
  <si>
    <t>Magnetický kontakt</t>
  </si>
  <si>
    <t>Pol__12</t>
  </si>
  <si>
    <t>GSM brána pro EZS ústřednu</t>
  </si>
  <si>
    <t>Pol__13</t>
  </si>
  <si>
    <t>univerzální GSM převodník / přijímač včetně integrace do stávající ústředny EZS Žampach / přenos, nouzového volání klienta 2 výstupní kontakty</t>
  </si>
  <si>
    <t>Pol__2</t>
  </si>
  <si>
    <t>siréna vnitřní s optickou a akustickou signalizací</t>
  </si>
  <si>
    <t>Pol__3</t>
  </si>
  <si>
    <t>ovládač EZS s grafickým displejem 10x10cm</t>
  </si>
  <si>
    <t>Pol__4</t>
  </si>
  <si>
    <t>venkovní nástěnná siréna s akumulátorem</t>
  </si>
  <si>
    <t>Pol__5</t>
  </si>
  <si>
    <t>opticko kouřové čidlo integrované do systému PTZS</t>
  </si>
  <si>
    <t>Pol__6</t>
  </si>
  <si>
    <t>pohybové čidlo pro monitoring pohybu, vysoká citlivost, vyměnitelné čočky, dosah PIR 10 - 18m</t>
  </si>
  <si>
    <t>Pol__7</t>
  </si>
  <si>
    <t>systémový napájecí zdroj , 12V 2,75A, ocelový box, prostor pro akumulátor 12V 17Ah</t>
  </si>
  <si>
    <t>Pol__8</t>
  </si>
  <si>
    <t>akumulátor 12V 17Ah</t>
  </si>
  <si>
    <t>Pol__9</t>
  </si>
  <si>
    <t>software upgrade na aktuální verzi</t>
  </si>
  <si>
    <t>Pol__14</t>
  </si>
  <si>
    <t>kabel PZTS, 2x 0,22</t>
  </si>
  <si>
    <t>Pol__15</t>
  </si>
  <si>
    <t>kabel PZTS, 6x 0,22</t>
  </si>
  <si>
    <t>Pol__16</t>
  </si>
  <si>
    <t>kabel sdělovací, RS485, Belden</t>
  </si>
  <si>
    <t>Pol__17</t>
  </si>
  <si>
    <t>vodič v trubkovodu 1,5mm</t>
  </si>
  <si>
    <t>Pol__18</t>
  </si>
  <si>
    <t>trubka obebná - flexibilní 20 320N PVC (EN)</t>
  </si>
  <si>
    <t>Pol__19</t>
  </si>
  <si>
    <t>krabice odbočná KU 68-1902 pod omítku včetně víčka</t>
  </si>
  <si>
    <t>Pol__20</t>
  </si>
  <si>
    <t>štítky PZTS</t>
  </si>
  <si>
    <t>kpl</t>
  </si>
  <si>
    <t>Pol__21</t>
  </si>
  <si>
    <t>protipožární tmel bal 300ml</t>
  </si>
  <si>
    <t>Pol__22</t>
  </si>
  <si>
    <t>drážka pro tr.20, cihla</t>
  </si>
  <si>
    <t>Pol__23</t>
  </si>
  <si>
    <t>prostup stavební konstrukcí do 300, cihla 5x5cm</t>
  </si>
  <si>
    <t>Pol__24</t>
  </si>
  <si>
    <t>prostup stavební konstrukcí do 600, cihla 5x5cm</t>
  </si>
  <si>
    <t>Pol__25</t>
  </si>
  <si>
    <t>napojení na stávající systém PZTS GALAXY</t>
  </si>
  <si>
    <t>hod</t>
  </si>
  <si>
    <t>Pol__26</t>
  </si>
  <si>
    <t>programování ústředny PZTS</t>
  </si>
  <si>
    <t>Pol__27</t>
  </si>
  <si>
    <t>oživení systému PZTS</t>
  </si>
  <si>
    <t>Pol__28</t>
  </si>
  <si>
    <t>školení obsluhy</t>
  </si>
  <si>
    <t>Pol__29</t>
  </si>
  <si>
    <t>dokumentace skutečného provedení (5xtisk, 1x CD)</t>
  </si>
  <si>
    <t>Pol__30</t>
  </si>
  <si>
    <t>stavební přípomoce</t>
  </si>
  <si>
    <t>Pol__31</t>
  </si>
  <si>
    <t>PPV /přidružené pracovní výkony/</t>
  </si>
  <si>
    <t>Pol__32</t>
  </si>
  <si>
    <t>výchozí revize zařízení PZTS + protokol o funkční zkoušce PZTS včetně grafické nadstavby</t>
  </si>
  <si>
    <t>Pol__33</t>
  </si>
  <si>
    <t>dopravné materiálu a osob</t>
  </si>
  <si>
    <t>Pol__34</t>
  </si>
  <si>
    <t>drobný elektroinstalační materiál</t>
  </si>
  <si>
    <t>signální tlačítko se šňůrou</t>
  </si>
  <si>
    <t>symbol pro nouzové tlačítko</t>
  </si>
  <si>
    <t>instalační krabice pro kontrolní / signalizační panel</t>
  </si>
  <si>
    <t>instalační krabice pro tlačítko / táhlo</t>
  </si>
  <si>
    <t>signální tlačítko prosvětlené</t>
  </si>
  <si>
    <t>bzučák signalizační</t>
  </si>
  <si>
    <t>kontrolní panel do místa služby</t>
  </si>
  <si>
    <t>zakončovací odpor 1kohm</t>
  </si>
  <si>
    <t>signální světlo nad dveře</t>
  </si>
  <si>
    <t>kontrolní modul s tlačítkem potvrzení zásahu</t>
  </si>
  <si>
    <t>signalizační panel do místa služby</t>
  </si>
  <si>
    <t>transformátor SELV pro signalizační systém v samostatné instalační krabici</t>
  </si>
  <si>
    <t>kabel JYTY 4x1</t>
  </si>
  <si>
    <t>propojení s ústřednou PTZS / dva výstupní kontakty signalizačních panelů</t>
  </si>
  <si>
    <t>oživení systému, měření, protokol</t>
  </si>
  <si>
    <t>elektrický videovrátný panel s kamerou a čtyřmi tlačítky v montážní krabici na omítku antivandal, provedení digitální dvouvodičový systém</t>
  </si>
  <si>
    <t>domácí telefon s LCD barevným displejem a ovládáním elektrozámku vstupní branky</t>
  </si>
  <si>
    <t>zdroj pro domácího videovrátného na DIN lištu do domovního rozvaděče</t>
  </si>
  <si>
    <t>dveřní otvírač / elektrozámek 6-12V AC/DC</t>
  </si>
  <si>
    <t>oživení systému DT</t>
  </si>
  <si>
    <t>kabel JE-Y/St/Y 2x2x0,8</t>
  </si>
  <si>
    <t>trubka obebná - flexibilní 40 PVC</t>
  </si>
  <si>
    <t>patchpanel 24 CAT5E</t>
  </si>
  <si>
    <t>RACK 19" 15U nástěnný</t>
  </si>
  <si>
    <t>propojovací kabel CAT5E</t>
  </si>
  <si>
    <t>datová zásuvka 2x RJ45 (komplet vč.keystonů)</t>
  </si>
  <si>
    <t>panel 230V do datového rozvaděče</t>
  </si>
  <si>
    <t>WI-FI PŘÍSTUPOVÝ BOD STANDART 802.11 a/b/g/n/ac Dualband PoE 2xGLAN.WPS 2,4GHz 450Mb/s 5,0GHz</t>
  </si>
  <si>
    <t>3m PROD.PŘ.5xZÁS.+PŘEP.OCHRANA</t>
  </si>
  <si>
    <t>POLICE 2U DO R19"</t>
  </si>
  <si>
    <t>SWITCH 24p 4xSFP</t>
  </si>
  <si>
    <t>VYVAZOVACÍ PANEL</t>
  </si>
  <si>
    <t>ZÁLOŽNÍ ZDROJ UPS SMART 1000VA RACKmount</t>
  </si>
  <si>
    <t>kabel UTP CAT5E</t>
  </si>
  <si>
    <t>kabel SYKFY 2x8x0,5</t>
  </si>
  <si>
    <t>plastová chránička HDPE 40 + spojky</t>
  </si>
  <si>
    <t>zajištění a příprava smluvního vztahu s poskytovatelem bezdrátového připojení k internetu včetně, úhrady poplatku za vstupní měření signálu a úhrady poplatku za instalaci a zprovoznění zařízení</t>
  </si>
  <si>
    <t>poskytovatele</t>
  </si>
  <si>
    <t>zakončení kabelu UTP</t>
  </si>
  <si>
    <t>měření kabeláže, protokol o měření</t>
  </si>
  <si>
    <t>multipřepínač vstupy 4/8 SAT 950-2150MHz 1xterr.47-862MHz útlum 4dB DiSEqC 2.0 8 výstpů</t>
  </si>
  <si>
    <t>zásuvka TV/R koncová</t>
  </si>
  <si>
    <t>Anténní parabola satelitní 110cm</t>
  </si>
  <si>
    <t>anténní ráhno s výložníkem včetně kotvení do konstrukce krovu</t>
  </si>
  <si>
    <t>konvertor monoblok DiSeqC 2.0 2xAstra 4xF konektor výstup</t>
  </si>
  <si>
    <t>VF propojovací kabel 250mm s nalisovanými konektory</t>
  </si>
  <si>
    <t>zásuvka 230VAC 2-násobná do rozvaděče</t>
  </si>
  <si>
    <t>F konektor</t>
  </si>
  <si>
    <t>kaxiální kabel, nízký útlum, 75 ohm</t>
  </si>
  <si>
    <t>zakončení koaxiálního kabelu</t>
  </si>
  <si>
    <t>nastavení multipřepínače, měření signálu, oživení STA</t>
  </si>
  <si>
    <t>31*0,95*0,6</t>
  </si>
  <si>
    <t>2*1*1,2*2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</si>
  <si>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</si>
  <si>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</si>
  <si>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</si>
  <si>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17,7+4,8</t>
  </si>
  <si>
    <t>162201152R00</t>
  </si>
  <si>
    <t>Vodorovné přemístění výkopku z horniny 5 až 7, na vzdálenost přes 20  do 50 m</t>
  </si>
  <si>
    <t>31*0,6*0,1</t>
  </si>
  <si>
    <t>31*0,6*0,35</t>
  </si>
  <si>
    <t>167101101R00</t>
  </si>
  <si>
    <t>Nakládání, skládání, překládání neulehlého výkopku nakládání výkopku_x000D_
 do 100 m3, z horniny 1 až 4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</si>
  <si>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</si>
  <si>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</si>
  <si>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</si>
  <si>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</si>
  <si>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</si>
  <si>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31*0,6*0,5</t>
  </si>
  <si>
    <t>175101101RT2</t>
  </si>
  <si>
    <t>Obsyp potrubí bez prohození sypaniny</t>
  </si>
  <si>
    <t>sypaninou z vhodných hornin tř. 1 - 4 nebo materiálem připraveným podél výkopu ve vzdálenosti do 3 m od jeho kraje, pro jakoukoliv hloubku výkopu a jakoukoliv míru zhutnění,</t>
  </si>
  <si>
    <t>451541111R00</t>
  </si>
  <si>
    <t>Lože pod potrubí ze štěrkodrtě 0 - 63 mm</t>
  </si>
  <si>
    <t>723120204R00</t>
  </si>
  <si>
    <t>Potrubí z trubek černých závitových svařovaných DN 25</t>
  </si>
  <si>
    <t>800-721</t>
  </si>
  <si>
    <t>bezešvých ČSN 42 0250 a běžných ČSN 42 5710 - jakost 11353.0,</t>
  </si>
  <si>
    <t>723120205R00</t>
  </si>
  <si>
    <t>Potrubí z trubek černých závitových svařovaných DN 32</t>
  </si>
  <si>
    <t>723150367R00</t>
  </si>
  <si>
    <t>Potrubí ocel. černé svařované - chráničky D 57 mm, s 2,9 mm</t>
  </si>
  <si>
    <t>723160204R00</t>
  </si>
  <si>
    <t>Přípojky k plynoměrům G 1", bez ochozu</t>
  </si>
  <si>
    <t>včetně uzavíracích armatur, tvarovek, upevňovacího a těsnícího materiálu,</t>
  </si>
  <si>
    <t>723190204R00</t>
  </si>
  <si>
    <t>Přípojky ke strojům a zařízením přípojky ke strojům a zařízením_x000D_
 DN 25</t>
  </si>
  <si>
    <t>plynovodní z ocelových trubek závitových černých spojovaných na závit, bezešvých, běžných - jakost 11 353.0,</t>
  </si>
  <si>
    <t>723237215R00</t>
  </si>
  <si>
    <t>Armatury závitové se dvěma závity včetně materiálu kulový kohout, vnitřní-vnitřní, DN 25, PN 5, mosaz</t>
  </si>
  <si>
    <t>723234221R00</t>
  </si>
  <si>
    <t xml:space="preserve">Armatury závitové se dvěma závity včetně materiálu regulátor tlaku plynu domovní,dvoust.regulace; tlak vst.min 0,500 bar max 4,00 bar; tlak výst. max 0,004 bar; průtok 10 m3/hod; tř.přesn. RG,  ,  ,  ,  </t>
  </si>
  <si>
    <t>Pred.cena</t>
  </si>
  <si>
    <t>Tlaková zkouška + revize</t>
  </si>
  <si>
    <t>998723201R00</t>
  </si>
  <si>
    <t>Přesun hmot pro vnitřní plynovod v objektech výšky do 6 m</t>
  </si>
  <si>
    <t>783424340R00</t>
  </si>
  <si>
    <t>Nátěry potrubí a armatur syntetické potrubí, do DN 50 mm, dvojnásobné s 1x emailováním a základním nátěrem</t>
  </si>
  <si>
    <t>na vzduchu schnoucí</t>
  </si>
  <si>
    <t>230180014R00</t>
  </si>
  <si>
    <t>Montáž trub z plastických hmot PE, PP, 40 x 3,6</t>
  </si>
  <si>
    <t>230180067R00</t>
  </si>
  <si>
    <t>Montáž trubních dílů PE, PP, D 40</t>
  </si>
  <si>
    <t>230191013R00</t>
  </si>
  <si>
    <t>Uložení chráničky ve výkopu PE 90x3,5mm</t>
  </si>
  <si>
    <t>230193003R00</t>
  </si>
  <si>
    <t>Nasunutí potrubní sekce do chráničky DN 100</t>
  </si>
  <si>
    <t>230194003R00</t>
  </si>
  <si>
    <t>Utěsnění chráničky manžetou DN 100</t>
  </si>
  <si>
    <t>230195006R00</t>
  </si>
  <si>
    <t>Montáž distanční objímky celistvé d 86-106 mm</t>
  </si>
  <si>
    <t>230230016R00</t>
  </si>
  <si>
    <t>Hlavní tlaková zkouška vzduchem 0,6 MPa, DN 50</t>
  </si>
  <si>
    <t>230230076R00</t>
  </si>
  <si>
    <t>Čištění potrubí, DN 200</t>
  </si>
  <si>
    <t>28613405R</t>
  </si>
  <si>
    <t>trubka plastová vodovodní hladká; HDPE (PE 100); SDR 17,0; PN 10; D = 90,0 mm; s = 5,40 mm; l = 6 000,0 mm</t>
  </si>
  <si>
    <t>28613432R</t>
  </si>
  <si>
    <t>trubka plastová vodovodní hladká; HDPE (PE 100); SDR 11,0; PN 16; D = 40,0 mm; s = 3,70 mm; l = 100 000,0 mm</t>
  </si>
  <si>
    <t>28613955.AR</t>
  </si>
  <si>
    <t>trubka plastová plynovodní hladká; PE 100; SDR 11,0; D = 40,0 mm; s = 3,70 mm; l = 100000,0 mm</t>
  </si>
  <si>
    <t>Přechodka vrchní PE40 - ocel 5/4"</t>
  </si>
  <si>
    <t>Přechodový spoj zemní PE40/ocel DN32</t>
  </si>
  <si>
    <t>Elektrokoleno 90st. PE 100, SDR 11 dn 40</t>
  </si>
  <si>
    <t>Elektoobjímka PE 100, SDR 11, dn 40</t>
  </si>
  <si>
    <t>Výstražná fólie - žlutá - plyn  (dodávka + montáž)</t>
  </si>
  <si>
    <t>713463411</t>
  </si>
  <si>
    <t>Montáž izolace tepelné potrubí a ohybů tvarovkami nebo deskami potrubními pouzdry návlekovými, izolačními hadicemi potrubí a ohybů</t>
  </si>
  <si>
    <t>POL1_7</t>
  </si>
  <si>
    <t>283770450</t>
  </si>
  <si>
    <t>izolace tepelná potrubí z pěnového polyetylenu  22 x 20 mm</t>
  </si>
  <si>
    <t>POL3_7</t>
  </si>
  <si>
    <t>283770480</t>
  </si>
  <si>
    <t>izolace tepelná potrubí z pěnového polyetylenu 28 x 20 mm</t>
  </si>
  <si>
    <t>283770550</t>
  </si>
  <si>
    <t>izolace tepelná potrubí z pěnového polyetylenu 35 x 20 mm</t>
  </si>
  <si>
    <t>713xxx01</t>
  </si>
  <si>
    <t>Kaučuková izolace pro solární potrubí s odolností od -200°C do +175°C, odolná vůči UV záření.  d18 x, 19 mm</t>
  </si>
  <si>
    <t>998713102R00</t>
  </si>
  <si>
    <t>Přesun hmot pro izolace tepelné v objektech výšky do 12 m</t>
  </si>
  <si>
    <t>73120</t>
  </si>
  <si>
    <t>Uvedení kotle do provozu, nastavení regulací.</t>
  </si>
  <si>
    <t>731242491</t>
  </si>
  <si>
    <t>Kotle ocelové teplovodní plynové závěsné odtah spalin do komína montáž kotlů s odtahem spalin do, komína ostatních typů o výkonu do 14 kW</t>
  </si>
  <si>
    <t>731xxx01</t>
  </si>
  <si>
    <t>Nástěnný kondenzační kotel. Modulovatelný výkon od 2,9 do 14,0 kW / Normovaný stupeň využití 109 %, (Hi) / 98,2 % (Hs)/ Připraveno pro standardní hydraulická řešení</t>
  </si>
  <si>
    <t>/ Výměník tepla je ze slitiny Al-Si, odlévaný do pískové formy</t>
  </si>
  <si>
    <t>/ Z výrobního závodu je integrován 3cestný ventil</t>
  </si>
  <si>
    <t>/ Pro přizpůsobení průtoku otopné vody na okamžitý výkon hořáku je instalováno nízkoenergetické modulační oběhové čerpadlo (energetická třída A)</t>
  </si>
  <si>
    <t>-Podrobné parametry – viz. Technická zpráva</t>
  </si>
  <si>
    <t>731xxx02</t>
  </si>
  <si>
    <t>Sada sifonu ke kotli</t>
  </si>
  <si>
    <t>731xxx03</t>
  </si>
  <si>
    <t>Komfortní prostorový modulační regulátor pro sběrnici EMS plus a EMS., K použití jako ovládací jednotka pro regulaci teploty zdroje nebo jako prostorový regulátor.</t>
  </si>
  <si>
    <t>##Snadná obsluha a uvedení do provozu</t>
  </si>
  <si>
    <t>##Velký grafický podsvícený displej</t>
  </si>
  <si>
    <t>##Řízení podle teploty prostoru podle venkovní teploty (ekvitermní regulace)</t>
  </si>
  <si>
    <t>##Montáž od topného zařízení nebo na stěnu</t>
  </si>
  <si>
    <t>##Individuálně nastavitelný denní nebo týdenní program</t>
  </si>
  <si>
    <t>##Termická dezinfekce (ochrana proti Legionelle)</t>
  </si>
  <si>
    <t>##Prázdninový program</t>
  </si>
  <si>
    <t>##Detekce poklesu teploty (otevření okna)</t>
  </si>
  <si>
    <t>##Solární příprava teplé vody ve spojení s modulem MS100 nebo podpora vytápění ve spojení s modulem MS200</t>
  </si>
  <si>
    <t>##Zobrazení solárních zisků v kWh</t>
  </si>
  <si>
    <t>##Tlačítko „Fav“ pro přímý přístup k oblíbeným funkcím</t>
  </si>
  <si>
    <t>##Možnost rozšíření funkcí pomocí modulů, možnost řízení až 4 otopných okruhů (s/bez směšovače)</t>
  </si>
  <si>
    <t>##Grafické zobrazení venkovní teploty za poslední 2 dny</t>
  </si>
  <si>
    <t>##Jednoduchá automatická detekce připojených komponent a návrhem konfigurace</t>
  </si>
  <si>
    <t>##Zámek (dětská pojistka)</t>
  </si>
  <si>
    <t>731xxx04</t>
  </si>
  <si>
    <t>Základní prostorový modulační regulátor k použití jako prostorový termostat nebo dálkové ovládání k, hlavnímu regulátoru.</t>
  </si>
  <si>
    <t>##Dočasné nastavení požadované teploty v prostoru, až do dalšího spínacího bodu časového programu</t>
  </si>
  <si>
    <t>731xxx05</t>
  </si>
  <si>
    <t>Čidlo anuloidu</t>
  </si>
  <si>
    <t>731xxx06</t>
  </si>
  <si>
    <t>Termohydraulický rozdělovač WHY80/60 THR (anuloid) s izolací v černé barvě vč. jímky pro kruhové, čidlo, nástěnného držáku, vypouštěcího kohoutu, hmoždinek a šroubů</t>
  </si>
  <si>
    <t>Max. 2500 l/hVstup 2 x 1˝ vnější závit</t>
  </si>
  <si>
    <t>Výstup 2 x 5/4˝ vnější závit</t>
  </si>
  <si>
    <t>731xxx07</t>
  </si>
  <si>
    <t>Rozdělovač - 3 okruhy. Rychlomontážní systém otopného okruhu RK 3/32/32 Rychlomontážní kombinace s, termohydraulickým rozdělovačem, max. 5000 l/h Připojovací trubky k termohydraulickému rozdělovači</t>
  </si>
  <si>
    <t>731xxx08</t>
  </si>
  <si>
    <t>Čerpadlová skupina - sada.Sada HSM15/4 MM100 Rychlomontážní sada pro 1 otopný okruh se směšovačem,, DN15, čerpadlo velikost 25/4, integrovaný EMS plus modul pro připojení k hlavní regulaci.</t>
  </si>
  <si>
    <t>731xxx09</t>
  </si>
  <si>
    <t>Čerpadlová skupina - sada.Sada HSM20/6 MM100 Rychlomontážní sada pro 1 otopný okruh se směšovačem,, DN20, čerpadlo velikost 25/4, integrovaný EMS plus modul pro připojení k hlavní regulaci.</t>
  </si>
  <si>
    <t>731xxx10</t>
  </si>
  <si>
    <t>Solární paket pro ohřev teplé vody obssahuje: 4 deskové kolektory, odvzdušňovač, solární kapalinu, 20l, expanzní nádobu 25 l, sadu pro připojení exp. nádoby, přepěťovou ochranu před bleskem,</t>
  </si>
  <si>
    <t>termostatický směšovač teplé vody 3/4“.</t>
  </si>
  <si>
    <t>731xxx11</t>
  </si>
  <si>
    <t>Montážní příslušenství na šikmou střechu pro 4 deskové kolektory</t>
  </si>
  <si>
    <t>731xxx12</t>
  </si>
  <si>
    <t>Solární stanice s regulačním modulemKompaktní konstrukce obsahuje solární oběhovéčerpadlo,, zpětnou klapku, pojistný ventil 6 bar, manometr, kulový kohout na výstupua zpátečce s integrovaným</t>
  </si>
  <si>
    <t>teploměrem, omezovač průtoku a tepelnou izolaci.</t>
  </si>
  <si>
    <t>Integrované modulační čerpadlo splňuje podmínky ErP.</t>
  </si>
  <si>
    <t>Kombinace se solárním modulem -  slouží jako rozšíření regulace kotle a otopného systému</t>
  </si>
  <si>
    <t>731xxx13</t>
  </si>
  <si>
    <t>Bivalentní solární zásobník.Standardní bivalentní zásobník teplé vody se dvěma výměníkyz, hladkých trubek. Celkový objem 380 litrů.</t>
  </si>
  <si>
    <t>731xxx100</t>
  </si>
  <si>
    <t>Montáž a sestavení výše uvedeného zařízení kotelny - rozdělovače s čerpadlovými skupinami, ohřívače, teplé vody, solárního systému.</t>
  </si>
  <si>
    <t>731810332</t>
  </si>
  <si>
    <t>Nucené odtahy spalin od kondenzačních kotlů soustředným potrubím vedeným svisle šikmou střechou,, průměru 80/125 mm</t>
  </si>
  <si>
    <t>731810342</t>
  </si>
  <si>
    <t>Nucené odtahy spalin od kondenzačních kotlů prodloužení soustředného potrubí, průměru 80/125 mm</t>
  </si>
  <si>
    <t>731810342x1</t>
  </si>
  <si>
    <t>Revizní koleno DN80/125, 87°</t>
  </si>
  <si>
    <t>731xxx31</t>
  </si>
  <si>
    <t>Revize spalinové cesty</t>
  </si>
  <si>
    <t>998731101R00</t>
  </si>
  <si>
    <t>Přesun hmot pro kotelny umístěné ve výšce (hloubce) do 6 m</t>
  </si>
  <si>
    <t>800-731</t>
  </si>
  <si>
    <t>32xxx10</t>
  </si>
  <si>
    <t>Měřič tepla průtokový utrazvukový DN20 (25), Qp 1,5 , bateriový, včetně čidel, montáže a oživení. ., Dodávka i montáž.</t>
  </si>
  <si>
    <t>732199100R00</t>
  </si>
  <si>
    <t>Montáž orientačních štítků bez dodávky orientačního štítku</t>
  </si>
  <si>
    <t>732xxx20</t>
  </si>
  <si>
    <t>Revize tlakových nádob .</t>
  </si>
  <si>
    <t>733221203</t>
  </si>
  <si>
    <t>Potrubí z trubek měděných měkkých spojovaných tvrdým pájením D 18/1</t>
  </si>
  <si>
    <t>733221204</t>
  </si>
  <si>
    <t>Potrubí z trubek měděných měkkých spojovaných tvrdým pájením D 22/1</t>
  </si>
  <si>
    <t>733222205</t>
  </si>
  <si>
    <t>Potrubí z trubek měděných polotvrdých spojovaných tvrdým pájením D 28/1,5</t>
  </si>
  <si>
    <t>733222206</t>
  </si>
  <si>
    <t>Potrubí z trubek měděných polotvrdých spojovaných tvrdým pájením D 35/1,5</t>
  </si>
  <si>
    <t>733291101</t>
  </si>
  <si>
    <t>Zkoušky těsnosti potrubí z trubek měděných D do 35/1,5</t>
  </si>
  <si>
    <t>733xxx051</t>
  </si>
  <si>
    <t>Chemie do topného systému - směs inhibitorů pro topné systémy - Víceúčelový přípravek k inhibici, koroze, vodního kamene, hluku ve výměníku kotle a pohlcování vodíku v kovu i pro systémy obsahující</t>
  </si>
  <si>
    <t>litr</t>
  </si>
  <si>
    <t>hliníkové součásti</t>
  </si>
  <si>
    <t>998733101R00</t>
  </si>
  <si>
    <t>Přesun hmot pro rozvody potrubí v objektech výšky do 6 m</t>
  </si>
  <si>
    <t>734211119</t>
  </si>
  <si>
    <t>Ventily odvzdušňovací závitové automatické PN 14 do 120 st.C G 3/8</t>
  </si>
  <si>
    <t>73422153xx1</t>
  </si>
  <si>
    <t>Ventil závitový termostatický H - pro středové připojení žebříků DN 15 - včetně termohlavice a, krytky</t>
  </si>
  <si>
    <t>73422153xx2</t>
  </si>
  <si>
    <t>Armatura do potrubí - separátor mikrobublin DN 32</t>
  </si>
  <si>
    <t>734242413</t>
  </si>
  <si>
    <t>Ventily zpětné závitové PN 16 do 110 st.C přímé G 3/4</t>
  </si>
  <si>
    <t>734291123</t>
  </si>
  <si>
    <t>Ostatní armatury kohouty plnicí a vypouštěcí PN 10 do 110 st.C G 1/2</t>
  </si>
  <si>
    <t>734291245</t>
  </si>
  <si>
    <t>Ostatní armatury filtry závitové PN 16 do 130 st.C přímé s vnitřními závity G 1 1/4</t>
  </si>
  <si>
    <t>734292714</t>
  </si>
  <si>
    <t>Ostatní armatury kulové kohouty PN 42 do 185 st.C přímé vnitřní závit G 3/4</t>
  </si>
  <si>
    <t>734292715</t>
  </si>
  <si>
    <t>Ostatní armatury kulové kohouty PN 42 do 185 st.C přímé vnitřní závit G 1</t>
  </si>
  <si>
    <t>734292715xx2</t>
  </si>
  <si>
    <t>Kohout kulový přímý G 1 PN 42 do 185°C vnitřní závit S JÍMKOU PRO ČIDLO měřiče tepla</t>
  </si>
  <si>
    <t>734411101</t>
  </si>
  <si>
    <t>Teploměry technické s pevným stonkem a jímkou zadní připojení (axiální) průměr 63 mm délka stonku 50, mm</t>
  </si>
  <si>
    <t>7344211021</t>
  </si>
  <si>
    <t>Tlakoměr s pevným stonkem a zpětnou klapkou tlak 0-16 bar průměr 63 mm spodní připojení</t>
  </si>
  <si>
    <t>998734102</t>
  </si>
  <si>
    <t>Přesun hmot pro armatury stanovený z hmotnosti přesunovaného materiálu vodorovná dopravní vzdálenost, do 50 m v objektech výšky přes 6 do 12 m</t>
  </si>
  <si>
    <t>735000912R00</t>
  </si>
  <si>
    <t>Regulace otopného systému při opravách vyregulování dvojregulačních ventilů a kohoutů s termostatickým ovládáním</t>
  </si>
  <si>
    <t>735164522</t>
  </si>
  <si>
    <t>Otopná tělesa trubková montáž těles na stěnu výšky tělesa přes 1340 mm</t>
  </si>
  <si>
    <t>54153026xx03</t>
  </si>
  <si>
    <t>těleso teplovodní trubkové koupelnové ocelové prohnuté 1820 x 750. Výkon 55/45/20°C = 772 W, Trubková otopná tělesa - max-m - jsou vyrobena z uzavřených ocelových profilů s průřezem ve</t>
  </si>
  <si>
    <t>tvaru “D” a prohnutých profilů s kruhovým průřezem. Těleso je upravené pro spodní středové připojení s připojovací roztečí 50 mm. Otopná tělesa jsou dodávaná se sadou pro upevnění na stěnu včetně odvzdušňovací a zaslepovací zátky.</t>
  </si>
  <si>
    <t>735xxx051P</t>
  </si>
  <si>
    <t>Kompletní montáž podlahového vytápění - položení systémové desky, dilatací, montáž hadic,, rozdělovačů, sestavení apod., tlakové zkoušky, vyregulování, uvedení do provozu</t>
  </si>
  <si>
    <t>735xxx052</t>
  </si>
  <si>
    <t>1 136140 1 500 / trubka z plastu pro instalacci vytápění d 17 x 2,0 (240 m), Materiál: polyetylén vysokotlace zesítěný, odpovídá normě DIN 16892.</t>
  </si>
  <si>
    <t>Ochranná vrstva proti difuzi kyslíku ve smyslu DIN 4726. Certifikáty: čí. registrace DIN-Certco: 3V226 PE-Xa</t>
  </si>
  <si>
    <t>735xxx053</t>
  </si>
  <si>
    <t>1 227829 1 001 / Systémová deska s izolací 11/31 (22,4 m2), tl. izoalce 11mm, celková tl. 31mm + na, povrchu černá nopová fólie chrání izolační vrstvu před vlhkostí a záměsnou vodou z potěrů</t>
  </si>
  <si>
    <t>735xxx0545</t>
  </si>
  <si>
    <t>1 350266 1 900 / rozdělovač HKV-D 5 NEREZ - nerezový rozdělovač topných okruhů s průtokoměry, - 5 topných okruhů</t>
  </si>
  <si>
    <t>735xxx0546</t>
  </si>
  <si>
    <t>1 350269 1 900 / rozdělovač HKV-D 6 NEREZ - nerezový rozdělovač topných okruhů s průtokoměry, - 6 topných okruhů</t>
  </si>
  <si>
    <t>735xxx05410</t>
  </si>
  <si>
    <t>1 350273 1 900 / rozdělovač HKV-D 10 NEREZ - nerezový rozdělovač topných okruhů s průtokoměry, - 10 topných okruhů</t>
  </si>
  <si>
    <t>735xxx0571</t>
  </si>
  <si>
    <t>1 3551381 900 / připojovací sada pro připojení setu měřiče tepla</t>
  </si>
  <si>
    <t>735xxx0572</t>
  </si>
  <si>
    <t>1 2197757 001 / Připojovací set měřiče tepla k rozdělovači topných okruhů</t>
  </si>
  <si>
    <t>735xxx0588</t>
  </si>
  <si>
    <t>1 3474201 001 / AP 805 - Skříňka rozdělovače pro montáž na omítku 805 x 730 x 130 (šířka x výška x, hloubka) Materiál: ocelový plech, bílý.</t>
  </si>
  <si>
    <t>735xxx05812</t>
  </si>
  <si>
    <t>1 3474401 001 / AP 1205 - Skříňka rozdělovače pro montáž na omítku 1205 x 730 x 130 (šířka x výška x, hloubka) Materiál: oceloý plech, bílý.</t>
  </si>
  <si>
    <t>735xxx060</t>
  </si>
  <si>
    <t>1 217904 1 001 / okrajová dilatační páska PE s fólií 8/150mm</t>
  </si>
  <si>
    <t>735xxx061</t>
  </si>
  <si>
    <t>1 227849 1 001 / Spojovací pás</t>
  </si>
  <si>
    <t>735xxx062</t>
  </si>
  <si>
    <t>1 227859 1 001 / Ukončovací pás</t>
  </si>
  <si>
    <t>735xxx063</t>
  </si>
  <si>
    <t>1 239203 1 001 / Upevňovací skoba potrubí</t>
  </si>
  <si>
    <t>735xxx06517</t>
  </si>
  <si>
    <t>1 258408 1 002 / vodicí oblouk 90° - d16/17 - Vodící oblouk pro rozvody vytápění, 90° na vytvoření, oblouků, Materiál: ocel, povrchově upravená</t>
  </si>
  <si>
    <t>735xxx06617</t>
  </si>
  <si>
    <t>1 250607 1 002 / připojovací šroubení 17 x 2,0 - G 3/4</t>
  </si>
  <si>
    <t>735xxx0701</t>
  </si>
  <si>
    <t>12179151001 / Termopohon UNI 230 V.Termický servopohon pro ovládání ventilů na vratném potrubí, rozdělovače, bez napětí zavřeno.</t>
  </si>
  <si>
    <t>Ukazatel zdvihu s kontrolou úpravy na vrchní straně servopohonu.</t>
  </si>
  <si>
    <t>Jednoduchá montáž nasunutím na adaptér ventilu.</t>
  </si>
  <si>
    <t>735xxx0702</t>
  </si>
  <si>
    <t>133622301001 / Prostorový termostat pro sytém podlahového topení 230 V., Určeno pouze pro vytápění.Plochá krabice pro instalaci na podmítkovou krabici nebo přímo na stěnu.</t>
  </si>
  <si>
    <t>Bíle podsvícený display s přehledným ukazatelem hodnot.</t>
  </si>
  <si>
    <t>Ovládání požadované teploty třemi tlačítky o 0,5 stupně.</t>
  </si>
  <si>
    <t>Velký regulační rozsah požadované teploty.</t>
  </si>
  <si>
    <t>Ukazatel aktuální teploty.</t>
  </si>
  <si>
    <t>Snížení teploty přes externí časový program.</t>
  </si>
  <si>
    <t>735xxx0703</t>
  </si>
  <si>
    <t>13492301001 / Rozvaděč pro regulaci Nea H (vytápění).Pro zapojení max. 6 prostorových termostatů a, 12 termopohonů.Určeno pro prostorové termostaty Nea H.</t>
  </si>
  <si>
    <t>Bezšroubové zapojení pomocí svorek.</t>
  </si>
  <si>
    <t>Automatický teplotní útlum pro 2 topné programy (C1/C2) přes volitelné, externí digitální časovač.</t>
  </si>
  <si>
    <t>Integrované jištění.</t>
  </si>
  <si>
    <t>Pro montáž na DIN lištu nebo přímo na stěnu.</t>
  </si>
  <si>
    <t>735xxx07117</t>
  </si>
  <si>
    <t>1 250297 1 002 / násuvná objímka 17 x 2,0</t>
  </si>
  <si>
    <t>735xxx077</t>
  </si>
  <si>
    <t>12392431001 / Dilatační profil - na vytvoření trvale elastických spár u mazanin s podlahovým, vytápěním a k vymezení polí mazaniny.</t>
  </si>
  <si>
    <t>735xxx08017</t>
  </si>
  <si>
    <t>1 137140 1 050 / ochranná trubka pro trubku 16/17  - ochrana v oblasti připojení na rozdělovače, stejně jako při přechodu přes dilatační spáry v potěru podle DIN 18560.</t>
  </si>
  <si>
    <t>998735101R00</t>
  </si>
  <si>
    <t>Přesun hmot pro otopná tělesa v objektech výšky do 6 m</t>
  </si>
  <si>
    <t>101a</t>
  </si>
  <si>
    <t>Topná zkouška do 100 kW</t>
  </si>
  <si>
    <t>1.1 Kompaktní větrací  jednotka pro vnitřní  použití, podstropní provedení . Obsahuje regulační, modul, připojovací svorkovnice. Vzdál. dotyk. ovladač  pro nastavení režimů - zákl. digit. regulace</t>
  </si>
  <si>
    <t>Přívod vzduchu - Vp=180m3/hod, pext=200Pa,  filtr G4, vířivý protiproudý rekuperační výměník z plastu s by-passem (úč. 93%), ventilátor 230V/0,120kW, integrovaný el. ohřívač s PTC články  230V/0,5kW. Odvod vzduchu - Vo=180m3/hod, pext.=200Pa, filtr G4, ventilátor 230V/0,120kW . Skříň jednotky v provedení s minerální izolací tl.30mm. Zařízeni je ve shodě s požadavky ErP  - nařízení EU 1253/2014  a 1254/2014 (Ecodesign)</t>
  </si>
  <si>
    <t>1.2, Protidešťová žaluzie 300x300mm - hliník elox</t>
  </si>
  <si>
    <t>1.3, Sání - přechod fasádní 300x300-200 s klapkou a servopohonem 24 V</t>
  </si>
  <si>
    <t>1.4, Výfuková hlavice JS 200</t>
  </si>
  <si>
    <t>1.5 Ohebné tepelně a hlukově izolované hliníkové potrubí s mikroperforacemi, izolace z minerlní vaty, tl.50mm, parotěsná folie na vnitřní straně, vnější krycí vrstva hliníkový laminát - JS 200mm</t>
  </si>
  <si>
    <t>bm</t>
  </si>
  <si>
    <t>1.6 Ohebný tlumič hluku s extra vysokou účinností útlumu . Netkaná vnitřní hydrofobní hadice z, PP, izolace ze skelných vláken tl.25mm, vnější plášť z laminovaného hliníku/polyesteru JS 200-1000</t>
  </si>
  <si>
    <t>1.7, Al hadice jednovrstvá JS 100mm</t>
  </si>
  <si>
    <t>1.8, Al hadice jednovrstvá JS 125mm</t>
  </si>
  <si>
    <t>1.9, Vyústka pro přívod vzduchu čtyřhranná, hliníková, dvouřadá 225x75mm s regulací R1</t>
  </si>
  <si>
    <t>1.10, Vyústka pro přívod vzduchu čtyřhranná, hliníková, dvouřadá 325x75mm s regulací R1</t>
  </si>
  <si>
    <t>1.11, Talířový ventil pro odvod vzduchu plastový JS 80mm</t>
  </si>
  <si>
    <t>1.12, Talířový ventil pro odvod vzduchu plastový JS 100mm</t>
  </si>
  <si>
    <t>1.13, Talířový ventil pro odvod vzduchu plastový JS 160mm</t>
  </si>
  <si>
    <t>1.14, Vyústka pro odvod vzduchu čtyřhranná, hliníková, jednořadá 225x75mm s regulací R1</t>
  </si>
  <si>
    <t>1.15, Koncový kryt JS 200mm s KN 1/2" - k tvarovce letovat</t>
  </si>
  <si>
    <t>1.16, Kruhová zpětná těsná klapka JS 200mm</t>
  </si>
  <si>
    <t>1.- Ocelové potrubí  sk.I - pozinkovaný plech,  kruhové falcované - tl. plechu 0,5mm, čtyřhranné tl., plechu 0,8mm -   Rovné kusy</t>
  </si>
  <si>
    <t>1.- Ocelové potrubí  sk.I - pozinkovaný plech,  kruhové falcované - tl. plechu 0,5mm, čtyřhranné tl., plechu 0,8mm -   Tvarovky</t>
  </si>
  <si>
    <t>1.- Tepelná izolace  z minerálních vláken - lamelový pás nalepený na hliníkové folii, 55kg/m3,, tl.50mm - potrubí dle šrafy na výkrese</t>
  </si>
  <si>
    <t>1.-, Montážní a těsnící materiál, materiál na závěsy</t>
  </si>
  <si>
    <t>kg</t>
  </si>
  <si>
    <t>1.-, Zaregulování a oživení zařízení</t>
  </si>
  <si>
    <t>2.1 Kompaktní větrací  jednotka pro vnitřní  použití, podstropní provedení . Obsahuje regulační, modul, připojovací svorkovnice. Vzdál. dotyk. ovladač  pro nastavení režimů - zákl. digit. regulace</t>
  </si>
  <si>
    <t>Přívod vzduchu - Vp=220m3/hod, pext=200Pa,  filtr G4, vířivý protiproudý rekuperační výměník z plastu s by-passem (úč. 93%), ventilátor 230V/0,120kW, integrovaný el. ohřívač s PTC články  230V/0,5kW. Odvod vzduchu - Vo=220m3/hod, pext.=200Pa, filtr G4, ventilátor 230V/0,120kW . Skříň jednotky v provedení s minerální izolací tl.30mm. Zařízeni je ve shodě s požadavky ErP  - nařízení EU 1253/2014  a 1254/2014 (Ecodesign)</t>
  </si>
  <si>
    <t>2.2, Protidešťová žaluzie 300x300mm - hliník elox</t>
  </si>
  <si>
    <t>2.3, Sání - přechod fasádní 300x300-200 s klapkou a servopohonem 24 V</t>
  </si>
  <si>
    <t>2.4, Výfuková hlavice JS 200</t>
  </si>
  <si>
    <t>2.5 Ohebné tepelně a hlukově izolované hliníkové potrubí s mikroperforacemi, izolace z minerlní vaty, tl.50mm, parotěsná folie na vnitřní straně, vnější krycí vrstva hliníkový laminát - JS 200mm</t>
  </si>
  <si>
    <t>2.6 Ohebný tlumič hluku s extra vysokou účinností útlumu . Netkaná vnitřní hydrofobní hadice z, PP, izolace ze skelných vláken tl.25mm, vnější plášť z laminovaného hliníku/polyesteru JS 200-1000</t>
  </si>
  <si>
    <t>2.7, Al hadice jednovrstvá JS 80mm</t>
  </si>
  <si>
    <t>2.8, Al hadice jednovrstvá JS 100mm</t>
  </si>
  <si>
    <t>2.9, Al hadice jednovrstvá JS 125mm</t>
  </si>
  <si>
    <t>2.10, Al hadice jednovrstvá JS 160mm</t>
  </si>
  <si>
    <t>2.11, Vyústka pro přívod vzduchu čtyřhranná, hliníková, dvouřadá 225x75mm s regulací R1</t>
  </si>
  <si>
    <t>2.12, Talířový ventil pro odvod vzduchu plastový JS 80mm</t>
  </si>
  <si>
    <t>2.13, Talířový ventil pro odvod vzduchu plastový JS 125mm</t>
  </si>
  <si>
    <t>2.14, Vyústka pro odvod vzduchu čtyřhranná, hliníková, jednořadá 225x75mm s regulací R1</t>
  </si>
  <si>
    <t>2.15, Dýza regulační směrová  JS 100mm</t>
  </si>
  <si>
    <t>2.16, Plastové ohebné potrubí GP 95/75mm /1m</t>
  </si>
  <si>
    <t>2.17, Koncový kryt JS 200mm s KN 1/2" - k tvarovce letovat</t>
  </si>
  <si>
    <t>2.18 Podstropní rozdělovací komora s víkem 310x420x230mm, hrdla 4ks JS 100mm, 1ks JS 125mm, 1ks JS, 200mm - atyp</t>
  </si>
  <si>
    <t>2.19, Kruhová zpětná těsná klapka JS 200mm</t>
  </si>
  <si>
    <t>2.- Ocelové potrubí  sk.I - pozinkovaný plech,  kruhové falcované - tl. plechu 0,5mm, čtyřhranné tl., plechu 0,8mm -   Rovné kusy</t>
  </si>
  <si>
    <t>2.- Ocelové potrubí  sk.I - pozinkovaný plech,  kruhové falcované - tl. plechu 0,5mm, čtyřhranné tl., plechu 0,8mm -   Tvarovky</t>
  </si>
  <si>
    <t>2.- Tepelná izolace  z minerálních vláken - lamelový pás nalepený na hliníkové folii, 55kg/m3,, tl.50mm - potrubí dle šrafy na výkrese</t>
  </si>
  <si>
    <t>2.-, Montážní a těsnící materiál, materiál na závěsy</t>
  </si>
  <si>
    <t>2.-, Zaregulování a oživení zařízení</t>
  </si>
  <si>
    <t>Hloubení rýh š.do 60 cm v hor.4 do 50 m3,STROJNĚ</t>
  </si>
  <si>
    <t>vodovod : 0,6*1,2*38,5</t>
  </si>
  <si>
    <t>132301212R00</t>
  </si>
  <si>
    <t xml:space="preserve">Hloubení rýh šířky přes 60 do 200 cm do 1000 m3, v hornině 4,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</si>
  <si>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</si>
  <si>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Hloubení rýh š.do 200 cm hor.4 do 1000 m3, STROJNĚ</t>
  </si>
  <si>
    <t>kanalizace :  (0,8*1,15*7,3+0,65*1,9*14,0+0,65*2,1*0,8+0,65*1,6*6,4+0,65*1,7*4,4)/10*8</t>
  </si>
  <si>
    <t>(0,65*1,6*1,4+0,65*1,9*1,6+0,65*1,2*18,8+0,65*1,6*0,9+0,65*1,65*2,0)/10*8</t>
  </si>
  <si>
    <t>(0,65*1,5*2,8+0,65*1,1*1,51+0,65*1,0*5,0+0,65*0,75*1,6+0,65*0,8*3,8+0,65*0,75*2,4)/10*8</t>
  </si>
  <si>
    <t>(0,65*0,75*0,4+0,65*1,65*2,9)/10*8</t>
  </si>
  <si>
    <t>(0,8*1,3*6,7+0,8*1,65*31+0,8*1,65*34,3+0,8*1,7*1,2+0,8*1,9*1,1+0,8*1,7*1,1)/10*8</t>
  </si>
  <si>
    <t>132401211R00</t>
  </si>
  <si>
    <t xml:space="preserve">Hloubení rýh šířky přes 60 do 200 cm jakékoliv množství, v hornině 5, hloubení strojně </t>
  </si>
  <si>
    <t>Hloubení rýh šířky do 200 cm v hor.5, STROJNĚ</t>
  </si>
  <si>
    <t>kanalizace : (0,8*1,15*7,3+0,65*1,9*14,0+0,65*2,1*0,8+0,65*1,6*6,4+0,65*1,7*4,4)/10*2</t>
  </si>
  <si>
    <t>(0,65*1,6*1,4+0,65*1,9*1,6+0,65*1,2*18,8+0,65*1,6*0,9+0,65*1,65*2,0)/10*2</t>
  </si>
  <si>
    <t>(0,65*1,5*2,8+0,65*1,1*1,51+0,65*1,0*5,0+0,65*0,75*1,6+0,65*0,8*3,8+0,65*0,75*2,4)/10*2</t>
  </si>
  <si>
    <t>(0,65*0,75*0,4+0,65*1,65*2,9)/10*2</t>
  </si>
  <si>
    <t>(0,8*1,3*6,7+0,8*1,65*31+0,8*1,65*34,3+0,8*1,7*1,2+0,8*1,9*1,1+0,8*1,7*1,1)/10*2</t>
  </si>
  <si>
    <t>Ruční výkop jam, rýh a šachet v hornině tř. 4</t>
  </si>
  <si>
    <t xml:space="preserve">;dokopávky cca; 4,5 : </t>
  </si>
  <si>
    <t>4,5</t>
  </si>
  <si>
    <t>Nakládání výkopku z hor.1-4 v množství do 100 m3</t>
  </si>
  <si>
    <t xml:space="preserve">80,08 : </t>
  </si>
  <si>
    <t>80,08</t>
  </si>
  <si>
    <t>167101151R00</t>
  </si>
  <si>
    <t>Nakládání, skládání, překládání neulehlého výkopku nakládání výkopku_x000D_
 do 100 m3, z horniny 5 až 7</t>
  </si>
  <si>
    <t>Nakládání výkopku z hor.5-7 v množství do 100 m3</t>
  </si>
  <si>
    <t xml:space="preserve">21,0 : </t>
  </si>
  <si>
    <t>21</t>
  </si>
  <si>
    <t>Svislé přemístění výkopku z hor.1-4 do 2,5 m</t>
  </si>
  <si>
    <t xml:space="preserve">136,04+27,72 : </t>
  </si>
  <si>
    <t>163,76</t>
  </si>
  <si>
    <t>161101151R00</t>
  </si>
  <si>
    <t>Svislé přemístění výkopku z horniny 5 až 7, při hloubce výkopu přes 1 do 2,5 m</t>
  </si>
  <si>
    <t>Svislé přemístění výkopku z hor.5-7 do 2,5 m</t>
  </si>
  <si>
    <t xml:space="preserve">34,006 : </t>
  </si>
  <si>
    <t>34,006</t>
  </si>
  <si>
    <t>162701104R00</t>
  </si>
  <si>
    <t>Vodorovné přemístění výkopku z horniny 1 až 4, na vzdálenost přes 8 000  do 9 000 m</t>
  </si>
  <si>
    <t>Vodorovné přemístění výkopku z hor.1-4 do 9000 m</t>
  </si>
  <si>
    <t>Příplatek k vod. přemístění hor.1-4 za další 1 km</t>
  </si>
  <si>
    <t xml:space="preserve">80,08*6 : </t>
  </si>
  <si>
    <t>480,48</t>
  </si>
  <si>
    <t>162701154R00</t>
  </si>
  <si>
    <t>Vodorovné přemístění výkopku z horniny 5 až 7, na vzdálenost přes 8 000  do 9 000 m</t>
  </si>
  <si>
    <t>Vodorovné přemístění výkopku z hor.5-7 do 9000 m</t>
  </si>
  <si>
    <t>162701159R00</t>
  </si>
  <si>
    <t>Vodorovné přemístění výkopku příplatek k ceně za každých dalších i započatých 1 000 m přes 10 000 m_x000D_
 z horniny 5 až 7</t>
  </si>
  <si>
    <t>Příplatek k vod. přemístění hor.5-7 za další 1 km</t>
  </si>
  <si>
    <t xml:space="preserve">21,0*6 : </t>
  </si>
  <si>
    <t>126</t>
  </si>
  <si>
    <t>175101101R00</t>
  </si>
  <si>
    <t>s dodáním štěrkopísku frakce 0 - 22 mm</t>
  </si>
  <si>
    <t>vodovod : 0,6*0,4*38,5</t>
  </si>
  <si>
    <t>kanalizace : 0,8*0,4*7,3+0,65*1,9*14,0+0,65*2,1*0,8+0,65*1,6*6,4+0,65*1,7*4,4</t>
  </si>
  <si>
    <t>0,65*1,6*1,4+0,65*1,9*1,6+0,65*1,2*18,8+0,65*1,6*0,9+0,65*1,65*2,0</t>
  </si>
  <si>
    <t>0,65*1,5*2,8+0,65*1,1*1,51+0,65*1,0*5,0+0,65*0,75*1,6+0,65*0,8*3,8+0,65*0,75*2,4</t>
  </si>
  <si>
    <t>0,65*0,75*0,4+0,65*1,65*2,9</t>
  </si>
  <si>
    <t>0,8*0,4*6,7+0,8*0,4*31+0,8*0,4*34,3+0,8*0,4*1,2+0,8*0,4*1,1+0,8*0,4*1,1</t>
  </si>
  <si>
    <t>Zásyp jam, rýh, šachet se zhutněním</t>
  </si>
  <si>
    <t xml:space="preserve">197,77+4,5-101,08 : </t>
  </si>
  <si>
    <t>101,19</t>
  </si>
  <si>
    <t>Poplatek za skládku horniny 1- 4</t>
  </si>
  <si>
    <t>199000003R00</t>
  </si>
  <si>
    <t>Poplatky za skládku horniny 5 - 7</t>
  </si>
  <si>
    <t>Poplatek za skládku horniny 5 - 7</t>
  </si>
  <si>
    <t xml:space="preserve">21 : </t>
  </si>
  <si>
    <t>721176222R00</t>
  </si>
  <si>
    <t>Potrubí z plastových trub polyvinylchloridové potrubí PVC, svodné (ležaté) v zemi, D 110 mm, s 3,2 mm, DN 100</t>
  </si>
  <si>
    <t>Potrubí KG svodné (ležaté) v zemi D 110 x 3,2 mm</t>
  </si>
  <si>
    <t xml:space="preserve">28,1 : </t>
  </si>
  <si>
    <t>28,1</t>
  </si>
  <si>
    <t>721176223R00</t>
  </si>
  <si>
    <t>Potrubí z plastových trub polyvinylchloridové potrubí PVC, svodné (ležaté) v zemi, D 125 mm, s 3,2 mm, DN 125</t>
  </si>
  <si>
    <t>Potrubí KG svodné (ležaté) v zemi D 125 x 3,2 mm</t>
  </si>
  <si>
    <t xml:space="preserve">111,3 : </t>
  </si>
  <si>
    <t>111,3</t>
  </si>
  <si>
    <t>721176224R00</t>
  </si>
  <si>
    <t>Potrubí z plastových trub polyvinylchloridové potrubí PVC, svodné (ležaté) v zemi, D 160 mm, s 4,0 mm, DN 150</t>
  </si>
  <si>
    <t>Potrubí KG svodné (ležaté) v zemi D 160 x 4,0 mm</t>
  </si>
  <si>
    <t xml:space="preserve">16,6 : </t>
  </si>
  <si>
    <t>16,6</t>
  </si>
  <si>
    <t>721194109R00</t>
  </si>
  <si>
    <t>Zřízení přípojek na potrubí D 110  mm, materiál ve specifikaci</t>
  </si>
  <si>
    <t>vyvedení a upevnění odpadních výpustek,</t>
  </si>
  <si>
    <t>Vyvedení odpadních výpustek D 110 x 2,3</t>
  </si>
  <si>
    <t>kanalizace pod zákl. deskou : 15</t>
  </si>
  <si>
    <t>721176124R00</t>
  </si>
  <si>
    <t>Potrubí z plastových trub polypropylenové potrubí PP, svodné (ležaté) v zemi, D 75 mm, s 1,9 mm, DN 70</t>
  </si>
  <si>
    <t>Potrubí HT svodné (ležaté) v zemi D 75 x 1,9 mm</t>
  </si>
  <si>
    <t xml:space="preserve">11,6 : </t>
  </si>
  <si>
    <t>11,6</t>
  </si>
  <si>
    <t>721176125R00</t>
  </si>
  <si>
    <t>Potrubí z plastových trub polypropylenové potrubí PP, svodné (ležaté) v zemi, D 110 mm, s 2,7 mm, DN 100</t>
  </si>
  <si>
    <t>Potrubí HT svodné (ležaté) v zemi D 110 x 2,7 mm</t>
  </si>
  <si>
    <t xml:space="preserve">6 : </t>
  </si>
  <si>
    <t>721176126R00</t>
  </si>
  <si>
    <t>Potrubí z plastových trub polypropylenové potrubí PP, svodné (ležaté) v zemi, D 125 mm, s 3,1 mm, DN 125</t>
  </si>
  <si>
    <t>Potrubí HT svodné (ležaté) v zemi DN 125 x 3,1 mm</t>
  </si>
  <si>
    <t xml:space="preserve">1 : </t>
  </si>
  <si>
    <t>721176102R00</t>
  </si>
  <si>
    <t>Potrubí z plastových trub polypropylenové potrubí PP, připojovací, D 40 mm, s 1,8 mm, DN 40</t>
  </si>
  <si>
    <t>Potrubí HT připojovací D 40 x 1,8 mm</t>
  </si>
  <si>
    <t xml:space="preserve">13,2 : </t>
  </si>
  <si>
    <t>13,2</t>
  </si>
  <si>
    <t>721176103R00</t>
  </si>
  <si>
    <t>Potrubí z plastových trub polypropylenové potrubí PP, připojovací, D 50 mm, s 1,8 mm, DN 50</t>
  </si>
  <si>
    <t>Potrubí HT připojovací D 50 x 1,8 mm</t>
  </si>
  <si>
    <t xml:space="preserve">9,5 : </t>
  </si>
  <si>
    <t>9,5</t>
  </si>
  <si>
    <t>721176105R00</t>
  </si>
  <si>
    <t>Potrubí z plastových trub polypropylenové potrubí PP, připojovací, D 110 mm, s 2,7 mm, DN 100</t>
  </si>
  <si>
    <t>Potrubí HT připojovací D 110 x 2,7 mm</t>
  </si>
  <si>
    <t xml:space="preserve">13,34 : </t>
  </si>
  <si>
    <t>13,34</t>
  </si>
  <si>
    <t>721194104R00</t>
  </si>
  <si>
    <t>Zřízení přípojek na potrubí D 40 mm, materiál ve specifikaci</t>
  </si>
  <si>
    <t>Vyvedení odpadních výpustek D 40 x 1,8</t>
  </si>
  <si>
    <t xml:space="preserve">7 : </t>
  </si>
  <si>
    <t>721194105R00</t>
  </si>
  <si>
    <t>Zřízení přípojek na potrubí D 50 mm, materiál ve specifikaci</t>
  </si>
  <si>
    <t>Vyvedení odpadních výpustek D 50 x 1,8</t>
  </si>
  <si>
    <t xml:space="preserve">10 : </t>
  </si>
  <si>
    <t>10</t>
  </si>
  <si>
    <t>včetně podomítkové zápachové uzávěrky HL 404.1</t>
  </si>
  <si>
    <t xml:space="preserve">4 : </t>
  </si>
  <si>
    <t>včetně podomítkové zápachové uzávěrky HL 138 pro odvod kondenzátu</t>
  </si>
  <si>
    <t xml:space="preserve">2 : </t>
  </si>
  <si>
    <t>721273145R00</t>
  </si>
  <si>
    <t>Ventilační hlavice DN 100, z PVC, s posuvným mezikružím, povrch stabilizován proti UV záření</t>
  </si>
  <si>
    <t>Nástavec větrací z PVC D 110 mm, délka 930 mm</t>
  </si>
  <si>
    <t>721273200R00</t>
  </si>
  <si>
    <t>Ventilační hlavice D 50 mm, souprava z PP</t>
  </si>
  <si>
    <t>Souprava ventilační střešní HL</t>
  </si>
  <si>
    <t>souprava větrací hlavice PP HL810  D 110 mm</t>
  </si>
  <si>
    <t>721242111R00</t>
  </si>
  <si>
    <t>Lapače střešních splavenin D 110 mm, s košem pro zachyt.nečistot,se suchou a nezámr.klapkou proti zápachu, čistícím víčkem a vylam.těs.kroužky potrubních svodů D 75, 90, 100 a 110 mm</t>
  </si>
  <si>
    <t>Lapač střešních splavenin PP HL660 D 110 mm</t>
  </si>
  <si>
    <t>kolmý odtok,S košem pro zachytávání nečistot, suchá nezámrzná a pachonepropustná klapka. Jednoduché vylamovací kroužky pro svody průměru 75, 100 a 110 mm. Dovolený průtok 360 l/min.</t>
  </si>
  <si>
    <t xml:space="preserve">5 : </t>
  </si>
  <si>
    <t>721273150R00</t>
  </si>
  <si>
    <t xml:space="preserve">Ventilační hlavice D 50, 75, 110 mm, přivzdušňovací ventil D 50/75/110 mm s dvojitou izolační stěnou, s masivní pryžovou membránou, s odnímatelnou mřížkou proti hmyzu a pro čištění, mat. </t>
  </si>
  <si>
    <t>Hlavice ventilační přivětrávací HL900</t>
  </si>
  <si>
    <t>přivzdušňovací ventil HL900, D 50/75/110 mm, S masivní pryžovou membránou pro vedlejší svodná potrubí s odnímatelnou mřížkou proti hmyzu.</t>
  </si>
  <si>
    <t xml:space="preserve">3 : </t>
  </si>
  <si>
    <t>721223425R00</t>
  </si>
  <si>
    <t>Vpusti, zápachové uzávěrky a odtokové žlaby terasové, balkonové, D 50, 75 mm, s otočným kloubem na odtoku, s izolační přírubou,123x123mm/115x115mm,</t>
  </si>
  <si>
    <t>Vpusť podlahová se zápachovou uzávěrkou HL80.1</t>
  </si>
  <si>
    <t>mřížka nerez 115 x 115 mm, odpad D 50/75 mm</t>
  </si>
  <si>
    <t>721213236R00</t>
  </si>
  <si>
    <t>Vpusti, zápachové uzávěrky a odtokové žlaby Odtokové žlaby rovný odtokový žlab, umístění ke zdi , děrovaný rošt, délka 1000 mm</t>
  </si>
  <si>
    <t>včetně sifonu, betonové směsi, hydroizolační bandáže, hydroizolační hmoty a silikonu</t>
  </si>
  <si>
    <t>Žlab odtokový,ke zdi,děrov.rošt, dl. 1000mm</t>
  </si>
  <si>
    <t>721213232R00</t>
  </si>
  <si>
    <t>Vpusti, zápachové uzávěrky a odtokové žlaby Odtokové žlaby rovný odtokový žlab, umístění ke zdi , děrovaný rošt, délka 600 mm</t>
  </si>
  <si>
    <t>Žlab odtokový,ke zdi,děrov.rošt, dl. 600mm</t>
  </si>
  <si>
    <t>721213233R00</t>
  </si>
  <si>
    <t>Vpusti, zápachové uzávěrky a odtokové žlaby Odtokové žlaby rovný odtokový žlab, umístění ke zdi , děrovaný rošt, délka 700 mm</t>
  </si>
  <si>
    <t>Žlab odtokový,ke zdi,děrov.rošt, dl. 700mm</t>
  </si>
  <si>
    <t>721178126R00</t>
  </si>
  <si>
    <t>Potrubí z plastových trub odhlučněné Doplňky potrubí z plastových trub odhlučněných čisticí kus pro svislé potrubí, vícevrstvé plastové potrubí, D 110 mm, DN 100</t>
  </si>
  <si>
    <t>včetně tvarovek, objímek a vložek pro tlumení hluku, popř. elektrospojek. Bez zednických výpomocí.</t>
  </si>
  <si>
    <t>Čisticí kus PP pro potr.svislé D110</t>
  </si>
  <si>
    <t>721290111R00</t>
  </si>
  <si>
    <t>Zkouška těsnosti kanalizace v objektech vodou, DN 125</t>
  </si>
  <si>
    <t>Zkouška těsnosti kanalizace vodou DN 125</t>
  </si>
  <si>
    <t xml:space="preserve">28,1+111,3+16,6+11,6+6+1+13,2+13,2+9,5+13,3 : </t>
  </si>
  <si>
    <t>223,8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</si>
  <si>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</si>
  <si>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</si>
  <si>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</si>
  <si>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Přesun hmot pro vnitřní kanalizaci, výšky do 6 m</t>
  </si>
  <si>
    <t xml:space="preserve">3500 : </t>
  </si>
  <si>
    <t>3500</t>
  </si>
  <si>
    <t>722171215R00</t>
  </si>
  <si>
    <t>Potrubí z plastických hmot polyetylenové potrubí PE-HD, D 50 mm, s 4,6 mm, PN 10, svěrné spojky, včetně zednických výpomocí</t>
  </si>
  <si>
    <t>Potrubí z PEHD, D 50 x 6,9 mm</t>
  </si>
  <si>
    <t xml:space="preserve">40 : </t>
  </si>
  <si>
    <t>40</t>
  </si>
  <si>
    <t>722190402R00</t>
  </si>
  <si>
    <t>Přípojky ke strojům a zařízením vyvedení a připojení výpustek, DN 20</t>
  </si>
  <si>
    <t>Vyvedení a upevnění výpustek DN 20</t>
  </si>
  <si>
    <t xml:space="preserve">44 : </t>
  </si>
  <si>
    <t>44</t>
  </si>
  <si>
    <t>722237223R00</t>
  </si>
  <si>
    <t>Armatury závitové se dvěma závity včetně dodávky materiálu kulový kohout, vnitřní-vnitřní závit, DN 25, PN 35, mosaz</t>
  </si>
  <si>
    <t>Kohout kulový,  DN 25</t>
  </si>
  <si>
    <t>722280106R00</t>
  </si>
  <si>
    <t>Tlakové zkoušky vodovodního potrubí do DN 32</t>
  </si>
  <si>
    <t>Tlaková zkouška vodovodního potrubí DN 32</t>
  </si>
  <si>
    <t xml:space="preserve">117+32+68+13,7+0,7+2,65 : </t>
  </si>
  <si>
    <t>234,05</t>
  </si>
  <si>
    <t>725530151R00</t>
  </si>
  <si>
    <t>Elektrické ohřívače doplňky_x000D_
 ventil pojistný DN 20</t>
  </si>
  <si>
    <t>Ventil pojistný TE 1847 DN 25</t>
  </si>
  <si>
    <t>722163103R00</t>
  </si>
  <si>
    <t>Potrubí z měděných trubek měděné potrubí, D 18 mm, s 1,0 mm, pájení pomocí kapilárních pájecích tvarovek</t>
  </si>
  <si>
    <t>včetně tvarovek, bez zednických výpomocí,</t>
  </si>
  <si>
    <t>Potrubí z měděných trubek D 18 x 1,0 mm</t>
  </si>
  <si>
    <t>V položkách jsou započteny náklady na dodávku potrubí a tvarovek včetně montáže.</t>
  </si>
  <si>
    <t xml:space="preserve">117,2 : </t>
  </si>
  <si>
    <t>117,2</t>
  </si>
  <si>
    <t>722163104R00</t>
  </si>
  <si>
    <t>Potrubí z měděných trubek měděné potrubí, D 22 mm, s 1,0 mm, pájení pomocí kapilárních pájecích tvarovek</t>
  </si>
  <si>
    <t>Potrubí z měděných trubek D 22 x 1,0 mm</t>
  </si>
  <si>
    <t xml:space="preserve">31,98 : </t>
  </si>
  <si>
    <t>31,98</t>
  </si>
  <si>
    <t>722163105R00</t>
  </si>
  <si>
    <t>Potrubí z měděných trubek měděné potrubí, D 28 mm, s 1,5 mm, pájení pomocí kapilárních pájecích tvarovek</t>
  </si>
  <si>
    <t>Potrubí z měděných trubek D 28 x 1,5 mm</t>
  </si>
  <si>
    <t xml:space="preserve">68,6 : </t>
  </si>
  <si>
    <t>68,6</t>
  </si>
  <si>
    <t>722163106R00</t>
  </si>
  <si>
    <t>Potrubí z měděných trubek měděné potrubí, D 35 mm, s 1,5 mm, pájení pomocí kapilárních pájecích tvarovek</t>
  </si>
  <si>
    <t>Potrubí z měděných trubek D 35 x 1,5 mm</t>
  </si>
  <si>
    <t xml:space="preserve">15,2 : </t>
  </si>
  <si>
    <t>15,2</t>
  </si>
  <si>
    <t>722163107R00</t>
  </si>
  <si>
    <t>Potrubí z měděných trubek měděné potrubí, D 42 mm, s 1,5 mm, pájení pomocí kapilárních pájecích tvarovek</t>
  </si>
  <si>
    <t>Potrubí z měděných trubek D 42 x 1,5 mm</t>
  </si>
  <si>
    <t xml:space="preserve">0,7 : </t>
  </si>
  <si>
    <t>0,7</t>
  </si>
  <si>
    <t>722163108R00</t>
  </si>
  <si>
    <t>Potrubí z měděných trubek měděné potrubí, D 54 mm, s 2,0 mm, pájení pomocí kapilárních pájecích tvarovek</t>
  </si>
  <si>
    <t>Potrubí z měděných trubek D 54 x 2,0 mm</t>
  </si>
  <si>
    <t xml:space="preserve">2,65 : </t>
  </si>
  <si>
    <t>2,65</t>
  </si>
  <si>
    <t>722181215RT6</t>
  </si>
  <si>
    <t>Izolace vodovodního potrubí návleková trubice z pěnového polyetylenu, tloušťka stěny 25 mm, d 18 mm</t>
  </si>
  <si>
    <t>Izolace návleková   tl. stěny 25 mm</t>
  </si>
  <si>
    <t>vnitřní průměr 18 mm. V položce je kalkulována dodávka izolační trubice, spon a lepicí pásky.</t>
  </si>
  <si>
    <t>722181215RT7</t>
  </si>
  <si>
    <t>Izolace vodovodního potrubí návleková trubice z pěnového polyetylenu, tloušťka stěny 25 mm, d 22 mm</t>
  </si>
  <si>
    <t>vnitřní průměr 22 mm.V položce je kalkulována dodávka izolační trubice, spon a lepicí pásky.</t>
  </si>
  <si>
    <t>722181215RT9</t>
  </si>
  <si>
    <t>Izolace vodovodního potrubí návleková trubice z pěnového polyetylenu, tloušťka stěny 25 mm, d 28 mm</t>
  </si>
  <si>
    <t>vnitřní průměr 28 mm. V položce je kalkulována dodávka izolační trubice, spon a lepicí pásky.</t>
  </si>
  <si>
    <t>722181215RU2</t>
  </si>
  <si>
    <t>Izolace vodovodního potrubí návleková trubice z pěnového polyetylenu, tloušťka stěny 25 mm, d 35 mm</t>
  </si>
  <si>
    <t>vnitřní průměr 35 mm. V položce je kalkulována dodávka izolační trubice, spon a lepicí pásky.</t>
  </si>
  <si>
    <t>722181215RW2</t>
  </si>
  <si>
    <t>Izolace vodovodního potrubí návleková trubice z pěnového polyetylenu, tloušťka stěny 25 mm, d 45 mm</t>
  </si>
  <si>
    <t>vnitřní průměr 45 mm. V položce je kalkulována dodávka izolační trubice, spon a lepicí pásky.</t>
  </si>
  <si>
    <t xml:space="preserve">0,58 : </t>
  </si>
  <si>
    <t>0,58</t>
  </si>
  <si>
    <t>722181215RW8</t>
  </si>
  <si>
    <t>Izolace vodovodního potrubí návleková trubice z pěnového polyetylenu, tloušťka stěny 25 mm, d 54 mm</t>
  </si>
  <si>
    <t>Izolace návleková  tl. stěny 25 mm</t>
  </si>
  <si>
    <t>vnitřní průměr 54 mm. V položce je kalkulována dodávka izolační trubice, spon a lepicí pásky.</t>
  </si>
  <si>
    <t>722237221R00</t>
  </si>
  <si>
    <t>Armatury závitové se dvěma závity včetně dodávky materiálu kulový kohout, vnitřní-vnitřní závit, DN 15, PN 42, mosaz</t>
  </si>
  <si>
    <t>Kohout kulový,  DN 15</t>
  </si>
  <si>
    <t xml:space="preserve">8 : </t>
  </si>
  <si>
    <t>722237225R00</t>
  </si>
  <si>
    <t>Armatury závitové se dvěma závity včetně dodávky materiálu kulový kohout, vnitřní-vnitřní závit, DN 40, PN 35, mosaz</t>
  </si>
  <si>
    <t>Kohout kulový,  DN 40</t>
  </si>
  <si>
    <t>722237222R00</t>
  </si>
  <si>
    <t>Armatury závitové se dvěma závity včetně dodávky materiálu kulový kohout, vnitřní-vnitřní závit, DN 20, PN 42, mosaz</t>
  </si>
  <si>
    <t>Kohout kulový, DN 20</t>
  </si>
  <si>
    <t>722237224R00</t>
  </si>
  <si>
    <t>Armatury závitové se dvěma závity včetně dodávky materiálu kulový kohout, vnitřní-vnitřní závit, DN 32, PN 35, mosaz</t>
  </si>
  <si>
    <t>Kohout kulový,  DN 32</t>
  </si>
  <si>
    <t>722237131R00</t>
  </si>
  <si>
    <t>Armatury závitové se dvěma závity včetně dodávky materiálu kulový kohout s vypouštěním, vnitřní-vnitřní závit, DN 15, PN 42, mosaz</t>
  </si>
  <si>
    <t>Kohout kulový s vypouštěním, DN 15</t>
  </si>
  <si>
    <t>722237135R00</t>
  </si>
  <si>
    <t>Armatury závitové se dvěma závity včetně dodávky materiálu kulový kohout s vypouštěním, vnitřní-vnitřní závit, DN 40, PN 35, mosaz</t>
  </si>
  <si>
    <t>Kohout kulový s vypouštěním, DN 40</t>
  </si>
  <si>
    <t>722237134R00</t>
  </si>
  <si>
    <t>Armatury závitové se dvěma závity včetně dodávky materiálu kulový kohout s vypouštěním, vnitřní-vnitřní závit, DN 32, PN 35, mosaz</t>
  </si>
  <si>
    <t>Kohout kulový s vypouštěním, DN 32</t>
  </si>
  <si>
    <t>722224212R00</t>
  </si>
  <si>
    <t xml:space="preserve">Armatury závitové s jedním závitem včetně dodávky materiálu mrazuvzdorný ventil,  , DN 20,  ,  </t>
  </si>
  <si>
    <t>Ventil mrazuvzdorný  DN 20</t>
  </si>
  <si>
    <t>722235111R00</t>
  </si>
  <si>
    <t>Armatury závitové se dvěma závity včetně dodávky materiálu kulový kohout, vnitřní-vnitřní závit, DN 15, PN 25, mosaz</t>
  </si>
  <si>
    <t>Kohout kulový podomítkový DN 15</t>
  </si>
  <si>
    <t>722235112R00</t>
  </si>
  <si>
    <t>Armatury závitové se dvěma závity včetně dodávky materiálu kulový kohout, vnitřní-vnitřní závit, DN 20, PN 25, mosaz</t>
  </si>
  <si>
    <t>Kohout kulový podomítkový,  DN 20</t>
  </si>
  <si>
    <t>722235113R00</t>
  </si>
  <si>
    <t>Armatury závitové se dvěma závity včetně dodávky materiálu kulový kohout, vnitřní-vnitřní závit, DN 25, PN 25, mosaz</t>
  </si>
  <si>
    <t>Kohout kulový podomítkový,  DN 25</t>
  </si>
  <si>
    <t>722264111R00</t>
  </si>
  <si>
    <t>Vodoměry včetně dodávky materiálu_x000D_
 bytový vodoměr, závitový jednovtokový suchoběžný, DN 15, pro teplotu vody do 30°C, montáž horizontálně i vertikálně, jmenovitý průtok 1,5 m3/hod, PN 10, délka 80 mm</t>
  </si>
  <si>
    <t>Vodoměr podomítkový DN 15x80 mm, Qn 1,5</t>
  </si>
  <si>
    <t>722264115R00</t>
  </si>
  <si>
    <t>Vodoměry včetně dodávky materiálu_x000D_
 bytový vodoměr, závitový jednovtokový suchoběžný, DN 15, pro teplotu vody do 90°C, montáž horizontálně i vertikálně, jmenovitý průtok 1,5 m3/hod, PN 10, délka 80 mm</t>
  </si>
  <si>
    <t>722265315R00</t>
  </si>
  <si>
    <t>Vodoměry včetně dodávky materiálu_x000D_
 domovní vodoměr, závitový vícevtokový mokroběžný, DN 32, pro teplotu vody do 30°C, montáž horizontálně, jmenovitý průtok 5,0 m3/hod, PN 16, délka 260 mm</t>
  </si>
  <si>
    <t>Vodoměr domovní suchoběžný G6/4, 1,5 - 10 m3/h</t>
  </si>
  <si>
    <t>734223831R00</t>
  </si>
  <si>
    <t>Ventily a kohouty regulační závitové včetně dodávky materiálu ventil vyvažovací (regulační), s měřícími ventilky, DN 15, šikmý, mosaz,  , PN 25, vnitřní-vnitřní</t>
  </si>
  <si>
    <t>Ventil vyvažovací  DN 15</t>
  </si>
  <si>
    <t>722213311R00</t>
  </si>
  <si>
    <t>Armatury přírubové včetně dodávky materiálu úpravna vody magnetická, DN 25, PN 16, 0, spoj s navařením přírub</t>
  </si>
  <si>
    <t>Úpravna vody magnetická PN 1,6 MU-T1,DN 25</t>
  </si>
  <si>
    <t>722235651R00</t>
  </si>
  <si>
    <t>Armatury závitové se dvěma závity včetně dodávky materiálu zpětný ventil, vnitřní-vnitřní závit, DN 15, PN 20, mosaz</t>
  </si>
  <si>
    <t>Ventil zpětný  DN 15</t>
  </si>
  <si>
    <t>722235653R00</t>
  </si>
  <si>
    <t>Armatury závitové se dvěma závity včetně dodávky materiálu zpětný ventil, vnitřní-vnitřní závit, DN 25, PN 20, mosaz</t>
  </si>
  <si>
    <t>Ventil zpětný  DN 25</t>
  </si>
  <si>
    <t>722235654R00</t>
  </si>
  <si>
    <t>Armatury závitové se dvěma závity včetně dodávky materiálu zpětný ventil, vnitřní-vnitřní závit, DN 32, PN 20, mosaz</t>
  </si>
  <si>
    <t>Ventil zpětný  DN 32</t>
  </si>
  <si>
    <t>722235655R00</t>
  </si>
  <si>
    <t>Armatury závitové se dvěma závity včetně dodávky materiálu zpětný ventil, vnitřní-vnitřní závit, DN 40, PN 20, mosaz</t>
  </si>
  <si>
    <t>Ventil zpětný  DN 40</t>
  </si>
  <si>
    <t>734293118R00</t>
  </si>
  <si>
    <t>Ostatní armatury směšovací a rozdělovací armatury včetně dodávky materiálu_x000D_
 směšovací ventil třícestný, DN 40, PN 10, závitový spoj, mosaz</t>
  </si>
  <si>
    <t>Ventil směšovací třícestný termostatický DN 40</t>
  </si>
  <si>
    <t>pro pitnou vodu</t>
  </si>
  <si>
    <t>722236515R00</t>
  </si>
  <si>
    <t>Armatury závitové se dvěma závity včetně dodávky materiálu filtr, vnitřní-vnitřní závit, DN 40, PN 10, mosaz</t>
  </si>
  <si>
    <t>Filtr,velikost oka 0,4mm,vnitřní závity  DN 40</t>
  </si>
  <si>
    <t>732339102R00</t>
  </si>
  <si>
    <t>Nádoby expanzní tlakové Montáž nádob expanzních tlakových o obsahu 25 l</t>
  </si>
  <si>
    <t>Montáž nádoby expanzní tlakové 25 l.</t>
  </si>
  <si>
    <t>48466603R</t>
  </si>
  <si>
    <t>nádrž tlaková vertikální s pryžovým vakem, neprůtočná, bez uzavírací a vypouštěcí armatury; pro soustavy TUV; objem 18 l; d nádrže 280 mm; uložení stojatý; přetlak plynu 4,0 bar; prac. tlak do 10 bar; prac. látka plyn; prac. teplota do 70 °C; připojení G 3/4"; barva modrá</t>
  </si>
  <si>
    <t>Nádoba expanzní vodárenská s vakem DE 18/10</t>
  </si>
  <si>
    <t>7250000015</t>
  </si>
  <si>
    <t>Cirkulační čerpadlo s autoadaptem</t>
  </si>
  <si>
    <t>D+M, UP 15-14</t>
  </si>
  <si>
    <t>722170937R00</t>
  </si>
  <si>
    <t>Opravy vodovodního potrubí z plastových trubek spojka přímá - mosaz_x000D_
 vnitřní závit , 50x6/4</t>
  </si>
  <si>
    <t>Oprava potrubí z PE, spojka přímá,vni.závit 50x6/4</t>
  </si>
  <si>
    <t>998722201R00</t>
  </si>
  <si>
    <t>Přesun hmot pro vnitřní vodovod v objektech výšky do 6 m</t>
  </si>
  <si>
    <t>Přesun hmot pro vnitřní vodovod, výšky do 6 m</t>
  </si>
  <si>
    <t xml:space="preserve">5000 : </t>
  </si>
  <si>
    <t>5000</t>
  </si>
  <si>
    <t>725014121R00</t>
  </si>
  <si>
    <t>Klozetové mísy závěsné, bilé, hluboké splachování, zadní, včetně sedátka, šířka 360 mm, hloubka 560 mm, výška 400 mm</t>
  </si>
  <si>
    <t>Klozet závěsný , hlub. splach., bílý</t>
  </si>
  <si>
    <t>Klozet závěsný s hlubokým splachováním, v bílé barvě včetně sedátka.</t>
  </si>
  <si>
    <t>725119110R00</t>
  </si>
  <si>
    <t>Nádrže splachovací montáž podomítkové</t>
  </si>
  <si>
    <t>Montáž splachovací nádrže  pro WC</t>
  </si>
  <si>
    <t>286967561R</t>
  </si>
  <si>
    <t>systém předstěnový pro závěsné WC; pro zazdění mokrým procesem; nádržka; ovládání zepředu; h = 108,0 cm; š = 42,0 cm; hl = 21,0 cm;</t>
  </si>
  <si>
    <t>Modul-WC ovládání zepředu UP320, h=108 cm</t>
  </si>
  <si>
    <t>551070151R</t>
  </si>
  <si>
    <t>tlačítko ovládací plastové; ovládací síla do 20,0 N; dvoučinné mechanické splachování ; 247x165x19 mm; barva bílá</t>
  </si>
  <si>
    <t>M1710 Ovládací tlačítko bílé</t>
  </si>
  <si>
    <t>725229102R00</t>
  </si>
  <si>
    <t xml:space="preserve">Vany montáž van ocelových,  ,  </t>
  </si>
  <si>
    <t>Montáž van ocel. a plastových s uzávěr. HL 500-5/4</t>
  </si>
  <si>
    <t>55421202A</t>
  </si>
  <si>
    <t>Vana akrylátová  170x75x45 bahama160 litrů</t>
  </si>
  <si>
    <t>55161620R</t>
  </si>
  <si>
    <t>sifon vanový; automatická vanová výpusť; l = 550 mm; plast; DN 40; napojení 50 mm</t>
  </si>
  <si>
    <t>Automatická vanová výpusť EVV0050</t>
  </si>
  <si>
    <t>725835113R00</t>
  </si>
  <si>
    <t>Baterie vanové baterie vanová nástěnná, ruční ovládání včetně příslušentsví, základní</t>
  </si>
  <si>
    <t>Baterie vanová nástěnná ruční, vč. příslušenstvím</t>
  </si>
  <si>
    <t>standardní</t>
  </si>
  <si>
    <t>725814106R00</t>
  </si>
  <si>
    <t>Rohové ventily rohový ventil, s filtrem, bez matky, DN 15 x DN 15, mosaz</t>
  </si>
  <si>
    <t>Ventil rohový s filtrem  DN 15 x DN 15</t>
  </si>
  <si>
    <t xml:space="preserve">22 : </t>
  </si>
  <si>
    <t>22</t>
  </si>
  <si>
    <t>725814125R00</t>
  </si>
  <si>
    <t>Rohové ventily pračkový ventil, s prodloužením, DN 20, mosaz</t>
  </si>
  <si>
    <t>Ventil pračkový  DN 20</t>
  </si>
  <si>
    <t>725860213R00</t>
  </si>
  <si>
    <t>Zápachové uzávěrky (sifony) pro zařizovací předměty D 32, 40 mm x 5/4"; pro umyvadla; PP; příslušenství krycí růžice odtoku, zpětný uzávěr</t>
  </si>
  <si>
    <t>Sifon umyvadlový HL132, D 32, 40 mm</t>
  </si>
  <si>
    <t>725980113R00</t>
  </si>
  <si>
    <t>Dvířka vanová, 300 x 300 mm</t>
  </si>
  <si>
    <t>Dvířka vanová 300 x 300 mm</t>
  </si>
  <si>
    <t>725860202R00</t>
  </si>
  <si>
    <t>Zápachové uzávěrky (sifony) pro zařizovací předměty D 40, 50 mm x 6/4"; pro dřezy; PP; příslušenství stavitelný kulový kloub</t>
  </si>
  <si>
    <t>Sifon dřezový HL100G, D 40, 50 mm, 6/4"</t>
  </si>
  <si>
    <t>725823134R00</t>
  </si>
  <si>
    <t>Baterie umyvadlové a dřezové baterie dřezová, stojánková, ruční ovládání s výsuvnou sprchou, standardní</t>
  </si>
  <si>
    <t>Baterie dřezová stojánková ruční s výsuv. sprchou</t>
  </si>
  <si>
    <t>725319101R00</t>
  </si>
  <si>
    <t>Dřezy jednoduché montáž_x000D_
 dřezů jednoduchých</t>
  </si>
  <si>
    <t>Montáž dřezů jednoduchých</t>
  </si>
  <si>
    <t>55231360R</t>
  </si>
  <si>
    <t>dřez kuchyňský; jednoduchý; odkap vlevo, vpravo; nerez, lesk; š = 900 mm; hl. 600 mm; obdélníkový</t>
  </si>
  <si>
    <t>Jednodřez odkap.d.505-506  1a</t>
  </si>
  <si>
    <t>725299101R00</t>
  </si>
  <si>
    <t>Koupelnové doplňky montáž_x000D_
 mýdelníků, držáků ap</t>
  </si>
  <si>
    <t>Montáž koupelnových doplňků - mýdelníků, držáků ap</t>
  </si>
  <si>
    <t>4+7+4+3+3+4+12+3</t>
  </si>
  <si>
    <t>55149005R</t>
  </si>
  <si>
    <t>držák toaletního papíru nerez</t>
  </si>
  <si>
    <t>Držák toaletního papíru nerez SLZN 09</t>
  </si>
  <si>
    <t>4,5712</t>
  </si>
  <si>
    <t>55149020R</t>
  </si>
  <si>
    <t>dávkovač tekutého mýdla nerez; dvojdílný; obsah 1,00 l</t>
  </si>
  <si>
    <t>Dávkovač tek. mýdla nerez SLZN 04 2 díly 1 l</t>
  </si>
  <si>
    <t>7,9996</t>
  </si>
  <si>
    <t>55149051R</t>
  </si>
  <si>
    <t>WC kartáč nerez; držák nástěnný</t>
  </si>
  <si>
    <t>Kartáč WC s nerez držákem nástěnným SLZN 25</t>
  </si>
  <si>
    <t>55145352R</t>
  </si>
  <si>
    <t>kombinace sprchová držák pevný; ruční sprcha d 68 mm; hadice 150 cm; povrch chrom</t>
  </si>
  <si>
    <t>Set sprchový hadice, růžice, držák 901.00</t>
  </si>
  <si>
    <t>3,4284</t>
  </si>
  <si>
    <t>55145356R</t>
  </si>
  <si>
    <t>tyč sprchová l = 60 cm; příslušenství posuvný držák; chrom</t>
  </si>
  <si>
    <t>Tyč sprchová 60 cm 972.00</t>
  </si>
  <si>
    <t>30000030</t>
  </si>
  <si>
    <t>Držák ručníků 2 ramínkový nerez</t>
  </si>
  <si>
    <t>30000031</t>
  </si>
  <si>
    <t>Háček na ručníky nerez jednoduchý</t>
  </si>
  <si>
    <t xml:space="preserve">12 : </t>
  </si>
  <si>
    <t>13,7136</t>
  </si>
  <si>
    <t>30000032</t>
  </si>
  <si>
    <t>Drátěný držák do sprchy - 2 police , nerez</t>
  </si>
  <si>
    <t>725334301R00</t>
  </si>
  <si>
    <t>Výlevky diturvitové nálevka se sifonem</t>
  </si>
  <si>
    <t>Nálevka se sifonem PP HL21, DN 32</t>
  </si>
  <si>
    <t>rozměry 78x55 mm,výška 100 mm</t>
  </si>
  <si>
    <t>725017173R00</t>
  </si>
  <si>
    <t>Umyvadlo na skříňku, bílé, šířka 600 mm, hloubka 460 mm</t>
  </si>
  <si>
    <t>Umyvadlo na skříňku  , 60 x 46 cm, bílé</t>
  </si>
  <si>
    <t>725017331R00</t>
  </si>
  <si>
    <t>Umývátko na šrouby, bílé, šířka 450 mm, hloubka 370 mm</t>
  </si>
  <si>
    <t>Umývátko na šrouby  45 x 37 cm, bílé</t>
  </si>
  <si>
    <t>725860262R00</t>
  </si>
  <si>
    <t>Zápachové uzávěrky (sifony) pro zařizovací předměty umyvadlová výpusť s tlakovým uzávěrem, chromovaný kov</t>
  </si>
  <si>
    <t>Výpusť umyvadlová , s tlakovým uzávěrem SV1451</t>
  </si>
  <si>
    <t>725019101R00</t>
  </si>
  <si>
    <t>Výlevky diturvitové výlevka s plastovou mřížkou, stojící</t>
  </si>
  <si>
    <t>Výlevka stojící  s plastovou mřížkou</t>
  </si>
  <si>
    <t>725119106R00</t>
  </si>
  <si>
    <t>Nádrže splachovací montáž nízkopoložené</t>
  </si>
  <si>
    <t>Montáž splach.nádrží nízkopoložených s ventilem</t>
  </si>
  <si>
    <t>55280040R</t>
  </si>
  <si>
    <t>nádrž splachovací pro montáž na omítku; dvoučinné mechanické splachování 3 l/6 l; napouštěcí armatura 1/2", vypouštěcí armatura; vysokopoložené, středněpoložené, nízkopoložené; plast</t>
  </si>
  <si>
    <t>Univerzální WC nádržka</t>
  </si>
  <si>
    <t>725291175R00</t>
  </si>
  <si>
    <t>Koupelnové doplňky Invalidní program sedátko sklopné s opěrnou nohou,  , nerez</t>
  </si>
  <si>
    <t>Sedátko sklopné s opěrnou nohou nerez</t>
  </si>
  <si>
    <t>725823111R00</t>
  </si>
  <si>
    <t>Baterie umyvadlové a dřezové baterie umyvadlová, stojánková, ruční ovládání bez otvírání odpadu, standardní</t>
  </si>
  <si>
    <t>Baterie umyvadlová stoján. ruční, bez otvír.odpadu</t>
  </si>
  <si>
    <t>725825114R00</t>
  </si>
  <si>
    <t>Baterie umyvadlové a dřezové baterie dřezová, nástěnná, ruční ovládání, standardní</t>
  </si>
  <si>
    <t>Baterie dřezová nástěnná ruční</t>
  </si>
  <si>
    <t>výlevka : 2</t>
  </si>
  <si>
    <t>725845111R00</t>
  </si>
  <si>
    <t>Baterie sprchové baterie sprchová nástěnná, ruční ovládání bez příslušentsví, standardní</t>
  </si>
  <si>
    <t>Baterie sprchová nástěnná ruční, bez příslušenství</t>
  </si>
  <si>
    <t>725000004</t>
  </si>
  <si>
    <t>Tyč sprchového závěsu nerez + látkový závěs</t>
  </si>
  <si>
    <t>D+M</t>
  </si>
  <si>
    <t xml:space="preserve">1,0+1,3+2,0 : </t>
  </si>
  <si>
    <t>4,3</t>
  </si>
  <si>
    <t>998725201R00</t>
  </si>
  <si>
    <t>Přesun hmot pro zařizovací předměty v objektech výšky do 6 m</t>
  </si>
  <si>
    <t>Přesun hmot pro zařizovací předměty, výšky do 6 m</t>
  </si>
  <si>
    <t xml:space="preserve">8000 : </t>
  </si>
  <si>
    <t>8000</t>
  </si>
  <si>
    <t>899711122R00</t>
  </si>
  <si>
    <t>Fólie výstražná z PVC, šířka 30 cm</t>
  </si>
  <si>
    <t>venkovní kanalizace : 11+37,5+40,0</t>
  </si>
  <si>
    <t>přípojka vody : 40</t>
  </si>
  <si>
    <t>899731111R00</t>
  </si>
  <si>
    <t>Vodič signalizační CYY 1,5 mm2</t>
  </si>
  <si>
    <t>899623111R00</t>
  </si>
  <si>
    <t>Obetonování potrubí nebo zdiva stok betonem prostým třídy C -/5</t>
  </si>
  <si>
    <t>827-1</t>
  </si>
  <si>
    <t>z cementu portlandského nebo struskoportlandského, v otevřeném výkopu,</t>
  </si>
  <si>
    <t>Obetonování potrubí nebo zdiva stok betonem C -/5</t>
  </si>
  <si>
    <t>cca : 5,1</t>
  </si>
  <si>
    <t>894431311RA0</t>
  </si>
  <si>
    <t>Šachty plastové plastové šachty z dílců D 425 mm, dno přímé s výkyvnými hrdly, D 110 mm, délka šachtové roury 1,50 m, poklop litina 12,5 t</t>
  </si>
  <si>
    <t>Šachta, D 425 mm, dl.šach.roury 1,50 m, přímá</t>
  </si>
  <si>
    <t>dno KG D 160 mm, poklop litina 12,5 t</t>
  </si>
  <si>
    <t>894431331RA0</t>
  </si>
  <si>
    <t>Šachty plastové plastové šachty z dílců D 425 mm, dno s jedním přítokem s výkyvnými hrdly, D 160 mm, délka šachtové roury 1,50 m, poklop litina 12,5 t</t>
  </si>
  <si>
    <t>Šachta, D 425 mm, dl.šach.roury 3,0 m, přímá</t>
  </si>
  <si>
    <t>894431323RA0</t>
  </si>
  <si>
    <t>Šachty plastové plastové šachty z dílců D 425 mm, dno sběrné s výkyvnými hrdly, D 110 mm, délka šachtové roury 2,00 m, poklop litina 12,5 t</t>
  </si>
  <si>
    <t>Šachta, D 425 mm, dl.šach.roury 2,0 m, sběrná</t>
  </si>
  <si>
    <t>952902110R00</t>
  </si>
  <si>
    <t>Čištění budov zametáním v místnostech, chodbách, na schodišti a na půdě</t>
  </si>
  <si>
    <t>Čištění zametáním v místnostech a chodbách</t>
  </si>
  <si>
    <t xml:space="preserve">150 : </t>
  </si>
  <si>
    <t>150</t>
  </si>
  <si>
    <t>974031133R00</t>
  </si>
  <si>
    <t>Vysekání rýh v jakémkoliv zdivu cihelném v ploše_x000D_
 do hloubky 50 mm, šířky do 100 mm</t>
  </si>
  <si>
    <t>Vyfrézování rýh ve zdi cihelné 5 x 10 cm</t>
  </si>
  <si>
    <t>rozvody vody a kanalizace ve zdech : 117/2+13+9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</si>
  <si>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</si>
  <si>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</si>
  <si>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</si>
  <si>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Přesun hmot, trubní vedení plastová, otevř. výkop</t>
  </si>
  <si>
    <t xml:space="preserve">6,94 : </t>
  </si>
  <si>
    <t>6,94</t>
  </si>
  <si>
    <t>Vnitrostaveništní doprava suti do 10 m</t>
  </si>
  <si>
    <t xml:space="preserve">0,76+0,15 : </t>
  </si>
  <si>
    <t>0,91</t>
  </si>
  <si>
    <t>979082318R00</t>
  </si>
  <si>
    <t>Vodorovná doprava suti a hmot po suchu do 6000 m</t>
  </si>
  <si>
    <t xml:space="preserve">0,91 : </t>
  </si>
  <si>
    <t>979082319R00</t>
  </si>
  <si>
    <t>Příplatek k vodor.dopravě po suchu, dalších 1000 m</t>
  </si>
  <si>
    <t xml:space="preserve">0,91*9 : </t>
  </si>
  <si>
    <t>8,19</t>
  </si>
  <si>
    <t>979086213R00</t>
  </si>
  <si>
    <t>Nakládání vybouraných hmot na dopravní prostředek</t>
  </si>
  <si>
    <t>979990001R00</t>
  </si>
  <si>
    <t>Poplatek za skládku stavební suti</t>
  </si>
  <si>
    <t>Juniperus horizontalis 'Icee Blue', jalovec polehlý</t>
  </si>
  <si>
    <t>20-30</t>
  </si>
  <si>
    <t>K 2</t>
  </si>
  <si>
    <t>Picea omorika 'Nana', smrk omorika</t>
  </si>
  <si>
    <t>60-80</t>
  </si>
  <si>
    <t>DTBAL</t>
  </si>
  <si>
    <t>Amelanchier arborea 'Robin Hill', muchovník</t>
  </si>
  <si>
    <t>ok 10-12</t>
  </si>
  <si>
    <t>ZB</t>
  </si>
  <si>
    <t>Buddleia davidii 'Royal Red', komule Davidova</t>
  </si>
  <si>
    <t>Hydrangea paniculata 'Vanille Fraise', hortenzie latnatá</t>
  </si>
  <si>
    <t>Ligustrum vulgare, ptačí zob obecný</t>
  </si>
  <si>
    <t>40-60</t>
  </si>
  <si>
    <t>Spiraea japonica 'Shirobana', tavolník japonský</t>
  </si>
  <si>
    <t>30-40</t>
  </si>
  <si>
    <t>K 1</t>
  </si>
  <si>
    <t>Stephanandra incisa 'Crispa', korunatka klaná</t>
  </si>
  <si>
    <t>Skoby</t>
  </si>
  <si>
    <t>Umělé hnojivo (tabletové)</t>
  </si>
  <si>
    <t>8 ks tablet/1 strom = 8 * 3 stromy = 24 tablet * 10 gr = 240g = 0,24kg</t>
  </si>
  <si>
    <t>2 ks tablet/1 keř = 2 *240keřů = 480 tablet * 10 gr = 4800 g =4,8kg</t>
  </si>
  <si>
    <t>0,24+4,8 = 5,04</t>
  </si>
  <si>
    <t>Travní směs (parková)</t>
  </si>
  <si>
    <t>(35g/m2 - 35 * 470m2 = 16450g = 16,45 kg)</t>
  </si>
  <si>
    <t>Dřevěné kůly (vč. úvazků)</t>
  </si>
  <si>
    <t>kůl se špicí, průměr min. 60 mm, délka 2,5 m</t>
  </si>
  <si>
    <t>Kompost (substrát) - do jamek</t>
  </si>
  <si>
    <t>(0,02*239+0,4*4)/2=3,19m3</t>
  </si>
  <si>
    <t>Totální herbicid</t>
  </si>
  <si>
    <t>l</t>
  </si>
  <si>
    <t>Juta na obalení stromů</t>
  </si>
  <si>
    <t>(balení 25m, šířka 15cm)</t>
  </si>
  <si>
    <t>1 strom = 11m, 11*3=33m</t>
  </si>
  <si>
    <t>33/25=1,5balení</t>
  </si>
  <si>
    <t>Netkaná textilie (š.1,6m)</t>
  </si>
  <si>
    <t>(výsadby keřů zamulčované kůrou a, kromě živého plotu - 47m2)</t>
  </si>
  <si>
    <t>47 m2 / 1,5m(10cm na přesah) * 1,2(20% prořez) = 38bm</t>
  </si>
  <si>
    <t>Kokosová geotextilie 400g/m2</t>
  </si>
  <si>
    <t>(keřové skupiny ve svahu - 47m2+20%)</t>
  </si>
  <si>
    <t>Mulčovací kůra , tl. vrstvy mulče 100 mm</t>
  </si>
  <si>
    <t>výsadbová mísa stromy: 0,8 m2/1rostl. = 4 * 0,8 = 3,2 m2</t>
  </si>
  <si>
    <t>keřové skupiny: 47+32=79m2</t>
  </si>
  <si>
    <t>3,2+79=82,2m2</t>
  </si>
  <si>
    <t>162601102R00</t>
  </si>
  <si>
    <t>Vodorovné přemístění výkopku z horniny 1 až 4, na vzdálenost přes 4 000  do 5 000 m</t>
  </si>
  <si>
    <t>183101213R00</t>
  </si>
  <si>
    <t>Hloub. jamek s výměnou 50% půdy do 0,05 m3, 1:5</t>
  </si>
  <si>
    <t>183101221R00</t>
  </si>
  <si>
    <t>Hloub. jamek s výměnou 50% půdy do 1 m3 sv.1:5</t>
  </si>
  <si>
    <t>183102213R00</t>
  </si>
  <si>
    <t>Hloub. jamek 50% výměny půdy do 0,05 m3, svah 1:2</t>
  </si>
  <si>
    <t>183102215R00</t>
  </si>
  <si>
    <t>Hloub. jamek 50% výměny půdy do 0,4 m3, svah 1:2</t>
  </si>
  <si>
    <t>183205113R00</t>
  </si>
  <si>
    <t>Založení záhonu v rovině/svah 1 : 5, hor. 4</t>
  </si>
  <si>
    <t>183205133R00</t>
  </si>
  <si>
    <t>Založení záhonu na svahu 1 : 2, hor. 4</t>
  </si>
  <si>
    <t>184102111R00</t>
  </si>
  <si>
    <t>Výsadba dřevin s balem D do 20 cm, v rovině</t>
  </si>
  <si>
    <t>184102114R00</t>
  </si>
  <si>
    <t>Výsadba dřevin s balem D do 50 cm, v rovině</t>
  </si>
  <si>
    <t>184102116R00</t>
  </si>
  <si>
    <t>Výsadba dřevin s balem D do 80 cm, v rovině</t>
  </si>
  <si>
    <t>184102121R00</t>
  </si>
  <si>
    <t>Výsadba dřevin s balem D do 20 cm, na svahu 1:2</t>
  </si>
  <si>
    <t>184802111R00</t>
  </si>
  <si>
    <t>Chem. odplevelení před založ. postřikem, v rovině</t>
  </si>
  <si>
    <t>184802211R00</t>
  </si>
  <si>
    <t>Chem. odplevelení před založ. postřikem, svah 1:2</t>
  </si>
  <si>
    <t>185802114R00</t>
  </si>
  <si>
    <t>Hnojení umělým hnojivem k rostlinám v rovině</t>
  </si>
  <si>
    <t>185802124R00</t>
  </si>
  <si>
    <t>Hnojení umělým hnojivem k rostlinám na svahu 1:2</t>
  </si>
  <si>
    <t>998231311R00</t>
  </si>
  <si>
    <t>Přesun hmot pro sadovnické a krajin. úpravy do 5km</t>
  </si>
  <si>
    <t>181111111</t>
  </si>
  <si>
    <t>Plošná úprava terénu souvislé plochy do 500m2 při nerovnostech 50-100mm v rov. nebo na svahu 1:5</t>
  </si>
  <si>
    <t>URS</t>
  </si>
  <si>
    <t>181111112</t>
  </si>
  <si>
    <t>Plošná úprava terénu souvislé plochy do 500m2 při nerovnostech 50-100mm na svahu 1:5-1:2</t>
  </si>
  <si>
    <t>181411131</t>
  </si>
  <si>
    <t>Založení trávníku parkového plochy do 1000m2 v rov. nebo na svaho do 1:5</t>
  </si>
  <si>
    <t>181411132</t>
  </si>
  <si>
    <t>18340x001</t>
  </si>
  <si>
    <t>Příprava půdy pro založení výsadeb a trávníku rov. (frézování, rytí, nakopání, hrabání)</t>
  </si>
  <si>
    <t>18340x002</t>
  </si>
  <si>
    <t>Příprava půdy pro založení výsadeb a trávníku svah 1:5-1:2</t>
  </si>
  <si>
    <t>184215133</t>
  </si>
  <si>
    <t>Ukotvení dřeviny třemi kůly (délky 2-3m)</t>
  </si>
  <si>
    <t>184215412</t>
  </si>
  <si>
    <t>Zhotovení závlahové mísy u solitérních dřevin v rov.nebo na svahu do 1:5 o prům. mísy 0,5-1m</t>
  </si>
  <si>
    <t>184501121</t>
  </si>
  <si>
    <t>Zhotovení obalu kmene jutou v jedné vrstvě v rov.</t>
  </si>
  <si>
    <t>184911312</t>
  </si>
  <si>
    <t>Položení mulčovací textilie na svahu 1:5-1:2</t>
  </si>
  <si>
    <t>184911421</t>
  </si>
  <si>
    <t>Mulčování vysázených rostlin kůrou při tl. mulče do 100 mm v rov. nebo na svahu do 1:5</t>
  </si>
  <si>
    <t>Položení mulčovací textilie na svahu 1:5-1:2 (kokosová rohož)</t>
  </si>
  <si>
    <t>Mulčování vysázených rostlin kůrou při tl. mulče do 100 mm na svahu 1:5-1:2</t>
  </si>
  <si>
    <t>0,4*2,0*1,3*2</t>
  </si>
  <si>
    <t>(3,52+3,52+1,6+1,6)*1,2*0,4</t>
  </si>
  <si>
    <t>6,9952</t>
  </si>
  <si>
    <t>0,4*2,0*1,55*2</t>
  </si>
  <si>
    <t>10,24*0,4*1,3</t>
  </si>
  <si>
    <t>0,3*(2,0+0,4+2,0+0,4)*2</t>
  </si>
  <si>
    <t>2,88</t>
  </si>
  <si>
    <t>311112120RT2</t>
  </si>
  <si>
    <t>Stěny z betonových bednicích tvárnic a betonu šířky 200 mm, zálivka betonem C16/20</t>
  </si>
  <si>
    <t>(2,12+2,12+2,84+2,84)*0,4</t>
  </si>
  <si>
    <t>117,6*0,000617</t>
  </si>
  <si>
    <t>345231111RT1</t>
  </si>
  <si>
    <t>Zdivo plotové z tvárnic betonových jednostranně štípané tloušťky 190 mm</t>
  </si>
  <si>
    <t>kladené na sucho, s dodávkou tvárnic s příslušným podílem průběžných, sloupkových a koncových, vložení betonářské výztuže, zalití betonem,</t>
  </si>
  <si>
    <t>9,92*0,2</t>
  </si>
  <si>
    <t>4,85*0,6</t>
  </si>
  <si>
    <t>632921413R00</t>
  </si>
  <si>
    <t>Dlažba vnitřní nebo vnější při objektu z dlaždic betonových betonových kladených do cementové malty MC 10 se zalitím spár na celou výšku cementovou maltou pro spárován_x000D_
 o tloušťce dlaždic 60 mm</t>
  </si>
  <si>
    <t>2,85*1,7</t>
  </si>
  <si>
    <t>762085140R00</t>
  </si>
  <si>
    <t>Zvláštní výkony hoblování viditelných částí krovu_x000D_
 čtyřstranné</t>
  </si>
  <si>
    <t>63,4+157,9+6,5</t>
  </si>
  <si>
    <t>55,0+8,4</t>
  </si>
  <si>
    <t>8,8+30,1+3,25+4,3+1,7+0,8+10,4+17,7+8,85+56,0+5,2+10,8</t>
  </si>
  <si>
    <t>6,5</t>
  </si>
  <si>
    <t>762341210R00</t>
  </si>
  <si>
    <t xml:space="preserve">Bednění a laťování montáž_x000D_
 bednění_x000D_
 střech rovných o sklonu do 60° s vyřezáním otvorů z prken hrubých na sraz tloušťky do 32 mm </t>
  </si>
  <si>
    <t>51,688</t>
  </si>
  <si>
    <t>762342204R00</t>
  </si>
  <si>
    <t>Bednění a laťování montáž_x000D_
 laťování střech o sklonu do 60°  kontralatě, přibité</t>
  </si>
  <si>
    <t>3,214+1,24+0,576</t>
  </si>
  <si>
    <t>762812240RT3</t>
  </si>
  <si>
    <t>Záklop stropů s dodávkou materiálu_x000D_
 z hoblovaných prken s olištováním kolem zdi, tloušťky 24 mm, vrchního na sraz, spáry kryté lištami</t>
  </si>
  <si>
    <t>2*2,8*9,23</t>
  </si>
  <si>
    <t>1169,73</t>
  </si>
  <si>
    <t>60510002R</t>
  </si>
  <si>
    <t>lať jehličnaté(SM/JD); průřez 24 cm2; jakost I; l = 3 000 až 5 000 mm</t>
  </si>
  <si>
    <t>0,576</t>
  </si>
  <si>
    <t>3,214</t>
  </si>
  <si>
    <t>1,24</t>
  </si>
  <si>
    <t>765312615R00</t>
  </si>
  <si>
    <t>9,25*2</t>
  </si>
  <si>
    <t>765312622R00</t>
  </si>
  <si>
    <t>2,9*2*9,25</t>
  </si>
  <si>
    <t>765312632R00</t>
  </si>
  <si>
    <t>9,25</t>
  </si>
  <si>
    <t>765312662R00</t>
  </si>
  <si>
    <t>2,9*2</t>
  </si>
  <si>
    <t>765312665R00</t>
  </si>
  <si>
    <t>717,81</t>
  </si>
  <si>
    <t>Stodo 12 protisněhová - černá engoba</t>
  </si>
  <si>
    <t>53,6*1,8</t>
  </si>
  <si>
    <t>2*9,25/0,23</t>
  </si>
  <si>
    <t>53,65*1,1</t>
  </si>
  <si>
    <t>227,33</t>
  </si>
  <si>
    <t>766410010RAB</t>
  </si>
  <si>
    <t>Obklad stěn palubkami a deskami z aglomer.dřeva palubkami MD pero-drážka, lakování</t>
  </si>
  <si>
    <t>opláštění stěm : 2,4*(3,3+3,3+2,18+2,18)-0,8*2</t>
  </si>
  <si>
    <t>opláštění štít : 3,05*2</t>
  </si>
  <si>
    <t>767995103R00</t>
  </si>
  <si>
    <t>Výroba a montáž atypických kovovových doplňků staveb hmotnosti přes 10 do 20 kg</t>
  </si>
  <si>
    <t>Ocelová kotevní patka dřevěného sloupku Ič. 12, žárový pozink.</t>
  </si>
  <si>
    <t>4*11,1</t>
  </si>
  <si>
    <t>34,09</t>
  </si>
  <si>
    <t>51,688*2+30,432+126,32+51,688*2+30,804*2</t>
  </si>
  <si>
    <t>19,82+2,782+14,332</t>
  </si>
  <si>
    <t>stranaSZ : 0,9*45*0,3</t>
  </si>
  <si>
    <t>stranaJV : 12,0*0,3*1,25</t>
  </si>
  <si>
    <t>stranaSV : 26,7*0,3*1,35</t>
  </si>
  <si>
    <t>stranaS : 16,9*0,3*0,9</t>
  </si>
  <si>
    <t>0,4*0,4*0,8*25</t>
  </si>
  <si>
    <t>32,3765+3,2</t>
  </si>
  <si>
    <t>35,5765*15</t>
  </si>
  <si>
    <t>stranaSZ : 0,8*45*0,3</t>
  </si>
  <si>
    <t>stranaJV : 0,8*12*0,3</t>
  </si>
  <si>
    <t>stranaSV : 0,8*26,7*0,3</t>
  </si>
  <si>
    <t>stranaS : 16,9*0,3*0,8</t>
  </si>
  <si>
    <t>pilíř : 0,35</t>
  </si>
  <si>
    <t>stranaSZ : 45</t>
  </si>
  <si>
    <t>stranaJV : 15,0</t>
  </si>
  <si>
    <t>stranaSV : 28,0</t>
  </si>
  <si>
    <t>stranaSZ : 32,0+0,5+0,6</t>
  </si>
  <si>
    <t>stranaJV : 6,5</t>
  </si>
  <si>
    <t>stranaSV : 17,0</t>
  </si>
  <si>
    <t>stranaS : 3,1</t>
  </si>
  <si>
    <t>stranaSZ : 3,6+1,6+1,4+1,2+1,3+1,1</t>
  </si>
  <si>
    <t>stranaJV : 2,5</t>
  </si>
  <si>
    <t>stranaSV : 5,5</t>
  </si>
  <si>
    <t>stranaS : 3,2</t>
  </si>
  <si>
    <t>stranaJV : 12,0</t>
  </si>
  <si>
    <t>stranaSV : 26,7</t>
  </si>
  <si>
    <t>stranaS : 16,9</t>
  </si>
  <si>
    <t>stranaSZ : 795*0,000617</t>
  </si>
  <si>
    <t>stranaJV : 156*0,000617</t>
  </si>
  <si>
    <t>stranaSV : 409,5*0,000617</t>
  </si>
  <si>
    <t>stranaS : 146,05*0,000617</t>
  </si>
  <si>
    <t>1,4</t>
  </si>
  <si>
    <t>pilíř : 0,8</t>
  </si>
  <si>
    <t>595135941R</t>
  </si>
  <si>
    <t>schránka listovní 3 zvonky, 3 jmenovky, příprava na komunikátor</t>
  </si>
  <si>
    <t>100,902+27,055</t>
  </si>
  <si>
    <t>stranaSZ : 25</t>
  </si>
  <si>
    <t>stranaJV : 6</t>
  </si>
  <si>
    <t>stranaSV : 12,0</t>
  </si>
  <si>
    <t>stranaSZ : 45*0,2</t>
  </si>
  <si>
    <t>stranaJV : 12,0*0,2</t>
  </si>
  <si>
    <t>stranaSV : 26,7*0,2</t>
  </si>
  <si>
    <t>stranaS : 16,9*0,2</t>
  </si>
  <si>
    <t>126,28</t>
  </si>
  <si>
    <t>338171122R00</t>
  </si>
  <si>
    <t>Osazování sloupků a vzpěr plotových ocelových výšky do 2,60 m, se zabetonováním do 0,5 m3 do předem připravených jamek betonem C 25/30</t>
  </si>
  <si>
    <t>M+D 2kř. brána, z drátěných panelů š.2,8, v.1,5, pohon, maják, fotobuňka</t>
  </si>
  <si>
    <t>1051,29</t>
  </si>
  <si>
    <t>1112*0,2</t>
  </si>
  <si>
    <t>po domem: : 319,38*0,9*0,5</t>
  </si>
  <si>
    <t>venkovní schody: : 1,05*2,5*1,0</t>
  </si>
  <si>
    <t>v.č.1 základy: : 0,6*(3,9+1,9+0,6)*(1,9-0,55)</t>
  </si>
  <si>
    <t>0,6*(2,5*(2,2-0,55))</t>
  </si>
  <si>
    <t>0,6*(5,9+0,6+4,4)*(1,6-0,55)</t>
  </si>
  <si>
    <t>0,1*2,1*(1,6-0,55)</t>
  </si>
  <si>
    <t>0,6*5,2*(1,8-0,55)</t>
  </si>
  <si>
    <t>0,6*(5,4+3,5)*(1,4-0,55)</t>
  </si>
  <si>
    <t>0,6*(1,75+2,85)*(1,75-0,55)</t>
  </si>
  <si>
    <t>0,65*1,35*(1,75-0,55)</t>
  </si>
  <si>
    <t>0,6*(5,2+2,13+3,85)*(2,1-0,55)</t>
  </si>
  <si>
    <t>0,6*(3,95+0,4+0,6)*(1,95-0,55)</t>
  </si>
  <si>
    <t>0,6*(3,48*(1,8-0,55))</t>
  </si>
  <si>
    <t>0,6*4,5*(1,55-0,55)</t>
  </si>
  <si>
    <t>0,6*(3,9+0,6+7,8+0,9)*(1,3-0,55)</t>
  </si>
  <si>
    <t>0,1*2,1*(1,3-0,55)</t>
  </si>
  <si>
    <t>0,6*2,0*(2,2-0,85)</t>
  </si>
  <si>
    <t>0,6*5,0*(2,5-1,06)</t>
  </si>
  <si>
    <t>0,4*3,95*(2,5-0,95)</t>
  </si>
  <si>
    <t>0,4*3,85*(2,25-0,85)</t>
  </si>
  <si>
    <t>0,6*(5,25+0,6+3,95)*(2,8-1,5)</t>
  </si>
  <si>
    <t>0,6*(3,95+0,6+5,25)*(2,65-1,2)</t>
  </si>
  <si>
    <t>0,6*(2,88+0,4)*(2,25-0,9)</t>
  </si>
  <si>
    <t>82,8852</t>
  </si>
  <si>
    <t>82,8852*0,2</t>
  </si>
  <si>
    <t>v.č. 1: : 64,59+14,38+44,62+95,65+64,19</t>
  </si>
  <si>
    <t>222,4+146,346+82,8852+16,577-218,52-98,4</t>
  </si>
  <si>
    <t>151,2882*15</t>
  </si>
  <si>
    <t>151,2882</t>
  </si>
  <si>
    <t>v.č. 1: : 0,6*6,4*1,25+0,6*2,5*1,55+0,6*10,9*0,95+0,1*2,1*0,95</t>
  </si>
  <si>
    <t>0,6*5,2*1,15+0,6*8,9*0,75+0,6*4,6*1,1+0,65*1,35*1,1</t>
  </si>
  <si>
    <t>0,6*11,18*1,45+0,6*4,95*1,3+0,6*3,48*1,15+0,6*4,5*0,9</t>
  </si>
  <si>
    <t>0,6*13,2*0,65+0,1*2,1*0,65+0,6*2,0*1,3+0,6*5,0*1,35+0,4*3,95*1,35</t>
  </si>
  <si>
    <t>0,4*3,85*1,35+0,6*9,8*1,4+0,6*9,8*1,25+0,6*3,28*1,35</t>
  </si>
  <si>
    <t>(1,1+1,1+0,5+0,5)*6,3*0,00444</t>
  </si>
  <si>
    <t>venkovní schody: : 2,625</t>
  </si>
  <si>
    <t>Chráníčka prostupu izolací</t>
  </si>
  <si>
    <t>711210002</t>
  </si>
  <si>
    <t>Chráníčka prostupu protiradonovou izolací</t>
  </si>
  <si>
    <t>v.č. 1: : 0,25*(6,4+2,5+10,9+5,2+8,9+4,6+11,18+4,95+3,48+4,5+13,2)</t>
  </si>
  <si>
    <t>0,5*(2,0+3,28)</t>
  </si>
  <si>
    <t>0,75*(5,0)</t>
  </si>
  <si>
    <t>1,0*(9,8+9,8)</t>
  </si>
  <si>
    <t>0,9*2*0,25+1,2*0,25</t>
  </si>
  <si>
    <t>0,5*3,85+0,75*3,95</t>
  </si>
  <si>
    <t>606,36*0,000617</t>
  </si>
  <si>
    <t xml:space="preserve">Obvodové zdivo tl. 500 mm v.č. 2 půdorys: : </t>
  </si>
  <si>
    <t>(9+8+6,1+1,625+9+12,375+9+1+6,1+1+9+18,75)*3,00</t>
  </si>
  <si>
    <t>-(1,25*1,92*5)-(1,25*2,42*5)-(4,725*2,42)-(1,25*0,75*8)-(2,125*2,42)</t>
  </si>
  <si>
    <t>-(0,875*1,42)-(1*0,75)</t>
  </si>
  <si>
    <t xml:space="preserve">Nosné vnitřní zdivo tl. 300 mm v.č. 2 půdorys: : </t>
  </si>
  <si>
    <t>(4,625+2,625+2,625)*3</t>
  </si>
  <si>
    <t>-0,85*0,75</t>
  </si>
  <si>
    <t>v.č. 3 půda: : 46,76*0,25+(4*24,8)-(8*0,5*1,0)</t>
  </si>
  <si>
    <t xml:space="preserve">Nosné zdivo tl. 240 mm v.č. 2 půdorys: : </t>
  </si>
  <si>
    <t>(2,375+3,875)*3</t>
  </si>
  <si>
    <t>v.č. 3 půda: : 2,4</t>
  </si>
  <si>
    <t>(3,875+4,125+2,25+4,375+4,975+1,325+2,475+1,325+4,8+2,625+3,3)*3</t>
  </si>
  <si>
    <t>(3,625+3,625+8+4+4+1,125+4,25+2,45+2,45+1,275+1,775+12,375)*3</t>
  </si>
  <si>
    <t>(12,375+2,25+2,25+1,5+4+4+4)*3</t>
  </si>
  <si>
    <t>-(0,8*2,02*3)-(0,9*2,02)-(1*2,02*6)-(1,1*2,02*4*6)-(1,9*2,1)</t>
  </si>
  <si>
    <t>-(1,8*2,02)-(2*2,02*5)-(3,8*2,02)</t>
  </si>
  <si>
    <t xml:space="preserve">v.č. 2 půdorys: : </t>
  </si>
  <si>
    <t>311231114R00</t>
  </si>
  <si>
    <t>Zdivo nosné z cihel a tvarovek pálených pod omítku z cihel plných, 290x140x65 mm, P 15, na maltu MVC 2,5</t>
  </si>
  <si>
    <t>pilíř v.č. 2: : 1,25*0,45*3</t>
  </si>
  <si>
    <t>Za el. rozvaděč: : 0,85*0,75</t>
  </si>
  <si>
    <t>346275112R00</t>
  </si>
  <si>
    <t>Přizdívky a obezdívky z desek pórobetonových tloušťky 75 mm</t>
  </si>
  <si>
    <t>Za WC: : (1,25+2+1,25+1,4+2)*1,3</t>
  </si>
  <si>
    <t>dle tabulky v.č.2: : 5+2</t>
  </si>
  <si>
    <t>dle tabulky v.č. 2: : 35+8</t>
  </si>
  <si>
    <t>317168137R00</t>
  </si>
  <si>
    <t>Překlady keramické montáž a dodávka nosné, délky 2750 mm, šířky 70 mm, výšky 238 mm</t>
  </si>
  <si>
    <t>dle tabulky v.č. 2: : 5</t>
  </si>
  <si>
    <t>317168139R00</t>
  </si>
  <si>
    <t>Překlady keramické montáž a dodávka nosné, délky 3250 mm, šířky 70 mm, výšky 238 mm</t>
  </si>
  <si>
    <t>viz. tabulka v.č. 2: : 8</t>
  </si>
  <si>
    <t>317941123RT3</t>
  </si>
  <si>
    <t>Osazení ocelových válcovaných nosníků na zdivu profil I, výšky 160 mm</t>
  </si>
  <si>
    <t>1,9*2*0,0179</t>
  </si>
  <si>
    <t>317941123RT4</t>
  </si>
  <si>
    <t>Osazení ocelových válcovaných nosníků na zdivu profil I, výšky 180 mm</t>
  </si>
  <si>
    <t>5,15*3*0,0219</t>
  </si>
  <si>
    <t>317941125RT2</t>
  </si>
  <si>
    <t>Osazení ocelových válcovaných nosníků na zdivu profil I, výšky 240 mm</t>
  </si>
  <si>
    <t>v.č. 2: : 6,55*3*0,0326</t>
  </si>
  <si>
    <t>317941121RT3</t>
  </si>
  <si>
    <t>Osazení ocelových válcovaných nosníků na zdivu profil I, výšky 120 mm</t>
  </si>
  <si>
    <t>v.č. 2: : 4,5*0,0167+2,0*2*0,0167</t>
  </si>
  <si>
    <t>(0,2+0,3+0,2)*5,15+(0,2+0,25+0,2)*2+(0,2+0,3+0,2)*1,9</t>
  </si>
  <si>
    <t>(0,2+0,125+0,2)*4,15</t>
  </si>
  <si>
    <t>346244382RT2</t>
  </si>
  <si>
    <t>Plentování ocelových nosníků jednostranné výšky od 200 mm do 300 mm</t>
  </si>
  <si>
    <t>(0,25+0,3+0,25)*6,55</t>
  </si>
  <si>
    <t>5,15*0,3*0,2+6,55*0,3*0,25+2,0*0,25*0,1+1,9*0,3*0,2</t>
  </si>
  <si>
    <t>dle tabulky v.č. 2: : 16</t>
  </si>
  <si>
    <t>317168113R00</t>
  </si>
  <si>
    <t>Překlady keramické montáž a dodávka nenosné, délky 1500 mm, šířky 115 mm, výšky 71 mm</t>
  </si>
  <si>
    <t>338920027RA0</t>
  </si>
  <si>
    <t>Palisády z betonových kůlů tloušťky 200 mm, výšky 1350 mm</t>
  </si>
  <si>
    <t>venkovní schody: : 2,4+0,96</t>
  </si>
  <si>
    <t>1,2+1,5*7+2,75+3,25*2+5,15</t>
  </si>
  <si>
    <t>D 1.2.1 skl. stropu V1: : (22,57+3,69)*0,265</t>
  </si>
  <si>
    <t>V2: : 17,5*0,03</t>
  </si>
  <si>
    <t>V3: : (1,94+0,63+3,08+0,51+0,51+4,39)*0,12</t>
  </si>
  <si>
    <t>věnec pod panely: : 2,77</t>
  </si>
  <si>
    <t>dle tabulky výztuže: : 0,33236+0,0623+0,13722+0,06827+0,01057+0,02871</t>
  </si>
  <si>
    <t>věnec pod panely: : 0,1526</t>
  </si>
  <si>
    <t xml:space="preserve">D 1.2.1 věnce: : </t>
  </si>
  <si>
    <t>skl. stropu: : 46,76+2*5,5</t>
  </si>
  <si>
    <t>skl. stropu: : 46,76*2</t>
  </si>
  <si>
    <t>316*0,004</t>
  </si>
  <si>
    <t>dle tabulky výztuže D1.2.2: : 0,07165+0,20025+0,04628</t>
  </si>
  <si>
    <t>Osaz.stropních panelů š. do 120, dl. do 850 cm</t>
  </si>
  <si>
    <t>dle výkresu skladyby str. D 1.2.1: : 27</t>
  </si>
  <si>
    <t>dle výkresu skladby str. D 1.2.1: : 8</t>
  </si>
  <si>
    <t>Dodávka stropních předpjatých dutinových dílců (panelů) tl. 265 mm dle výkresu skladby stropní konstrukce. Včetně vybrání a výřezů pro prostupy, ucpávky dutin a doprava na stavbu.</t>
  </si>
  <si>
    <t>316</t>
  </si>
  <si>
    <t xml:space="preserve">mč.1.04,1.08,1.09,1.10,1.11,1.24,1.25: : </t>
  </si>
  <si>
    <t>48,1+12,0+12,0+12,0+12,28+18,24+27,91</t>
  </si>
  <si>
    <t xml:space="preserve">mč.1.02,1.03,1.05,1.21,: : </t>
  </si>
  <si>
    <t>7,31+16,95+16,44+11,06</t>
  </si>
  <si>
    <t xml:space="preserve">mč.1.07,1.12,1.16,1.23: : </t>
  </si>
  <si>
    <t>7,34+4,5+16,0+5,06</t>
  </si>
  <si>
    <t>4*0,9</t>
  </si>
  <si>
    <t>mč.1.01: : (2,125*2,42)+(1,9*2,1)+(1*2,02)+(0,85*0,75)</t>
  </si>
  <si>
    <t>mč.1.02mč.1.03: : (1*2,02)+(0,85*0,75)(0,8*2,02)+(0,9*2,02)+(1*2,02*5)</t>
  </si>
  <si>
    <t>mč.1.04: : (1,1*2,02*2)+(1,9*2,1)(1*2,02)+(2,2*2,02)+(4,725*2,42)</t>
  </si>
  <si>
    <t>mč.1.05: : (0,8*2,02)+(1*2,02)+(1,1*2,02*5)+(2,2*2,02)+(1,125*2,42)</t>
  </si>
  <si>
    <t>mč.1.06mč.1.07: : (5,2*2,05)+(1,885*0,29)-(1,125*0,38)+(1,1*2,02)</t>
  </si>
  <si>
    <t>mč.1.08mč.1.09: : (1,125*0,75)(1*2,02)+(1,125*1,92)(1,1*2,02)</t>
  </si>
  <si>
    <t>mč.1.10mč.1.11: : (1,125*1,92)(1,1*2,02)+(1,125*2,42)(1,1*2,02)</t>
  </si>
  <si>
    <t>mč.1.12mč.1.13: : (1,125*1,92)(1,1*2,02)(0,8*2,02)+(1*2,02)</t>
  </si>
  <si>
    <t>mč.1.15mč.1.16: : (1,125*0,75)+(0,875*1,42)(0,8*2,02)(1,1*2,02)</t>
  </si>
  <si>
    <t>mč.1.17mč.1.18: : (1,125*0,75)(1*2,02)+(1,125*2,42)(1*2,02)</t>
  </si>
  <si>
    <t>mč.1.19mč.1.20mč.1.21: : (1,125*0,75)(0,9*2,02)(1*2,02)(1,1*2,02)</t>
  </si>
  <si>
    <t>mč.1.23mč.1.24: : (1,1*2,02)+(1,125*0,75)(1,1*2,02)+(1,125*2,42)</t>
  </si>
  <si>
    <t>mč.1.25: : (1,1*2,02)+(1,125*1,92)+(1,125*1,92)+(1,125*2,42)</t>
  </si>
  <si>
    <t xml:space="preserve">mč.1.01,1.06,1.13,1.14,1.15,1.17,1.18,1.19,1.20,1.22,1.23: : </t>
  </si>
  <si>
    <t>6,74+2,25+10,5+2,81+1,55+9,02+6,56+5,44+9,63+4,5+5,06</t>
  </si>
  <si>
    <t>64,06</t>
  </si>
  <si>
    <t>mč.1.01: : (10,48*2,75)+(2,125+2,42+2,42)*0,29</t>
  </si>
  <si>
    <t>odpočet otvorů: : -(2,125*2,42)-(1,9*2,1)-(1*2,02)-(0,85*0,75)</t>
  </si>
  <si>
    <t>mč.1.02: : (10,85*2,75)+(1,125+0,75+0,75)*0,29</t>
  </si>
  <si>
    <t>odpočet otvorů: : -(1*2,02)-(0,85*0,75)</t>
  </si>
  <si>
    <t>mč.1.03odpočet otvorů: : (25,6*2,75)-(0,8*2,02)-(0,9*2,02)-(1*2,02*5)</t>
  </si>
  <si>
    <t>mč.1.04: : -(1,1*2,02*2)-(1,9*2,1)+(33,87*2,75)+(4,725+2,42+2,42)*0,29</t>
  </si>
  <si>
    <t>odpočet otvorů: : -(1*2,02)-(2,2*2,02)-(4,725*2,42)</t>
  </si>
  <si>
    <t>odpočet obkladůmč.1,05: : -(3,8+0,6)*0,6+(25,05*2,75)</t>
  </si>
  <si>
    <t>-(1,1*2,02*5)-(2,2*2,02)-(1,125*2,42)</t>
  </si>
  <si>
    <t>odpočet otvorů: : (1,125+2,42+2,42)*0,29-(0,8*2,02)-(1*2,02)</t>
  </si>
  <si>
    <t>mč.1.06odpočet otvorů: : (6*2,75)+(1,125+0,75+0,75)*0,29-(0,8*2,02)</t>
  </si>
  <si>
    <t>odpočet obkladů: : -(1,125*0,75)-(5,2*2,05)-(1,885*0,29)+(1,125*0,38)</t>
  </si>
  <si>
    <t>mč.1.07: : (11,021*2,75)+(1,125+0,75+0,75)*0,29</t>
  </si>
  <si>
    <t>odpočet otvorůodpočet obkladů: : -(1,1*2,02)-(1,125*0,75)-(11,02*2,45)</t>
  </si>
  <si>
    <t>mč.1.08: : -(2,75*0,29)+(1,125*0,75)+(1,1*2,02)(14*2,75)</t>
  </si>
  <si>
    <t>odpočet obkladů: : (1,125+1,92+1,92)-(1*2,02)-(1,125*1,92)</t>
  </si>
  <si>
    <t>mč.1.09odpočet otvorů: : (14*2,75)+(1,125+1,92+1,92)*0,25-(1,1*2,02)</t>
  </si>
  <si>
    <t>mč.1.10: : -(1,125*1,92)+(14*2,75)+(1,125+1,92+1,92)*0,25</t>
  </si>
  <si>
    <t>odpočet otvorůmč.1.11: : -(1,1*2,02)-(1,125*2,42)+(14,5*2,75)</t>
  </si>
  <si>
    <t>odpočet otvorů: : (1,125+1,92+1,92)*0,25-(1,1*2,02)-(1,125*1,92)</t>
  </si>
  <si>
    <t>mč.1.12odpočet obkladů: : (8,5*2,75)-(8,5*2,3)+(1,1*2,02)</t>
  </si>
  <si>
    <t>mč.1.13odpočet otvorů: : (13,25*2,75)-(0,8*2,02)-(1*2,02)-(1,125*0,75)</t>
  </si>
  <si>
    <t>mč.1.15odpočet otvorů: : -(0,875*1,42)+(5*2,75)-(0,8*2,02)</t>
  </si>
  <si>
    <t>odpočt obkladůmč.1.16: : -(4,2*2,05)+(16*2,75)+(1,125+0,75+0,75)*0,29</t>
  </si>
  <si>
    <t>odpočte otvorůodpočet obkladů: : -(1,1*2,02)-(1,125*0,75)-(16*2,45)</t>
  </si>
  <si>
    <t>mč.1.17: : -(2,625*0,29)+(1,125*0,75)+(1,1*2,02)+(12,83*2,75)</t>
  </si>
  <si>
    <t>odpočet otvorů: : (1,125+2,42+2,42)*0,29-(1*2,02)-(1,125*2,42)</t>
  </si>
  <si>
    <t>odpočt obkladů: : -(11,83*2,05)-(5,965*0,29)+(1,125*2,42)</t>
  </si>
  <si>
    <t>mč.1.18odpočet otvorů: : (15,25*2,75)+(1,125+0,75+0,75)*0,29-(1*2,02)</t>
  </si>
  <si>
    <t>odpočet obkladů: : -(1,125*0,75)-(14,25*2,05)-(1,885*0,29)+(1,125*0,75)</t>
  </si>
  <si>
    <t>mč.1.19odpočet otvorůodpočet obkladů: : (10,25*2,75)-(0,9*2,02)</t>
  </si>
  <si>
    <t>mč.1.20odpočet otvorů: : -(9,35*2,05)+(13*2,75)-(1*2,02)</t>
  </si>
  <si>
    <t>mč.1.21odpočet otvorůmč.1.23: : (16,6*2,75)-(1,1*2,02)+(9*2,75)</t>
  </si>
  <si>
    <t>odpočet otvorů: : (1,125+0,75+0,75)*0,29-(1,1*2,02)-(1,125*0,75)</t>
  </si>
  <si>
    <t>odpočet obkladů: : -(9*2,45)-(2,625*0,29)+(1,125*0,75)+(1,1*2,02)</t>
  </si>
  <si>
    <t>mč.1.24odpočet otvorů: : (17,95*2,75)+(1,125+2,42+2,42)*0,29</t>
  </si>
  <si>
    <t>mč.1.25: : -(1,1*2,02)-(1,125*2,42)(23,92*2,75)</t>
  </si>
  <si>
    <t>(1,125+1,92+1,92+1,125+1,92+1,92)*0,25+(1,125+2,42+2,42)*0,29</t>
  </si>
  <si>
    <t>odpočet otvorů: : -(1,1*2,02)-(1,125*1,92)-(1,125*1,92)-(1,125*2,42)</t>
  </si>
  <si>
    <t>odpočet obkladů: : -(3,75+0,6+0,6)*0,6</t>
  </si>
  <si>
    <t>505,0193</t>
  </si>
  <si>
    <t>9*3+10*1,92+7*2,42+5*0,75+1*1,42</t>
  </si>
  <si>
    <t xml:space="preserve">omítka pod obklady výkaz převzat z položky č. 781 41-5016: : </t>
  </si>
  <si>
    <t>232,0576</t>
  </si>
  <si>
    <t>půda komín: : 0,4*4*2,4</t>
  </si>
  <si>
    <t>1,0*0,75+1,125*0,75*8+0,875*1,42+1,125*1,92*5+1,125+2,42*4</t>
  </si>
  <si>
    <t>5,1*2,42+1,125*2,42+2,125*2,42</t>
  </si>
  <si>
    <t>sokl: : 39,63</t>
  </si>
  <si>
    <t>fasáda: : 325,08</t>
  </si>
  <si>
    <t>ostění a nadpraží: : 12,82+5,01</t>
  </si>
  <si>
    <t>325,08+12,82+5,01</t>
  </si>
  <si>
    <t>382,54</t>
  </si>
  <si>
    <t>622472363R00</t>
  </si>
  <si>
    <t>Omítka vnější stěn z hotových maltových směsí silikonová z pastovité směsi_x000D_
 dekorativní, imitace cihelného zdiva, ručně</t>
  </si>
  <si>
    <t>bet. dlažba venk. schody: : 0,9*0,9*1,0</t>
  </si>
  <si>
    <t>pod podkladní beton: : (95,65+44,62+64,59)*0,15+14,38*0,5+0,9*64,19</t>
  </si>
  <si>
    <t>Podkladní beton dům přízemí: : (19,75*9,0+13,375*9,0+5,1*9,75)*0,15</t>
  </si>
  <si>
    <t>beton pod bet. dlažbu: : 0,9*0,9*0,15</t>
  </si>
  <si>
    <t>348,66*0,00444*1,1</t>
  </si>
  <si>
    <t xml:space="preserve">mč.1.01,1.02,1.03,1.04,1.05,1.06,1.08,1.09,1.10,1.11,1.12,1.13,1.15: : </t>
  </si>
  <si>
    <t xml:space="preserve">1.17,1.19,1.20,1.21,1.22,1.24,1.25: : </t>
  </si>
  <si>
    <t>6,74+7,31+16,95+47,86+16,44+2,25+12,0+12,0+12,0+12,28+4,5+10,50</t>
  </si>
  <si>
    <t>1,55+9,02+5,44+9,63+11,06+4,5+18,94+27,91</t>
  </si>
  <si>
    <t xml:space="preserve">1.14,1.15,1.16,1.17,1.18,1.19,1.20,1.21,1.22,1.23,1.24,1.25 přízemí: : </t>
  </si>
  <si>
    <t>6,74+7,31+16,95+47,86+16,44+2,25+7,34+12,0+12,0+12,0+12,28+4,5</t>
  </si>
  <si>
    <t>10,5+2,81+1,55+16,0+9,02+6,56+5,44+9,63+11,06+4,5+5,06+18,94+27,91</t>
  </si>
  <si>
    <t>půda: : 318,52</t>
  </si>
  <si>
    <t>z tabulky výrobků: : 16+1+5+1</t>
  </si>
  <si>
    <t>5533300110R</t>
  </si>
  <si>
    <t>zárubeň kovová pro klasické zdění; š profilu 110 mm; š průchodu 700 mm; h průchodu 1 970 mm; L, P; závěsy pevné</t>
  </si>
  <si>
    <t>6+5</t>
  </si>
  <si>
    <t>5533300440R</t>
  </si>
  <si>
    <t>zárubeň kovová pro klasické zdění; š profilu 160 mm; š průchodu 1 100 mm; h průchodu 1 970 mm; L, P; závěsy pevné</t>
  </si>
  <si>
    <t xml:space="preserve">Dvoudílná obkladová zárubeň pro překrytí napojení, stavebního pouzdra 1000/1970/145 </t>
  </si>
  <si>
    <t>553-0003</t>
  </si>
  <si>
    <t xml:space="preserve">Dvoudílná obkladová zárubeň pro překrytí napojení, stavebního pouzdra 2050/1970/145 </t>
  </si>
  <si>
    <t>4+5</t>
  </si>
  <si>
    <t>642941120R00</t>
  </si>
  <si>
    <t xml:space="preserve">Stavební pouzdra pro posuvné dveře osazené do zdiva_x000D_
Sestavení pouzdra, vložení do stavebního otvoru, vyrovnání do vodorovné a svislé polohy, zakotvení pouzdra do otvoru montážní pěnou nebo maltou, potažení pouzdra armovací sítí, odstranění zaslepení pouzdra tj. víka a polystyrenu z vnitřku pouzdra, upevnění vodícího trnu, vsazení vozíků do kolejnice, upevnění závěsných prvků na vozíky, vsazení brzdy a seřízení dojezdu, připevnění úchytů na horní hranu dveřního křídla, našroubování gumových dorazů na křídlo, zavěšení dveří._x000D_
 protilehlé_x000D_
 osazení pouzdra bez dodávky </t>
  </si>
  <si>
    <t>z tabulky výrobků: : 2</t>
  </si>
  <si>
    <t>3+1</t>
  </si>
  <si>
    <t>553353524R</t>
  </si>
  <si>
    <t>pouzdro pro posuvné dveře protilehlé; š průchodu 2 050 mm; h průchodu 1 970 mm</t>
  </si>
  <si>
    <t>v.č. 2: : 0,875+1,125*7</t>
  </si>
  <si>
    <t>931971111R00</t>
  </si>
  <si>
    <t>Vložky do dilatačních spár z lepenky jednoduché</t>
  </si>
  <si>
    <t>včetně dodání a osazení, v jakémkoliv zdivu, včetně jednostranného zajištění polohy vložek proti sesmeknutí (např. přibitím, maltovými terči).</t>
  </si>
  <si>
    <t>387,66</t>
  </si>
  <si>
    <t>387,66*2</t>
  </si>
  <si>
    <t>v.č. 2: : 3,75</t>
  </si>
  <si>
    <t>200,884+231,282+158,012+24,79+21,793+358,072+0,959+0,003+7,877+0,068</t>
  </si>
  <si>
    <t>přízemí: : (19,75*9,0+13,375*9,0+5,1*9,75)</t>
  </si>
  <si>
    <t>711112002RZ1</t>
  </si>
  <si>
    <t>Provedení izolace proti zemní vlhkosti natěradly za studena na ploše svislé, včetně pomocného lešení o výšce podlahy do 1900 mm a pro zatížení do 1,5 kPa. nátěrem asfaltovým lakem, 1x nátěr, včetně dodávky laku ALN</t>
  </si>
  <si>
    <t>půda: : 0,45*89,65</t>
  </si>
  <si>
    <t>666,37*1,1</t>
  </si>
  <si>
    <t>40,3425*1,1</t>
  </si>
  <si>
    <t>fasáda sokl: : 56,96*0,4</t>
  </si>
  <si>
    <t>2023,31</t>
  </si>
  <si>
    <t>přízemí: : 286,65*3</t>
  </si>
  <si>
    <t>859,95*0,05*1,05</t>
  </si>
  <si>
    <t>318,52*0,1*1,05</t>
  </si>
  <si>
    <t>2,15+1,12+1,12+1,12+1,12+1,12+1,75</t>
  </si>
  <si>
    <t>6612,02</t>
  </si>
  <si>
    <t>725291142R00</t>
  </si>
  <si>
    <t>Invalidní program madlo dvojité pevné, rozměr 813 mm, nerez</t>
  </si>
  <si>
    <t>725291146R00</t>
  </si>
  <si>
    <t>Invalidní program madlo dvojité sklopné, rozměr 813 mm, nerez</t>
  </si>
  <si>
    <t>343,95</t>
  </si>
  <si>
    <t>v.č. 3 krov: : 158,85+7,6+677,04+19+208,5</t>
  </si>
  <si>
    <t>v.č. 3 krov: : 71,5+10,6+33</t>
  </si>
  <si>
    <t>v.č. 3 krov: : 583,80</t>
  </si>
  <si>
    <t>v.č. 3 krov: : 583,8</t>
  </si>
  <si>
    <t>583,8</t>
  </si>
  <si>
    <t>v.č. 3 krov: : 0,65*4*4</t>
  </si>
  <si>
    <t>21,69</t>
  </si>
  <si>
    <t>1,632+4,32</t>
  </si>
  <si>
    <t>42,64</t>
  </si>
  <si>
    <t>762341620RT3</t>
  </si>
  <si>
    <t>Bednění a laťování s dodávkou řeziva_x000D_
 bednění_x000D_
 štítových okapových říms, krajnic, závětrných prken, a žaluzií ve spádu nebo rovnoběžně s okapem z palubek, pero-drážka , včetně dodávky palubky tl. 19 mm</t>
  </si>
  <si>
    <t>podbíjení střechy: : 71,659+38,1+10,0+13,6</t>
  </si>
  <si>
    <t>7831,653</t>
  </si>
  <si>
    <t>1/K,2/K,3/K,4/K: : 0,875+1,0+1,125*13+0,5*8</t>
  </si>
  <si>
    <t>5/K: : 3,3*7</t>
  </si>
  <si>
    <t>6/K: : 7</t>
  </si>
  <si>
    <t>764908204RT2</t>
  </si>
  <si>
    <t>Klempířské prvky z plechu s povrchovou úpravou okapový systém podokapní čtvercový žlab, ocelový žárově zinkovaný plech s povrchovou úpravou, průměr 136 mm, v ostatních barvách</t>
  </si>
  <si>
    <t>7/K: : 21,25+8,35+3,3+2,0+14,9+1,35+3,3+1,35</t>
  </si>
  <si>
    <t>8/K: : 55,8</t>
  </si>
  <si>
    <t>981,24</t>
  </si>
  <si>
    <t>593,8*1,1</t>
  </si>
  <si>
    <t>v.č. 4 střecha: : 583,8</t>
  </si>
  <si>
    <t>46,69*2</t>
  </si>
  <si>
    <t>46,69</t>
  </si>
  <si>
    <t>43,92</t>
  </si>
  <si>
    <t>765312683R00</t>
  </si>
  <si>
    <t>765312688R00</t>
  </si>
  <si>
    <t>1135</t>
  </si>
  <si>
    <t>765312651R00</t>
  </si>
  <si>
    <t>30,81</t>
  </si>
  <si>
    <t>765312673R00</t>
  </si>
  <si>
    <t>765312686R00</t>
  </si>
  <si>
    <t>55,95</t>
  </si>
  <si>
    <t>765312671R00</t>
  </si>
  <si>
    <t>6614,044</t>
  </si>
  <si>
    <t>8+1+1+8</t>
  </si>
  <si>
    <t>2+2+1</t>
  </si>
  <si>
    <t>2,125*2,42</t>
  </si>
  <si>
    <t>4,725*2,42</t>
  </si>
  <si>
    <t>Okno plastové jednokřídlové 500/1000, dle výpisu 1/T</t>
  </si>
  <si>
    <t>Okno plastové jednokřídlové 1000/750, dle výpisu 2/T</t>
  </si>
  <si>
    <t>Okno plastové jednokřídlové 875/1420, dle výpisu 3/T</t>
  </si>
  <si>
    <t>Okno plastové jednokřídlové1125/750, dle výpisu 4/T</t>
  </si>
  <si>
    <t>Okno plastové jednokřídlové1125/1920, dle výpisu 5/T</t>
  </si>
  <si>
    <t>Balkonové plastové dveře 1125/2420, dle výpisu 6/T</t>
  </si>
  <si>
    <t>Vstupní plastové dveře 1125/2420, dle výpisu 7/T</t>
  </si>
  <si>
    <t>Vstupní plastové stěna 2125/2420, dle výpisu 8/T</t>
  </si>
  <si>
    <t>Hliníková balkonová stěna 4725/2420, dle výpisu 9/T</t>
  </si>
  <si>
    <t>128</t>
  </si>
  <si>
    <t>11+1</t>
  </si>
  <si>
    <t>766666114R00</t>
  </si>
  <si>
    <t xml:space="preserve">Montáž dveřních křídel kompletizovaných posuvných,  , do předem osazeného stavebního pouzdra, dvoukřídlových,  </t>
  </si>
  <si>
    <t>Dveřní křídlo dřevěné plné, hladké, laminát HPL, 700/1970 - 11-12/T</t>
  </si>
  <si>
    <t>Dveřní křídlo dřevěné plné, hladké, laminát HPL, 700/1970 - 13/T</t>
  </si>
  <si>
    <t>Dveřní křídlo dřevěné 1/3 prosklené, laminát HPL, 800/1970 - 14/T</t>
  </si>
  <si>
    <t>Dveřní křídlo dřevěné 1/3 prosklené, laminát HPL, 900/1970 - 15-16/T</t>
  </si>
  <si>
    <t>Dveřní křídlo dřevěné, plné, hladké, laminát HPL, 900/1970 - 17-18/T</t>
  </si>
  <si>
    <t>Dveřní křídlo dřevěné 1/3 prosklené, laminát HPL, 900/1970 - 19/T</t>
  </si>
  <si>
    <t>Dveřní křídlo dřevěné prosklené, laminát HPL, 900/1970 - 20/T</t>
  </si>
  <si>
    <t>Dveřní křídlo dřevěné, plné, hladké, laminát HPL, 1100/1970 - 21/T</t>
  </si>
  <si>
    <t>Dveřní křídlo dřevěné, plné, hladké do st. pouzdra, laminát HPL, 900/1970 - 22/T</t>
  </si>
  <si>
    <t>Dveřní křídlo dřevěné, plné, hladké do st. pouzdra, dvoukř., laminát HPL, 2050/1970 - 24/T</t>
  </si>
  <si>
    <t>Dodávka a montáž kuchyňské linky, popis a označení dle tabulky výrobků 26/T</t>
  </si>
  <si>
    <t>Dodávka a montáž vestavěné skříně 2500/600/2500, popis a označení dle tabulky výrobků 28/T</t>
  </si>
  <si>
    <t>Varná deska vestavná, popis viz. technická zpráva</t>
  </si>
  <si>
    <t>Mikrovlnná troubaí vestavná, popis viz. technická zpráva</t>
  </si>
  <si>
    <t>Půdní schody JAP ARISTO, 700*1200 mm, popis viz. technická zpráva</t>
  </si>
  <si>
    <t>766660024RA0</t>
  </si>
  <si>
    <t>Montáž dveří dřevěných otevíravých do ocelové nebo fošnové zárubně, dokování závěsů, montáž a dodávka dveřních prahů šířky do 15 cm. Bez dodávky dveří. šířky 145 cm</t>
  </si>
  <si>
    <t>766211200R00</t>
  </si>
  <si>
    <t xml:space="preserve">Montáž madel schodišťových dřevěných nebo verzalitových, průběžných,  </t>
  </si>
  <si>
    <t>30/T: : 6,4</t>
  </si>
  <si>
    <t>766210001</t>
  </si>
  <si>
    <t>Dřevěné profilované madlo na stěnu, tvrdé dřevo</t>
  </si>
  <si>
    <t>9548,58</t>
  </si>
  <si>
    <t>D+M venkovní velkoplošná rohož 900/1200, ozn. v tabulce 14/Z</t>
  </si>
  <si>
    <t>1,25+1,3+0,95</t>
  </si>
  <si>
    <t>D+M sestava závěsové tyče nerez pr. 32 mm, ozn. v tab. 16/Z</t>
  </si>
  <si>
    <t>D+M sestava závěsové tyče nerez pr. 32 mm, ozn. v tab. 17/Z</t>
  </si>
  <si>
    <t>D+M sestava závěsové rohové tyče nerez pr. 32 mm, ozn. v tab. 18/Z</t>
  </si>
  <si>
    <t>D+M rovné madlo nerez pr. 32 mm, ozn. v tab. 21/Z</t>
  </si>
  <si>
    <t>D+M rovné madlo nerez pr. 32 mm, ozn. v tab. 22/Z</t>
  </si>
  <si>
    <t>D+M sedačka do sprchy sklopná, ozn. v tab. 23/Z</t>
  </si>
  <si>
    <t>D+M ventilační mžížka stropní kruhová pr. 150 mm, ozn. v tab. 26/Z</t>
  </si>
  <si>
    <t>767990011</t>
  </si>
  <si>
    <t>D+M výklopné zrcadlo 400/600 mm, ozn. v tab. 28/Z</t>
  </si>
  <si>
    <t>767990012</t>
  </si>
  <si>
    <t>1,125*2,16*5+1,25*2,680*3</t>
  </si>
  <si>
    <t>767990013</t>
  </si>
  <si>
    <t xml:space="preserve">D+M horizontální markýza s nosným profilem, elekktro pohon, dálkové ovládání š.5,0 m,v.4,0 m </t>
  </si>
  <si>
    <t>76701</t>
  </si>
  <si>
    <t>Bezpečnostní tbulka - fluorescenční</t>
  </si>
  <si>
    <t>2526,9</t>
  </si>
  <si>
    <t>65,03</t>
  </si>
  <si>
    <t>54,9125+10,1175</t>
  </si>
  <si>
    <t xml:space="preserve">mč.1.06,1.07,1.12,1.14,1.15,1.16,1.17,1.18,1.19,1.22,1.23: : </t>
  </si>
  <si>
    <t>2,25+7,34+4,5+2,81+1,55+16,0+9,02+6,56+5,44+4,5+5,06</t>
  </si>
  <si>
    <t>odpočet sprchy: : -10,1175</t>
  </si>
  <si>
    <t>sprchy: : 1,4*2,55+1,1*0,95+1,4*1,6+1,45*2,25</t>
  </si>
  <si>
    <t>mč.1,01: : 5,455</t>
  </si>
  <si>
    <t>v.č. 2: : 1,0+1,125*6</t>
  </si>
  <si>
    <t>54,9125*1,05+7,75*0,3*1,05</t>
  </si>
  <si>
    <t>sprchy: : 10,1175*1,05+5,455*0,1*1,05</t>
  </si>
  <si>
    <t>sprchy: : 1,75+1,6+1,4+1,1+2,25</t>
  </si>
  <si>
    <t>venkovní schody: : (0,9*0,9)+(1,2*0,15)</t>
  </si>
  <si>
    <t>venkovní schody: : 11,11*1,0*1,1</t>
  </si>
  <si>
    <t>venkovní schody: : 4*0,9</t>
  </si>
  <si>
    <t>venkovníschody: : 4*0,9</t>
  </si>
  <si>
    <t>venkovní schody: : 5*3*1,05</t>
  </si>
  <si>
    <t>890,572</t>
  </si>
  <si>
    <t>775413040R00</t>
  </si>
  <si>
    <t xml:space="preserve">Podlahové soklíky nebo lišty montáž - bez dodávky lišt lepené,  </t>
  </si>
  <si>
    <t>bez základního nátěru</t>
  </si>
  <si>
    <t>12</t>
  </si>
  <si>
    <t>775410001</t>
  </si>
  <si>
    <t>Dřevěná profilovaná okopná lišta, tvrdé dřevo, označ. 31/T</t>
  </si>
  <si>
    <t>998775201R00</t>
  </si>
  <si>
    <t>Přesun hmot pro podlahy vlysové a parketové v objektech výšky do 6 m</t>
  </si>
  <si>
    <t>34,24</t>
  </si>
  <si>
    <t>223,53</t>
  </si>
  <si>
    <t xml:space="preserve">mč.1.02,1.03,1.04,1.05,1.08,1.09,1.10,1.11,1.13,1.20,1.21,1.24,1.25: : </t>
  </si>
  <si>
    <t>7,31+25,60+47,86+16,44+12,0+12,0+12,0+12,28+10,5+9,63+11,06</t>
  </si>
  <si>
    <t>18,94+27,91</t>
  </si>
  <si>
    <t>223,53*1,05</t>
  </si>
  <si>
    <t>10,85+25,6+33,87+25,05+14,0+14,0+14,0+14,5+13,25+13,0+16,60</t>
  </si>
  <si>
    <t>17,95+23,92</t>
  </si>
  <si>
    <t>Lišta-soklík, popis viz technická zpráva</t>
  </si>
  <si>
    <t>236,59*1,05</t>
  </si>
  <si>
    <t>3*0,7+0,8+11*0,9+1,1+0,9+5*1,0+2,05</t>
  </si>
  <si>
    <t>mč.1.01: : 6,74</t>
  </si>
  <si>
    <t>1808,768</t>
  </si>
  <si>
    <t>v.č. 2: : (1,4+1,4+2,25)*2,45+(1,0+1,0+1,12)*2,75</t>
  </si>
  <si>
    <t>(4+4+4+4)*2,45+(1,5+1,5+2,25)*2,45+(5*1,5*1,0)</t>
  </si>
  <si>
    <t>(5,2*2,05)+(1,885*0,29)-(1,125*0,38)</t>
  </si>
  <si>
    <t>(11,02*2,45)+(2,75*0,29)-(1,12*0,75)-(1,1*2,02)</t>
  </si>
  <si>
    <t>(8,5*2,3)-(1,1*2,02)</t>
  </si>
  <si>
    <t>(7,25*2,75)+(3,5*0,29)-(1*0,75)-(0,8*2,02)</t>
  </si>
  <si>
    <t>(4,2*2,05)</t>
  </si>
  <si>
    <t>(16*2,45)+(2,625*0,29)-(1,125*0,75)-(1,1*2,02)</t>
  </si>
  <si>
    <t>(11,83*2,05)+(5,965*0,29)-(1,125*2,42)</t>
  </si>
  <si>
    <t>(14,25*2,05)+(1,885*0,29)-(1,125*0,75)</t>
  </si>
  <si>
    <t>(9,35*2,05)</t>
  </si>
  <si>
    <t>(8,5*2,75)+(3,75*0,29)-(1,125*0,75)-(1,1*2,02)</t>
  </si>
  <si>
    <t>(9*2,45)+(2,625*0,29)-(1,125*0,75)-(1,1*2,02)</t>
  </si>
  <si>
    <t>(3,8+0,6)*0,6</t>
  </si>
  <si>
    <t>2,0+1,88+3,87+5,38+4,1+0,76+5,0+2,63</t>
  </si>
  <si>
    <t>232,0576*1,05</t>
  </si>
  <si>
    <t>2230,02</t>
  </si>
  <si>
    <t>1859,44</t>
  </si>
  <si>
    <t>26,2</t>
  </si>
  <si>
    <t>783726200R00</t>
  </si>
  <si>
    <t>Nátěry tesařských konstrukcí lazurovací lazurovací, 2x lak</t>
  </si>
  <si>
    <t>včetně montáže, dodávkya demontáže lešení.</t>
  </si>
  <si>
    <t>133,36</t>
  </si>
  <si>
    <t>omítka: : 64,06+505,02+3,84</t>
  </si>
  <si>
    <t>SDK: : 142,53+79,6</t>
  </si>
  <si>
    <t>492</t>
  </si>
  <si>
    <t>52,61*1,1+85,24*1,1</t>
  </si>
  <si>
    <t>pojízdná dlažba : 39,05*1,1</t>
  </si>
  <si>
    <t>53,3+20,0+7,98+4,875</t>
  </si>
  <si>
    <t>54,98+98,07+11,96+37,39+6,92+9,2</t>
  </si>
  <si>
    <t>okapní chodník : 31,55</t>
  </si>
  <si>
    <t>chodník : 52,61</t>
  </si>
  <si>
    <t>terasa : 85,24</t>
  </si>
  <si>
    <t>dlažba pojízdná : 39,05</t>
  </si>
  <si>
    <t>dlážba pojízdná : 39,05</t>
  </si>
  <si>
    <t>591050020RAA</t>
  </si>
  <si>
    <t>Komunikace z dlažby zámkové, podklad štěrkopísek přírodní , tloušťky 80 mm, celkové tloušťky 530 mm</t>
  </si>
  <si>
    <t>odkopávky nezapažené pro silnice, s přemístěním výkopku v příčných profilech, s naložením na dopravní prostředek a odvozem do 1 km, s uložením výkopku na skládku a úpravou pláně. Podklad ze štěrkopísku s rozprostřením, vlhčením a zhutněním tl. 15 cm, podklad z kameniva hrubého, drceného velikosti 32 - 63 mm s výplňovým kamenivem (vibrovaný štěrk), s rozprostřením, vlhčení a zhutněním tl. 25 cm, dodávka a položení dlažby zámkové do lože z těženého kameniva do tl. 5 cm, s vyplněním spár, s dvojím beraněním a se smetením přebytečného materiálu na krajnici, osazení a dodávka záhonových obrubníků do lože z prostého betonu tl. 5 - 10 cm se zalitím a zatřením spár maltou, s opěrou.</t>
  </si>
  <si>
    <t>podklad ze štěrkopísku                  15 cm</t>
  </si>
  <si>
    <t>podklad z drceného kameniva       25 cm</t>
  </si>
  <si>
    <t>dlažba zámková, betonová              8 cm</t>
  </si>
  <si>
    <t>celkem                                           53 cm</t>
  </si>
  <si>
    <t>mlat : 35,5</t>
  </si>
  <si>
    <t>mlat-kryt : 35,5</t>
  </si>
  <si>
    <t>terasa : 302</t>
  </si>
  <si>
    <t>terasa : 85,24*0,15</t>
  </si>
  <si>
    <t>terasa : 85,24*0,00444</t>
  </si>
  <si>
    <t>100,6</t>
  </si>
  <si>
    <t>26,7</t>
  </si>
  <si>
    <t>26,7*1,05</t>
  </si>
  <si>
    <t>347,626+56,408+24,504+5,683</t>
  </si>
  <si>
    <t>Včetně pomocného lešení o výšce podlahy do 1900 mm a pro zatížení do 1,5 kPa  (150 kg/m2).</t>
  </si>
  <si>
    <t>Včetně naložení na dopravní prostředek a složení na skládku, bez poplatku za skládku.</t>
  </si>
  <si>
    <t>včetně montáže svorek spojovacích, odbočných, upevňovacích a spojovacího materiálu.</t>
  </si>
  <si>
    <t>Dodávka rozvaděč RD na zakázku viz.položková specifikace rozvaděče v příloze PD elektro</t>
  </si>
  <si>
    <t>trubka obebná -flexibilní 20 320N PVC (EN)</t>
  </si>
  <si>
    <t>16*0,95*0,6</t>
  </si>
  <si>
    <t>2/1*1,2*2</t>
  </si>
  <si>
    <t>9,2+4,8</t>
  </si>
  <si>
    <t>16*0,6*0,1</t>
  </si>
  <si>
    <t>16*0,6*0,35</t>
  </si>
  <si>
    <t>16*0,6*0,5</t>
  </si>
  <si>
    <t>Komfortní prostorový modulační regulátor pro sběrnici EMS plus a EMS. K použití jako ovládací, jednotka pro regulaci teploty zdroje nebo jako prostorový regulátor.</t>
  </si>
  <si>
    <t>54153026xx04</t>
  </si>
  <si>
    <t>těleso teplovodní trubkové koupelnové ocelové prohnuté 1820 x 450. Výkon 55/45/20°C = 463 W, Trubková otopná tělesa - max-m - jsou vyrobena z uzavřených ocelových profilů s průřezem ve</t>
  </si>
  <si>
    <t>1 227829 1 001 / Systémová deska s izolací 11/31 (22,4 m2), tl. izoalce 11mm, celková tl. 31mm, + na povrchu černá nopová fólie chrání izolační vrstvu před vlhkostí a záměsnou vodou z potěrů</t>
  </si>
  <si>
    <t>735xxx0549</t>
  </si>
  <si>
    <t>1 350272 1 900 / rozdělovač HKV-D 9 NEREZ - nerezový rozdělovač topných okruhů s průtokoměry, - 9 topných okruhů</t>
  </si>
  <si>
    <t>735xxx05810</t>
  </si>
  <si>
    <t>1 34744301 001 / AP 1005 - Skříňka rozdělovače pro montáž na omítku 1005 x 730 x 130 (šířka x výška, x hloubka) Materiál: oceloý plech, bílý.</t>
  </si>
  <si>
    <t>735xxx05811</t>
  </si>
  <si>
    <t>1 3454401 001 / UP 1150 - Skříňka rozdělovače pro montáž pod omítku 1150 x 715-895 x 110-150 (šířka, x výška x hloubka) Materiál: oceloý plech, bílý.</t>
  </si>
  <si>
    <t>133622301001 / Prostorový termostat pro sytém podlahového topení 230 V., Určeno pouze pro vytápění. Plochá krabice pro instalaci na podmítkovou krabici nebo přímo na stěnu.</t>
  </si>
  <si>
    <t>13492301001 / Rozvaděč pro regulaci Nea H (vytápění).Pro zapojení max. 6 prostorových termostatů a, 12 termopohonů. Určeno pro prostorové termostaty Nea H.</t>
  </si>
  <si>
    <t>31</t>
  </si>
  <si>
    <t>Kompaktní větrací  jednotka pro vnitřní  použití, podstropní provedení . Obsahuje regulační modul,, připojovací svorkovnice. Vzdál. dot. ovladač  pro nastavení režimů - zákl. digit. regulace.</t>
  </si>
  <si>
    <t>Přívod vzduchu - Vp=270m3/hod, pext=200Pa,  filtr G4, vířivý protiproudý rekuperační výměník z plastu s by-passem (úč. 93%), ventilátor 230V/0,120kW, integrovaný el. ohřívač s PTC články  230V/0,5kW. Odvod vzduchu - Vo=270m3/hod, pext.=200Pa, filtr G4, ventilátor 230V/0,120kW . Skříň jednotky v provedení s minerální izolací tl.30mm. Zařízeni je ve shodě s požadavky ErP  - nařízení EU 1253/2014  a 1254/2014 (Ecodesign)</t>
  </si>
  <si>
    <t>32</t>
  </si>
  <si>
    <t>Protidešťová žaluzie 300x300mm - hliník elox</t>
  </si>
  <si>
    <t>33</t>
  </si>
  <si>
    <t>Sání - přechod fasádní 300x300-200 s klapkou a servopohonem CM24GL</t>
  </si>
  <si>
    <t>Výfuková hlavice VHO 200</t>
  </si>
  <si>
    <t>35</t>
  </si>
  <si>
    <t>Ohebné tepelně a hlukově izolované hliníkové potrubí s mikroperforacemi, izolace z minerlní vaty, tl.50mm, parotěsná folie na vnitřní straně, vnější krycí vrstva hliníkový laminát - JS 200mm</t>
  </si>
  <si>
    <t>36</t>
  </si>
  <si>
    <t>Ohebný tlumič hluku s extra vysokou účinností útlumu . Netkaná vnitřní hydrofobní hadice z, PP, izolace ze skelných vláken tl.25mm, vnější plášť z laminovaného hliníku/polyesteru JS 160-1000</t>
  </si>
  <si>
    <t>37</t>
  </si>
  <si>
    <t>Ohebný tlumič hluku s extra vysokou účinností útlumu . Netkaná vnitřní hydrofobní hadice z, PP, izolace ze skelných vláken tl.25mm, vnější plášť z laminovaného hliníku/polyesteru JS 200-1000</t>
  </si>
  <si>
    <t>38</t>
  </si>
  <si>
    <t>Al hadice jednovrstvá JS 100mm</t>
  </si>
  <si>
    <t>39</t>
  </si>
  <si>
    <t>Al hadice jednovrstvá JS 125mm</t>
  </si>
  <si>
    <t>310</t>
  </si>
  <si>
    <t>Vyústka pro přívod vzduchu čtyřhranná, hliníková, dvouřadá 225x75mm s regulací R1</t>
  </si>
  <si>
    <t>311</t>
  </si>
  <si>
    <t>Talířový ventil pro odvod vzduchu plastový JS 80mm</t>
  </si>
  <si>
    <t>312</t>
  </si>
  <si>
    <t>Talířový ventil pro přívod vzduchu plastový JS 125mm</t>
  </si>
  <si>
    <t>313</t>
  </si>
  <si>
    <t>Talířový ventil pro odvod vzduchu plastový JS 160mm</t>
  </si>
  <si>
    <t>314</t>
  </si>
  <si>
    <t>Vyústka pro odvod vzduchu čtyřhranná, hliníková, jednořadá 225x75mm s regulací R1</t>
  </si>
  <si>
    <t>315</t>
  </si>
  <si>
    <t>Koncový kryt JS 200mm s KN 1/2" - k tvarovce letovat</t>
  </si>
  <si>
    <t>Axiální ventilátor JS 125mm - V=50m3/hod, p=60Pa, zpětná klapka</t>
  </si>
  <si>
    <t>317</t>
  </si>
  <si>
    <t>Výfuková hlavice VHO 125</t>
  </si>
  <si>
    <t>318</t>
  </si>
  <si>
    <t>Koncový kryt JS 125mm s KN 1/2" - k tvarovce letovat</t>
  </si>
  <si>
    <t>319</t>
  </si>
  <si>
    <t>Kruhová zpětná těsná klapka JS 200mm</t>
  </si>
  <si>
    <t>Ocelové potrubí  sk.I - pozinkovaný plech,  kruhové falcované - tl. plechu 0,5mm, čtyřhranné tl., plechu 0,8mm -   Rovné kusy</t>
  </si>
  <si>
    <t>Ocelové potrubí  sk.I - pozinkovaný plech,  kruhové falcované - tl. plechu 0,5mm, čtyřhranné tl., plechu 0,8mm -   Tvarovky</t>
  </si>
  <si>
    <t>Tepelná izolace  z minerálních vláken - lamelový pás nalepený na hliníkové folii, 55kg/m3, tl.50mm -, potrubí dle šrafy na výkrese</t>
  </si>
  <si>
    <t>Montážní a těsnící materiál, materiál na závěsy</t>
  </si>
  <si>
    <t>Zaregulování a oživení zařízení</t>
  </si>
  <si>
    <t>41</t>
  </si>
  <si>
    <t>Kompaktní větrací  jednotka pro vnitřní  použití, podstropní provedení . Obsahuje regulační modul,, připojovací svorkovnice. Vzdál. dotyk. ovladač  pro nastavení režimů - zákl. digit. regulace.</t>
  </si>
  <si>
    <t>Přívod vzduchu - Vp=220m3/hod, pext=200Pa,  filtr G4, vířivý protiproudý rekuperační výměník z plastu s by-passem (úč. 93%), ventilátor 230V/0,120kW, integrovaný el. ohřívač s PTC články  230V/0,5kW. Odvod vzduchu - Vo=220m3/hod, pext.=200Pa, filtr G4, ventilátor 230V/0,120kW . Skříň jednotky v provedení s minerální izolací tl.30mm.    Zařízeni je ve shodě s požadavky ErP  - nařízení EU 1253/2014  a 1254/2014 (Ecodesign)</t>
  </si>
  <si>
    <t>42</t>
  </si>
  <si>
    <t>43</t>
  </si>
  <si>
    <t>45</t>
  </si>
  <si>
    <t>46</t>
  </si>
  <si>
    <t>47</t>
  </si>
  <si>
    <t>Al hadice jednovrstvá JS 80mm</t>
  </si>
  <si>
    <t>48</t>
  </si>
  <si>
    <t>49</t>
  </si>
  <si>
    <t>410</t>
  </si>
  <si>
    <t>Dýza regulační směrová  JS 100mm</t>
  </si>
  <si>
    <t>411</t>
  </si>
  <si>
    <t>412</t>
  </si>
  <si>
    <t>413</t>
  </si>
  <si>
    <t>414</t>
  </si>
  <si>
    <t>Plastové ohebné potrubí GP 95/75mm /1m</t>
  </si>
  <si>
    <t>415</t>
  </si>
  <si>
    <t>416</t>
  </si>
  <si>
    <t>Podstropní rozdělovací komora s víkem 570x260x230mm, hrdla 4ks JS 100mm, 1ks JS 125mm, 1ks JS 200mm, - atyp</t>
  </si>
  <si>
    <t>417</t>
  </si>
  <si>
    <t>vodovod : 0,6*1,2*14,0</t>
  </si>
  <si>
    <t>(0,8*1,3*11,1+0,65*0,9*20,47+0,65*1,2*3,9+0,6*1,4*0,5+0,6*1,0*13,0)/10*8</t>
  </si>
  <si>
    <t>(0,65*1,0*(0,4+1,1+0,5+0,9+2,5+7,4+1,5+1,3+1,2+1,9))/10*8</t>
  </si>
  <si>
    <t>(0,8*1,3*45,4+0,8*1,1*28,8+0,8*1,1*(1,05+1,6+1,25+1,8+8,2))/10*8</t>
  </si>
  <si>
    <t>(0,65*1,0*(0,5+0,3+1,0+1,2+0,9+5,3))/10*8</t>
  </si>
  <si>
    <t>(0,8*1,3*11,1+0,65*0,9*20,47+0,65*1,2*3,9+0,6*1,4*0,5+0,6*1,0*13,0)/10*2</t>
  </si>
  <si>
    <t>(0,65*1,0*(0,4+1,1+0,5+0,9+2,5+7,4+1,5+1,3+1,2+1,9))/10*2</t>
  </si>
  <si>
    <t>(0,8*1,3*45,4+0,8*1,1*28,8+0,8*1,1*(1,05+1,6+1,25+1,8+8,2))/10*2</t>
  </si>
  <si>
    <t>(0,65*1,0*(0,5+0,3+1,0+1,2+0,9+5,3))/10*2</t>
  </si>
  <si>
    <t xml:space="preserve">;dokopávky, cca; 4,5 : </t>
  </si>
  <si>
    <t xml:space="preserve">60,0 : </t>
  </si>
  <si>
    <t>60</t>
  </si>
  <si>
    <t xml:space="preserve">110,16+10,08 : </t>
  </si>
  <si>
    <t>120,24</t>
  </si>
  <si>
    <t xml:space="preserve">16,48 : </t>
  </si>
  <si>
    <t>16,48</t>
  </si>
  <si>
    <t xml:space="preserve">27,54 : </t>
  </si>
  <si>
    <t>27,54</t>
  </si>
  <si>
    <t xml:space="preserve">60,0*6 : </t>
  </si>
  <si>
    <t>360</t>
  </si>
  <si>
    <t xml:space="preserve">16,48*6 : </t>
  </si>
  <si>
    <t>98,88</t>
  </si>
  <si>
    <t>vodovod : 0,6*0,4*14,0</t>
  </si>
  <si>
    <t>0,8*0,4*11,1+0,65*0,9*20,47+0,65*1,2*3,9+0,6*1,4*0,5+0,6*1,0*13,0+0,65*1,0*(0,5+0,3+1,0+1,2+0,9+5,3)</t>
  </si>
  <si>
    <t>0,65*1,0*(0,4+1,1+0,5+0,9+2,5+7,4+1,5+1,3+1,2+1,9)</t>
  </si>
  <si>
    <t>0,8*0,4*45,4+0,8*0,4*28,8+0,8*0,4*(1,05+1,6+1,25+1,8+8,2)</t>
  </si>
  <si>
    <t>137,7+4,5+10,08-76,48</t>
  </si>
  <si>
    <t xml:space="preserve">25,2 : </t>
  </si>
  <si>
    <t>25,2</t>
  </si>
  <si>
    <t xml:space="preserve">131,2 : </t>
  </si>
  <si>
    <t>131,2</t>
  </si>
  <si>
    <t>kanalizace pod zákl. deskou : 20</t>
  </si>
  <si>
    <t xml:space="preserve">10,4 : </t>
  </si>
  <si>
    <t>10,4</t>
  </si>
  <si>
    <t xml:space="preserve">4,6 : </t>
  </si>
  <si>
    <t>4,6</t>
  </si>
  <si>
    <t xml:space="preserve">12,5 : </t>
  </si>
  <si>
    <t>12,5</t>
  </si>
  <si>
    <t xml:space="preserve">7,0 : </t>
  </si>
  <si>
    <t xml:space="preserve">11,0 : </t>
  </si>
  <si>
    <t>11</t>
  </si>
  <si>
    <t xml:space="preserve">9+4 : </t>
  </si>
  <si>
    <t>721223424R00</t>
  </si>
  <si>
    <t>Vpusti, zápachové uzávěrky a odtokové žlaby podlahové, D 50, 75, 110 mm, se svislým odtokem,147x147mm/138x138mm</t>
  </si>
  <si>
    <t>Vpusť podlahová se zápachovou uzávěrkou HL 317</t>
  </si>
  <si>
    <t>mřížka nerez 138 x 138 mm DN 50/75/110</t>
  </si>
  <si>
    <t>721213234R00</t>
  </si>
  <si>
    <t>Vpusti, zápachové uzávěrky a odtokové žlaby Odtokové žlaby rovný odtokový žlab, umístění ke zdi , děrovaný rošt, délka 800 mm</t>
  </si>
  <si>
    <t>Žlab odtokový ,ke zdi,děrov.rošt, dl. 800mm</t>
  </si>
  <si>
    <t>721213336R00</t>
  </si>
  <si>
    <t>Vpusti, zápachové uzávěrky a odtokové žlaby Odtokové žlaby rovný odtokový žlab, umístění do prostoru, děrovaný rošt, délka 1000 mm</t>
  </si>
  <si>
    <t>Žlab odtok. rohový ,děrov.rošt</t>
  </si>
  <si>
    <t xml:space="preserve">25,2+131,2+12+7+10,4+4,6+1+12,5+7,11 : </t>
  </si>
  <si>
    <t>211,01</t>
  </si>
  <si>
    <t xml:space="preserve">17,25 : </t>
  </si>
  <si>
    <t>17,25</t>
  </si>
  <si>
    <t xml:space="preserve">46 : </t>
  </si>
  <si>
    <t xml:space="preserve">110,1+43,7+95,1+8,8+3,8 : </t>
  </si>
  <si>
    <t>261,5</t>
  </si>
  <si>
    <t xml:space="preserve">110,1 : </t>
  </si>
  <si>
    <t>110,1</t>
  </si>
  <si>
    <t xml:space="preserve">43,7 : </t>
  </si>
  <si>
    <t>43,7</t>
  </si>
  <si>
    <t xml:space="preserve">95,1 : </t>
  </si>
  <si>
    <t>95,1</t>
  </si>
  <si>
    <t xml:space="preserve">8,8 : </t>
  </si>
  <si>
    <t>8,8</t>
  </si>
  <si>
    <t xml:space="preserve">3,8 : </t>
  </si>
  <si>
    <t>3,8</t>
  </si>
  <si>
    <t>Vodoměr domovní mokroběžný G5/4, 1,5 - 10 m3/h</t>
  </si>
  <si>
    <t>Ventil zpětný  DN 20</t>
  </si>
  <si>
    <t>D+M, UP 15 - 14</t>
  </si>
  <si>
    <t>725014141R00</t>
  </si>
  <si>
    <t>Klozetové mísy závěsné pro ZTP, bilé, hluboké splachování, zadní, včetně sedátka, šířka 360 mm, hloubka 700 mm, výška 480 mm</t>
  </si>
  <si>
    <t>Klozet závěsný  ZTP + sedátko, bílý</t>
  </si>
  <si>
    <t>286967582R</t>
  </si>
  <si>
    <t>systém předstěnový pro závěsné WC, ZTP; pro suchou instalaci (do sádrokartonu), pro zazdění mokrým procesem; nádržka; ovládání zepředu; h = 112,0 cm; š = 42,5 cm; hl = 21,5 cm;</t>
  </si>
  <si>
    <t>Modul-WC ,ovl. zepředu, ZTP, UP320, h=112cm</t>
  </si>
  <si>
    <t xml:space="preserve">27 : </t>
  </si>
  <si>
    <t>27</t>
  </si>
  <si>
    <t xml:space="preserve">9 : </t>
  </si>
  <si>
    <t>9</t>
  </si>
  <si>
    <t xml:space="preserve">5+8+5+4+4+4+16+4 : </t>
  </si>
  <si>
    <t>50</t>
  </si>
  <si>
    <t xml:space="preserve">16 : </t>
  </si>
  <si>
    <t>výlevka : 1</t>
  </si>
  <si>
    <t xml:space="preserve">7,5+1,1 : </t>
  </si>
  <si>
    <t>8,6</t>
  </si>
  <si>
    <t>725860215R00</t>
  </si>
  <si>
    <t>Zápachové uzávěrky (sifony) pro zařizovací předměty umyvadlový-nábytkový sifon D 32, 40 mm x 5/4" se svislým odtokem i jako varianta k umyvadlům pro tělesně postižené pro úsporu místa pod umyvadlem</t>
  </si>
  <si>
    <t>Sifon umyvadlový nábytkový, HL 137 D 32, 40 mm</t>
  </si>
  <si>
    <t>725017122R00</t>
  </si>
  <si>
    <t>Umyvadlo na šrouby, bílé, šířka 550 mm, hloubka 420 mm</t>
  </si>
  <si>
    <t>Umyvadlo na šrouby  55 x 42 cm, bílé</t>
  </si>
  <si>
    <t>725017153R00</t>
  </si>
  <si>
    <t>Umyvadlo invalidní, bílé, šířka 640 mm, hloubka 550 mm</t>
  </si>
  <si>
    <t>Umyvadlo invalidní  64 x 55 cm, bílé</t>
  </si>
  <si>
    <t>venkovní kanalizace : 11,0+45,4+30+1,1+1,6+1,3+1,8+8,2</t>
  </si>
  <si>
    <t xml:space="preserve">17 : </t>
  </si>
  <si>
    <t>cca : 5,6</t>
  </si>
  <si>
    <t>894431321RA0</t>
  </si>
  <si>
    <t>Šachty plastové plastové šachty z dílců D 425 mm, dno přímé s výkyvnými hrdly, D 110 mm, délka šachtové roury 2,00 m, poklop litina 12,5 t</t>
  </si>
  <si>
    <t>Šachta, D 425 mm, dl.šach.roury 2,0 m, přímá</t>
  </si>
  <si>
    <t xml:space="preserve">160 : </t>
  </si>
  <si>
    <t>160</t>
  </si>
  <si>
    <t>rozvody vody a kanalizace ve zdech : 110/2+12,5+7+11</t>
  </si>
  <si>
    <t xml:space="preserve">14,5 : </t>
  </si>
  <si>
    <t>14,5</t>
  </si>
  <si>
    <t xml:space="preserve">0,81+0,16 : </t>
  </si>
  <si>
    <t>0,97</t>
  </si>
  <si>
    <t xml:space="preserve">0,97 : </t>
  </si>
  <si>
    <t xml:space="preserve">0,97*9 : </t>
  </si>
  <si>
    <t>8,73</t>
  </si>
  <si>
    <t>Carpinus betulus, habr obecný</t>
  </si>
  <si>
    <t>Prunus subhirtela 'Accolade', višeň chloupkatá</t>
  </si>
  <si>
    <t>Calluna vulgaris 'Alexandra', vřes obecný</t>
  </si>
  <si>
    <t>10-15</t>
  </si>
  <si>
    <t>Erica carnea 'Challenger', vřesovec pleťový</t>
  </si>
  <si>
    <t>Aster dumosus 'Mittelmeer', hvězdnice hustokvětá</t>
  </si>
  <si>
    <t>h9*9*10</t>
  </si>
  <si>
    <t>Coreopsis verticillata 'Grandiflora', krásnoočko přeslenité</t>
  </si>
  <si>
    <t>Deschampsia caespitosa 'Goldtau', metlice trsnatá</t>
  </si>
  <si>
    <t>Lavandula angustifolia 'Hidcote Blue', levandule lékařská</t>
  </si>
  <si>
    <t>Miscanthus sinensis 'Kleine Fontaine', ozdobnice čínská</t>
  </si>
  <si>
    <t>Oenothera missouriensis, pupalka missourijská</t>
  </si>
  <si>
    <t>výsadbová mísa stromy: 0,8 m2/1rostl. = 2 * 0,8 = 1,6 m2</t>
  </si>
  <si>
    <t>keřové skupiny -88+14=102m2</t>
  </si>
  <si>
    <t>1,6+102=103,6m2</t>
  </si>
  <si>
    <t>8 ks tablet/1 strom = 8 * 2 stromy = 16 tablet * 10 gr = 160g = 0,16kg</t>
  </si>
  <si>
    <t>2 ks tablet/1 keř = 2 * 252keřů = 504tablet * 10 gr = 5040 g = 5,04kg</t>
  </si>
  <si>
    <t>1 ks tablet/1trvalka = 114tablet * 10 gr = 1140 g =1,14kg</t>
  </si>
  <si>
    <t>0,16+5,04+1,14 = 6,34kg</t>
  </si>
  <si>
    <t>(35g/m2 - 35 * 490m2 = 17150g = 17,15 kg)</t>
  </si>
  <si>
    <t>(0,01*114+0,02*191+0,4*3)/2=3,08m3</t>
  </si>
  <si>
    <t>Rašelina (balení á 150l)</t>
  </si>
  <si>
    <t>1 strom = 11m, 11*2=22m</t>
  </si>
  <si>
    <t>22/25=1balení</t>
  </si>
  <si>
    <t>(výsadby keřů zamulčované kůrou, kromě živého plotu)</t>
  </si>
  <si>
    <t>24 + 14 = 38m2</t>
  </si>
  <si>
    <t>38 m2 / 1,5m(10cm na přesah) * 1,2(20% prořez) = 30,4bm</t>
  </si>
  <si>
    <t>183111214</t>
  </si>
  <si>
    <t>Hloubení jamek s 50% vým.půdy v rov.nebo ve svahu do 1:5 obj.0,01-0,02m3 (trvalky a keře v, kontejnerech do 1l)</t>
  </si>
  <si>
    <t>183101313R00</t>
  </si>
  <si>
    <t>Hloub. jamek s výměnou 100% půdy do 0,05 m3, 1:5</t>
  </si>
  <si>
    <t>183211322</t>
  </si>
  <si>
    <t>Výsadba květin hrnkovaných o prům. květináče 80-120mm</t>
  </si>
  <si>
    <t>184102110R00</t>
  </si>
  <si>
    <t>Výsadba dřevin s balem D do 10 cm, v rovině</t>
  </si>
  <si>
    <t>184911311</t>
  </si>
  <si>
    <t>Položení mulčovací textilie rov.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</si>
</sst>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0" borderId="0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0" fontId="20" fillId="0" borderId="0" xfId="0" quotePrefix="1" applyNumberFormat="1" applyFont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center" vertical="top" wrapText="1" shrinkToFit="1"/>
    </xf>
    <xf numFmtId="0" fontId="21" fillId="0" borderId="0" xfId="0" applyNumberFormat="1" applyFont="1" applyBorder="1" applyAlignment="1">
      <alignment vertical="top" wrapText="1" shrinkToFit="1"/>
    </xf>
    <xf numFmtId="0" fontId="21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0" fillId="0" borderId="0" xfId="0" applyNumberFormat="1" applyAlignment="1">
      <alignment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4" t="s">
        <v>38</v>
      </c>
    </row>
    <row r="2" spans="1:7" ht="57.75" customHeight="1" x14ac:dyDescent="0.2">
      <c r="A2" s="198" t="s">
        <v>39</v>
      </c>
      <c r="B2" s="198"/>
      <c r="C2" s="198"/>
      <c r="D2" s="198"/>
      <c r="E2" s="198"/>
      <c r="F2" s="198"/>
      <c r="G2" s="198"/>
    </row>
  </sheetData>
  <sheetProtection algorithmName="SHA-512" hashValue="obmsw/a71B46lrbWxUTEpN43qho+CqBn/nrN99ZP39W+BYKtKz3Q/7dixRHtw8My1eTkbsyNl8axtcjXLYAXNg==" saltValue="B//uFJUywTNuZx5EANRRZ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158"/>
  <sheetViews>
    <sheetView showGridLines="0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9" t="s">
        <v>36</v>
      </c>
      <c r="B1" s="225" t="s">
        <v>41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">
      <c r="A2" s="3"/>
      <c r="B2" s="75" t="s">
        <v>22</v>
      </c>
      <c r="C2" s="76"/>
      <c r="D2" s="77" t="s">
        <v>44</v>
      </c>
      <c r="E2" s="231" t="s">
        <v>45</v>
      </c>
      <c r="F2" s="232"/>
      <c r="G2" s="232"/>
      <c r="H2" s="232"/>
      <c r="I2" s="232"/>
      <c r="J2" s="233"/>
      <c r="O2" s="2"/>
    </row>
    <row r="3" spans="1:15" ht="27" hidden="1" customHeight="1" x14ac:dyDescent="0.2">
      <c r="A3" s="3"/>
      <c r="B3" s="78"/>
      <c r="C3" s="76"/>
      <c r="D3" s="79"/>
      <c r="E3" s="234"/>
      <c r="F3" s="235"/>
      <c r="G3" s="235"/>
      <c r="H3" s="235"/>
      <c r="I3" s="235"/>
      <c r="J3" s="236"/>
    </row>
    <row r="4" spans="1:15" ht="23.25" customHeight="1" x14ac:dyDescent="0.2">
      <c r="A4" s="3"/>
      <c r="B4" s="80"/>
      <c r="C4" s="81"/>
      <c r="D4" s="82"/>
      <c r="E4" s="223"/>
      <c r="F4" s="223"/>
      <c r="G4" s="223"/>
      <c r="H4" s="223"/>
      <c r="I4" s="223"/>
      <c r="J4" s="224"/>
    </row>
    <row r="5" spans="1:15" ht="24" customHeight="1" x14ac:dyDescent="0.2">
      <c r="A5" s="3"/>
      <c r="B5" s="43" t="s">
        <v>42</v>
      </c>
      <c r="C5" s="4"/>
      <c r="D5" s="83" t="s">
        <v>46</v>
      </c>
      <c r="E5" s="25"/>
      <c r="F5" s="25"/>
      <c r="G5" s="25"/>
      <c r="H5" s="26" t="s">
        <v>40</v>
      </c>
      <c r="I5" s="83" t="s">
        <v>50</v>
      </c>
      <c r="J5" s="10"/>
    </row>
    <row r="6" spans="1:15" ht="15.75" customHeight="1" x14ac:dyDescent="0.2">
      <c r="A6" s="3"/>
      <c r="B6" s="38"/>
      <c r="C6" s="25"/>
      <c r="D6" s="83" t="s">
        <v>47</v>
      </c>
      <c r="E6" s="25"/>
      <c r="F6" s="25"/>
      <c r="G6" s="25"/>
      <c r="H6" s="26" t="s">
        <v>34</v>
      </c>
      <c r="I6" s="83" t="s">
        <v>51</v>
      </c>
      <c r="J6" s="10"/>
    </row>
    <row r="7" spans="1:15" ht="15.75" customHeight="1" x14ac:dyDescent="0.2">
      <c r="A7" s="3"/>
      <c r="B7" s="39"/>
      <c r="C7" s="85" t="s">
        <v>49</v>
      </c>
      <c r="D7" s="84" t="s">
        <v>48</v>
      </c>
      <c r="E7" s="32"/>
      <c r="F7" s="32"/>
      <c r="G7" s="32"/>
      <c r="H7" s="33"/>
      <c r="I7" s="32"/>
      <c r="J7" s="47"/>
    </row>
    <row r="8" spans="1:15" ht="24" hidden="1" customHeight="1" x14ac:dyDescent="0.2">
      <c r="A8" s="3"/>
      <c r="B8" s="43" t="s">
        <v>20</v>
      </c>
      <c r="C8" s="4"/>
      <c r="D8" s="86" t="s">
        <v>43</v>
      </c>
      <c r="E8" s="4"/>
      <c r="F8" s="4"/>
      <c r="G8" s="42"/>
      <c r="H8" s="26" t="s">
        <v>40</v>
      </c>
      <c r="I8" s="83" t="s">
        <v>55</v>
      </c>
      <c r="J8" s="10"/>
    </row>
    <row r="9" spans="1:15" ht="15.75" hidden="1" customHeight="1" x14ac:dyDescent="0.2">
      <c r="A9" s="3"/>
      <c r="B9" s="3"/>
      <c r="C9" s="4"/>
      <c r="D9" s="86" t="s">
        <v>52</v>
      </c>
      <c r="E9" s="4"/>
      <c r="F9" s="4"/>
      <c r="G9" s="42"/>
      <c r="H9" s="26" t="s">
        <v>34</v>
      </c>
      <c r="I9" s="31"/>
      <c r="J9" s="10"/>
    </row>
    <row r="10" spans="1:15" ht="15.75" hidden="1" customHeight="1" x14ac:dyDescent="0.2">
      <c r="A10" s="3"/>
      <c r="B10" s="48"/>
      <c r="C10" s="85" t="s">
        <v>54</v>
      </c>
      <c r="D10" s="87" t="s">
        <v>53</v>
      </c>
      <c r="E10" s="51"/>
      <c r="F10" s="51"/>
      <c r="G10" s="49"/>
      <c r="H10" s="49"/>
      <c r="I10" s="50"/>
      <c r="J10" s="47"/>
    </row>
    <row r="11" spans="1:15" ht="24" customHeight="1" x14ac:dyDescent="0.2">
      <c r="A11" s="3"/>
      <c r="B11" s="43" t="s">
        <v>19</v>
      </c>
      <c r="C11" s="4"/>
      <c r="D11" s="238"/>
      <c r="E11" s="238"/>
      <c r="F11" s="238"/>
      <c r="G11" s="238"/>
      <c r="H11" s="26" t="s">
        <v>40</v>
      </c>
      <c r="I11" s="89"/>
      <c r="J11" s="10"/>
    </row>
    <row r="12" spans="1:15" ht="15.75" customHeight="1" x14ac:dyDescent="0.2">
      <c r="A12" s="3"/>
      <c r="B12" s="38"/>
      <c r="C12" s="25"/>
      <c r="D12" s="221"/>
      <c r="E12" s="221"/>
      <c r="F12" s="221"/>
      <c r="G12" s="221"/>
      <c r="H12" s="26" t="s">
        <v>34</v>
      </c>
      <c r="I12" s="89"/>
      <c r="J12" s="10"/>
    </row>
    <row r="13" spans="1:15" ht="15.75" customHeight="1" x14ac:dyDescent="0.2">
      <c r="A13" s="3"/>
      <c r="B13" s="39"/>
      <c r="C13" s="88"/>
      <c r="D13" s="222"/>
      <c r="E13" s="222"/>
      <c r="F13" s="222"/>
      <c r="G13" s="222"/>
      <c r="H13" s="27"/>
      <c r="I13" s="32"/>
      <c r="J13" s="47"/>
    </row>
    <row r="14" spans="1:15" ht="24" hidden="1" customHeight="1" x14ac:dyDescent="0.2">
      <c r="A14" s="3"/>
      <c r="B14" s="62" t="s">
        <v>21</v>
      </c>
      <c r="C14" s="63"/>
      <c r="D14" s="64" t="s">
        <v>43</v>
      </c>
      <c r="E14" s="65"/>
      <c r="F14" s="65"/>
      <c r="G14" s="65"/>
      <c r="H14" s="66"/>
      <c r="I14" s="65"/>
      <c r="J14" s="67"/>
    </row>
    <row r="15" spans="1:15" ht="32.25" customHeight="1" x14ac:dyDescent="0.2">
      <c r="A15" s="3"/>
      <c r="B15" s="48" t="s">
        <v>32</v>
      </c>
      <c r="C15" s="68"/>
      <c r="D15" s="49"/>
      <c r="E15" s="237"/>
      <c r="F15" s="237"/>
      <c r="G15" s="239"/>
      <c r="H15" s="239"/>
      <c r="I15" s="239" t="s">
        <v>29</v>
      </c>
      <c r="J15" s="240"/>
    </row>
    <row r="16" spans="1:15" ht="23.25" customHeight="1" x14ac:dyDescent="0.2">
      <c r="A16" s="142" t="s">
        <v>24</v>
      </c>
      <c r="B16" s="53" t="s">
        <v>24</v>
      </c>
      <c r="C16" s="54"/>
      <c r="D16" s="55"/>
      <c r="E16" s="214"/>
      <c r="F16" s="215"/>
      <c r="G16" s="214"/>
      <c r="H16" s="215"/>
      <c r="I16" s="214">
        <f>SUMIF(F78:F154,A16,I78:I154)+SUMIF(F78:F154,"PSU",I78:I154)</f>
        <v>0</v>
      </c>
      <c r="J16" s="216"/>
    </row>
    <row r="17" spans="1:10" ht="23.25" customHeight="1" x14ac:dyDescent="0.2">
      <c r="A17" s="142" t="s">
        <v>25</v>
      </c>
      <c r="B17" s="53" t="s">
        <v>25</v>
      </c>
      <c r="C17" s="54"/>
      <c r="D17" s="55"/>
      <c r="E17" s="214"/>
      <c r="F17" s="215"/>
      <c r="G17" s="214"/>
      <c r="H17" s="215"/>
      <c r="I17" s="214">
        <f>SUMIF(F78:F154,A17,I78:I154)</f>
        <v>0</v>
      </c>
      <c r="J17" s="216"/>
    </row>
    <row r="18" spans="1:10" ht="23.25" customHeight="1" x14ac:dyDescent="0.2">
      <c r="A18" s="142" t="s">
        <v>26</v>
      </c>
      <c r="B18" s="53" t="s">
        <v>26</v>
      </c>
      <c r="C18" s="54"/>
      <c r="D18" s="55"/>
      <c r="E18" s="214"/>
      <c r="F18" s="215"/>
      <c r="G18" s="214"/>
      <c r="H18" s="215"/>
      <c r="I18" s="214">
        <f>SUMIF(F78:F154,A18,I78:I154)</f>
        <v>0</v>
      </c>
      <c r="J18" s="216"/>
    </row>
    <row r="19" spans="1:10" ht="23.25" customHeight="1" x14ac:dyDescent="0.2">
      <c r="A19" s="142" t="s">
        <v>181</v>
      </c>
      <c r="B19" s="53" t="s">
        <v>27</v>
      </c>
      <c r="C19" s="54"/>
      <c r="D19" s="55"/>
      <c r="E19" s="214"/>
      <c r="F19" s="215"/>
      <c r="G19" s="214"/>
      <c r="H19" s="215"/>
      <c r="I19" s="214">
        <f>SUMIF(F78:F154,A19,I78:I154)</f>
        <v>0</v>
      </c>
      <c r="J19" s="216"/>
    </row>
    <row r="20" spans="1:10" ht="23.25" customHeight="1" x14ac:dyDescent="0.2">
      <c r="A20" s="142" t="s">
        <v>178</v>
      </c>
      <c r="B20" s="53" t="s">
        <v>28</v>
      </c>
      <c r="C20" s="54"/>
      <c r="D20" s="55"/>
      <c r="E20" s="214"/>
      <c r="F20" s="215"/>
      <c r="G20" s="214"/>
      <c r="H20" s="215"/>
      <c r="I20" s="214">
        <f>SUMIF(F78:F154,A20,I78:I154)</f>
        <v>0</v>
      </c>
      <c r="J20" s="216"/>
    </row>
    <row r="21" spans="1:10" ht="23.25" customHeight="1" x14ac:dyDescent="0.2">
      <c r="A21" s="3"/>
      <c r="B21" s="70" t="s">
        <v>29</v>
      </c>
      <c r="C21" s="71"/>
      <c r="D21" s="72"/>
      <c r="E21" s="217"/>
      <c r="F21" s="241"/>
      <c r="G21" s="217"/>
      <c r="H21" s="241"/>
      <c r="I21" s="217">
        <f>SUM(I16:J20)</f>
        <v>0</v>
      </c>
      <c r="J21" s="218"/>
    </row>
    <row r="22" spans="1:10" ht="33" customHeight="1" x14ac:dyDescent="0.2">
      <c r="A22" s="3"/>
      <c r="B22" s="61" t="s">
        <v>33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 x14ac:dyDescent="0.2">
      <c r="A23" s="3">
        <f>ZakladDPHSni*SazbaDPH1/100</f>
        <v>0</v>
      </c>
      <c r="B23" s="53" t="s">
        <v>12</v>
      </c>
      <c r="C23" s="54"/>
      <c r="D23" s="55"/>
      <c r="E23" s="56">
        <v>15</v>
      </c>
      <c r="F23" s="57" t="s">
        <v>0</v>
      </c>
      <c r="G23" s="212">
        <f>ZakladDPHSniVypocet</f>
        <v>0</v>
      </c>
      <c r="H23" s="213"/>
      <c r="I23" s="213"/>
      <c r="J23" s="58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3" t="s">
        <v>13</v>
      </c>
      <c r="C24" s="54"/>
      <c r="D24" s="55"/>
      <c r="E24" s="56">
        <f>SazbaDPH1</f>
        <v>15</v>
      </c>
      <c r="F24" s="57" t="s">
        <v>0</v>
      </c>
      <c r="G24" s="210">
        <f>IF(A24&gt;50, ROUNDUP(A23, 0), ROUNDDOWN(A23, 0))</f>
        <v>0</v>
      </c>
      <c r="H24" s="211"/>
      <c r="I24" s="211"/>
      <c r="J24" s="58" t="str">
        <f t="shared" si="0"/>
        <v>CZK</v>
      </c>
    </row>
    <row r="25" spans="1:10" ht="23.25" customHeight="1" x14ac:dyDescent="0.2">
      <c r="A25" s="3">
        <f>ZakladDPHZakl*SazbaDPH2/100</f>
        <v>0</v>
      </c>
      <c r="B25" s="53" t="s">
        <v>14</v>
      </c>
      <c r="C25" s="54"/>
      <c r="D25" s="55"/>
      <c r="E25" s="56">
        <v>21</v>
      </c>
      <c r="F25" s="57" t="s">
        <v>0</v>
      </c>
      <c r="G25" s="212">
        <f>ZakladDPHZaklVypocet</f>
        <v>0</v>
      </c>
      <c r="H25" s="213"/>
      <c r="I25" s="213"/>
      <c r="J25" s="58" t="str">
        <f t="shared" si="0"/>
        <v>CZK</v>
      </c>
    </row>
    <row r="26" spans="1:10" ht="23.25" customHeight="1" x14ac:dyDescent="0.2">
      <c r="A26" s="3">
        <f>(A25-INT(A25))*100</f>
        <v>0</v>
      </c>
      <c r="B26" s="45" t="s">
        <v>15</v>
      </c>
      <c r="C26" s="21"/>
      <c r="D26" s="17"/>
      <c r="E26" s="40">
        <f>SazbaDPH2</f>
        <v>21</v>
      </c>
      <c r="F26" s="41" t="s">
        <v>0</v>
      </c>
      <c r="G26" s="228">
        <f>IF(A26&gt;50, ROUNDUP(A25, 0), ROUNDDOWN(A25, 0))</f>
        <v>0</v>
      </c>
      <c r="H26" s="229"/>
      <c r="I26" s="229"/>
      <c r="J26" s="52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4" t="s">
        <v>4</v>
      </c>
      <c r="C27" s="19"/>
      <c r="D27" s="22"/>
      <c r="E27" s="19"/>
      <c r="F27" s="20"/>
      <c r="G27" s="230">
        <f>CenaCelkem-(ZakladDPHSni+DPHSni+ZakladDPHZakl+DPHZakl)</f>
        <v>0</v>
      </c>
      <c r="H27" s="230"/>
      <c r="I27" s="230"/>
      <c r="J27" s="59" t="str">
        <f t="shared" si="0"/>
        <v>CZK</v>
      </c>
    </row>
    <row r="28" spans="1:10" ht="27.75" hidden="1" customHeight="1" thickBot="1" x14ac:dyDescent="0.25">
      <c r="A28" s="3"/>
      <c r="B28" s="118" t="s">
        <v>23</v>
      </c>
      <c r="C28" s="119"/>
      <c r="D28" s="119"/>
      <c r="E28" s="120"/>
      <c r="F28" s="121"/>
      <c r="G28" s="220">
        <f>ZakladDPHSniVypocet+ZakladDPHZaklVypocet</f>
        <v>0</v>
      </c>
      <c r="H28" s="220"/>
      <c r="I28" s="220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35</v>
      </c>
      <c r="C29" s="123"/>
      <c r="D29" s="123"/>
      <c r="E29" s="123"/>
      <c r="F29" s="123"/>
      <c r="G29" s="219">
        <f>IF(A29&gt;50, ROUNDUP(A27, 0), ROUNDDOWN(A27, 0))</f>
        <v>0</v>
      </c>
      <c r="H29" s="219"/>
      <c r="I29" s="219"/>
      <c r="J29" s="124" t="s">
        <v>97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42877</v>
      </c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5"/>
    </row>
    <row r="35" spans="1:10" ht="12.75" customHeight="1" x14ac:dyDescent="0.2">
      <c r="A35" s="3"/>
      <c r="B35" s="3"/>
      <c r="C35" s="4"/>
      <c r="D35" s="209" t="s">
        <v>2</v>
      </c>
      <c r="E35" s="209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customHeight="1" x14ac:dyDescent="0.2">
      <c r="A38" s="94" t="s">
        <v>37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56</v>
      </c>
      <c r="C39" s="205"/>
      <c r="D39" s="206"/>
      <c r="E39" s="206"/>
      <c r="F39" s="105">
        <f>'VRN 1 Naklady'!AD52+'SO01 1.1 Oplocení Pol'!AD83+'SO01 1.1 Stav Pol'!AD705+'SO01 1.1 Venk. úpr. Pol'!AD178+'SO01 1.4 EL SIL Pol'!AD89+'SO01 1.4 EL SLB Pol'!AD147+'SO01 1.4 Plyn Pol'!AD72+'SO01 1.4 ÚT Pol'!AD137+'SO01 1.4 VZT L Pol'!AD32+'SO01 1.4 VZT P Pol'!AD35+'SO01 1.4 ZTI Pol'!AD642+'SO01 1.5 SAD MAT Pol'!AD61+'SO01 1.5 SAD MON Pol'!AD41+'SO02 1.1 Kolna Pol'!AD118+'SO02 1.1 Oplocení Pol'!AD107+'SO02 1.1 Stav Pol'!AD701+'SO02 1.1 Venk. úp Pol'!AD95+'SO02 1.4 EL SIL Pol'!AD94+'SO02 1.4 EL SLA Pol'!AD147+'SO02 1.4 Plyn Pol'!AD66+'SO02 1.4 ÚT Pol'!AD140+'SO02 1.4 VZT L Pol'!AD35+'SO02 1.4 VZT P Pol'!AD33+'SO02 1.4 ZTI Pol'!AD599+'SO02 1.5 SAD MATE Pol'!AD69+'SO02 1.5 SAD MONT Pol'!AD39</f>
        <v>0</v>
      </c>
      <c r="G39" s="106">
        <f>'VRN 1 Naklady'!AE52+'SO01 1.1 Oplocení Pol'!AE83+'SO01 1.1 Stav Pol'!AE705+'SO01 1.1 Venk. úpr. Pol'!AE178+'SO01 1.4 EL SIL Pol'!AE89+'SO01 1.4 EL SLB Pol'!AE147+'SO01 1.4 Plyn Pol'!AE72+'SO01 1.4 ÚT Pol'!AE137+'SO01 1.4 VZT L Pol'!AE32+'SO01 1.4 VZT P Pol'!AE35+'SO01 1.4 ZTI Pol'!AE642+'SO01 1.5 SAD MAT Pol'!AE61+'SO01 1.5 SAD MON Pol'!AE41+'SO02 1.1 Kolna Pol'!AE118+'SO02 1.1 Oplocení Pol'!AE107+'SO02 1.1 Stav Pol'!AE701+'SO02 1.1 Venk. úp Pol'!AE95+'SO02 1.4 EL SIL Pol'!AE94+'SO02 1.4 EL SLA Pol'!AE147+'SO02 1.4 Plyn Pol'!AE66+'SO02 1.4 ÚT Pol'!AE140+'SO02 1.4 VZT L Pol'!AE35+'SO02 1.4 VZT P Pol'!AE33+'SO02 1.4 ZTI Pol'!AE599+'SO02 1.5 SAD MATE Pol'!AE69+'SO02 1.5 SAD MONT Pol'!AE39</f>
        <v>0</v>
      </c>
      <c r="H39" s="107">
        <f t="shared" ref="H39:H68" si="1">(F39*SazbaDPH1/100)+(G39*SazbaDPH2/100)</f>
        <v>0</v>
      </c>
      <c r="I39" s="107">
        <f t="shared" ref="I39:I68" si="2">F39+G39+H39</f>
        <v>0</v>
      </c>
      <c r="J39" s="108" t="str">
        <f t="shared" ref="J39:J68" si="3">IF(CenaCelkemVypocet=0,"",I39/CenaCelkemVypocet*100)</f>
        <v/>
      </c>
    </row>
    <row r="40" spans="1:10" ht="25.5" customHeight="1" x14ac:dyDescent="0.2">
      <c r="A40" s="94">
        <v>2</v>
      </c>
      <c r="B40" s="109" t="s">
        <v>57</v>
      </c>
      <c r="C40" s="207" t="s">
        <v>58</v>
      </c>
      <c r="D40" s="208"/>
      <c r="E40" s="208"/>
      <c r="F40" s="110">
        <f>'VRN 1 Naklady'!AD52</f>
        <v>0</v>
      </c>
      <c r="G40" s="111">
        <f>'VRN 1 Naklady'!AE52</f>
        <v>0</v>
      </c>
      <c r="H40" s="111">
        <f t="shared" si="1"/>
        <v>0</v>
      </c>
      <c r="I40" s="111">
        <f t="shared" si="2"/>
        <v>0</v>
      </c>
      <c r="J40" s="112" t="str">
        <f t="shared" si="3"/>
        <v/>
      </c>
    </row>
    <row r="41" spans="1:10" ht="25.5" customHeight="1" x14ac:dyDescent="0.2">
      <c r="A41" s="94">
        <v>3</v>
      </c>
      <c r="B41" s="113" t="s">
        <v>59</v>
      </c>
      <c r="C41" s="205" t="s">
        <v>57</v>
      </c>
      <c r="D41" s="206"/>
      <c r="E41" s="206"/>
      <c r="F41" s="114">
        <f>'VRN 1 Naklady'!AD52</f>
        <v>0</v>
      </c>
      <c r="G41" s="107">
        <f>'VRN 1 Naklady'!AE52</f>
        <v>0</v>
      </c>
      <c r="H41" s="107">
        <f t="shared" si="1"/>
        <v>0</v>
      </c>
      <c r="I41" s="107">
        <f t="shared" si="2"/>
        <v>0</v>
      </c>
      <c r="J41" s="108" t="str">
        <f t="shared" si="3"/>
        <v/>
      </c>
    </row>
    <row r="42" spans="1:10" ht="25.5" customHeight="1" x14ac:dyDescent="0.2">
      <c r="A42" s="94">
        <v>2</v>
      </c>
      <c r="B42" s="109" t="s">
        <v>60</v>
      </c>
      <c r="C42" s="207" t="s">
        <v>61</v>
      </c>
      <c r="D42" s="208"/>
      <c r="E42" s="208"/>
      <c r="F42" s="110">
        <f>'SO01 1.1 Oplocení Pol'!AD83+'SO01 1.1 Stav Pol'!AD705+'SO01 1.1 Venk. úpr. Pol'!AD178+'SO01 1.4 EL SIL Pol'!AD89+'SO01 1.4 EL SLB Pol'!AD147+'SO01 1.4 Plyn Pol'!AD72+'SO01 1.4 ÚT Pol'!AD137+'SO01 1.4 VZT L Pol'!AD32+'SO01 1.4 VZT P Pol'!AD35+'SO01 1.4 ZTI Pol'!AD642+'SO01 1.5 SAD MAT Pol'!AD61+'SO01 1.5 SAD MON Pol'!AD41</f>
        <v>0</v>
      </c>
      <c r="G42" s="111">
        <f>'SO01 1.1 Oplocení Pol'!AE83+'SO01 1.1 Stav Pol'!AE705+'SO01 1.1 Venk. úpr. Pol'!AE178+'SO01 1.4 EL SIL Pol'!AE89+'SO01 1.4 EL SLB Pol'!AE147+'SO01 1.4 Plyn Pol'!AE72+'SO01 1.4 ÚT Pol'!AE137+'SO01 1.4 VZT L Pol'!AE32+'SO01 1.4 VZT P Pol'!AE35+'SO01 1.4 ZTI Pol'!AE642+'SO01 1.5 SAD MAT Pol'!AE61+'SO01 1.5 SAD MON Pol'!AE41</f>
        <v>0</v>
      </c>
      <c r="H42" s="111">
        <f t="shared" si="1"/>
        <v>0</v>
      </c>
      <c r="I42" s="111">
        <f t="shared" si="2"/>
        <v>0</v>
      </c>
      <c r="J42" s="112" t="str">
        <f t="shared" si="3"/>
        <v/>
      </c>
    </row>
    <row r="43" spans="1:10" ht="25.5" customHeight="1" x14ac:dyDescent="0.2">
      <c r="A43" s="94">
        <v>3</v>
      </c>
      <c r="B43" s="113" t="s">
        <v>62</v>
      </c>
      <c r="C43" s="205" t="s">
        <v>63</v>
      </c>
      <c r="D43" s="206"/>
      <c r="E43" s="206"/>
      <c r="F43" s="114">
        <f>'SO01 1.1 Oplocení Pol'!AD83</f>
        <v>0</v>
      </c>
      <c r="G43" s="107">
        <f>'SO01 1.1 Oplocení Pol'!AE83</f>
        <v>0</v>
      </c>
      <c r="H43" s="107">
        <f t="shared" si="1"/>
        <v>0</v>
      </c>
      <c r="I43" s="107">
        <f t="shared" si="2"/>
        <v>0</v>
      </c>
      <c r="J43" s="108" t="str">
        <f t="shared" si="3"/>
        <v/>
      </c>
    </row>
    <row r="44" spans="1:10" ht="25.5" customHeight="1" x14ac:dyDescent="0.2">
      <c r="A44" s="94">
        <v>3</v>
      </c>
      <c r="B44" s="113" t="s">
        <v>64</v>
      </c>
      <c r="C44" s="205" t="s">
        <v>65</v>
      </c>
      <c r="D44" s="206"/>
      <c r="E44" s="206"/>
      <c r="F44" s="114">
        <f>'SO01 1.1 Stav Pol'!AD705</f>
        <v>0</v>
      </c>
      <c r="G44" s="107">
        <f>'SO01 1.1 Stav Pol'!AE705</f>
        <v>0</v>
      </c>
      <c r="H44" s="107">
        <f t="shared" si="1"/>
        <v>0</v>
      </c>
      <c r="I44" s="107">
        <f t="shared" si="2"/>
        <v>0</v>
      </c>
      <c r="J44" s="108" t="str">
        <f t="shared" si="3"/>
        <v/>
      </c>
    </row>
    <row r="45" spans="1:10" ht="25.5" customHeight="1" x14ac:dyDescent="0.2">
      <c r="A45" s="94">
        <v>3</v>
      </c>
      <c r="B45" s="113" t="s">
        <v>66</v>
      </c>
      <c r="C45" s="205" t="s">
        <v>67</v>
      </c>
      <c r="D45" s="206"/>
      <c r="E45" s="206"/>
      <c r="F45" s="114">
        <f>'SO01 1.1 Venk. úpr. Pol'!AD178</f>
        <v>0</v>
      </c>
      <c r="G45" s="107">
        <f>'SO01 1.1 Venk. úpr. Pol'!AE178</f>
        <v>0</v>
      </c>
      <c r="H45" s="107">
        <f t="shared" si="1"/>
        <v>0</v>
      </c>
      <c r="I45" s="107">
        <f t="shared" si="2"/>
        <v>0</v>
      </c>
      <c r="J45" s="108" t="str">
        <f t="shared" si="3"/>
        <v/>
      </c>
    </row>
    <row r="46" spans="1:10" ht="25.5" customHeight="1" x14ac:dyDescent="0.2">
      <c r="A46" s="94">
        <v>3</v>
      </c>
      <c r="B46" s="113" t="s">
        <v>68</v>
      </c>
      <c r="C46" s="205" t="s">
        <v>69</v>
      </c>
      <c r="D46" s="206"/>
      <c r="E46" s="206"/>
      <c r="F46" s="114">
        <f>'SO01 1.4 EL SIL Pol'!AD89</f>
        <v>0</v>
      </c>
      <c r="G46" s="107">
        <f>'SO01 1.4 EL SIL Pol'!AE89</f>
        <v>0</v>
      </c>
      <c r="H46" s="107">
        <f t="shared" si="1"/>
        <v>0</v>
      </c>
      <c r="I46" s="107">
        <f t="shared" si="2"/>
        <v>0</v>
      </c>
      <c r="J46" s="108" t="str">
        <f t="shared" si="3"/>
        <v/>
      </c>
    </row>
    <row r="47" spans="1:10" ht="25.5" customHeight="1" x14ac:dyDescent="0.2">
      <c r="A47" s="94">
        <v>3</v>
      </c>
      <c r="B47" s="113" t="s">
        <v>70</v>
      </c>
      <c r="C47" s="205" t="s">
        <v>71</v>
      </c>
      <c r="D47" s="206"/>
      <c r="E47" s="206"/>
      <c r="F47" s="114">
        <f>'SO01 1.4 EL SLB Pol'!AD147</f>
        <v>0</v>
      </c>
      <c r="G47" s="107">
        <f>'SO01 1.4 EL SLB Pol'!AE147</f>
        <v>0</v>
      </c>
      <c r="H47" s="107">
        <f t="shared" si="1"/>
        <v>0</v>
      </c>
      <c r="I47" s="107">
        <f t="shared" si="2"/>
        <v>0</v>
      </c>
      <c r="J47" s="108" t="str">
        <f t="shared" si="3"/>
        <v/>
      </c>
    </row>
    <row r="48" spans="1:10" ht="25.5" customHeight="1" x14ac:dyDescent="0.2">
      <c r="A48" s="94">
        <v>3</v>
      </c>
      <c r="B48" s="113" t="s">
        <v>72</v>
      </c>
      <c r="C48" s="205" t="s">
        <v>73</v>
      </c>
      <c r="D48" s="206"/>
      <c r="E48" s="206"/>
      <c r="F48" s="114">
        <f>'SO01 1.4 Plyn Pol'!AD72</f>
        <v>0</v>
      </c>
      <c r="G48" s="107">
        <f>'SO01 1.4 Plyn Pol'!AE72</f>
        <v>0</v>
      </c>
      <c r="H48" s="107">
        <f t="shared" si="1"/>
        <v>0</v>
      </c>
      <c r="I48" s="107">
        <f t="shared" si="2"/>
        <v>0</v>
      </c>
      <c r="J48" s="108" t="str">
        <f t="shared" si="3"/>
        <v/>
      </c>
    </row>
    <row r="49" spans="1:10" ht="25.5" customHeight="1" x14ac:dyDescent="0.2">
      <c r="A49" s="94">
        <v>3</v>
      </c>
      <c r="B49" s="113" t="s">
        <v>74</v>
      </c>
      <c r="C49" s="205" t="s">
        <v>75</v>
      </c>
      <c r="D49" s="206"/>
      <c r="E49" s="206"/>
      <c r="F49" s="114">
        <f>'SO01 1.4 ÚT Pol'!AD137</f>
        <v>0</v>
      </c>
      <c r="G49" s="107">
        <f>'SO01 1.4 ÚT Pol'!AE137</f>
        <v>0</v>
      </c>
      <c r="H49" s="107">
        <f t="shared" si="1"/>
        <v>0</v>
      </c>
      <c r="I49" s="107">
        <f t="shared" si="2"/>
        <v>0</v>
      </c>
      <c r="J49" s="108" t="str">
        <f t="shared" si="3"/>
        <v/>
      </c>
    </row>
    <row r="50" spans="1:10" ht="25.5" customHeight="1" x14ac:dyDescent="0.2">
      <c r="A50" s="94">
        <v>3</v>
      </c>
      <c r="B50" s="113" t="s">
        <v>76</v>
      </c>
      <c r="C50" s="205" t="s">
        <v>77</v>
      </c>
      <c r="D50" s="206"/>
      <c r="E50" s="206"/>
      <c r="F50" s="114">
        <f>'SO01 1.4 VZT L Pol'!AD32</f>
        <v>0</v>
      </c>
      <c r="G50" s="107">
        <f>'SO01 1.4 VZT L Pol'!AE32</f>
        <v>0</v>
      </c>
      <c r="H50" s="107">
        <f t="shared" si="1"/>
        <v>0</v>
      </c>
      <c r="I50" s="107">
        <f t="shared" si="2"/>
        <v>0</v>
      </c>
      <c r="J50" s="108" t="str">
        <f t="shared" si="3"/>
        <v/>
      </c>
    </row>
    <row r="51" spans="1:10" ht="25.5" customHeight="1" x14ac:dyDescent="0.2">
      <c r="A51" s="94">
        <v>3</v>
      </c>
      <c r="B51" s="113" t="s">
        <v>78</v>
      </c>
      <c r="C51" s="205" t="s">
        <v>79</v>
      </c>
      <c r="D51" s="206"/>
      <c r="E51" s="206"/>
      <c r="F51" s="114">
        <f>'SO01 1.4 VZT P Pol'!AD35</f>
        <v>0</v>
      </c>
      <c r="G51" s="107">
        <f>'SO01 1.4 VZT P Pol'!AE35</f>
        <v>0</v>
      </c>
      <c r="H51" s="107">
        <f t="shared" si="1"/>
        <v>0</v>
      </c>
      <c r="I51" s="107">
        <f t="shared" si="2"/>
        <v>0</v>
      </c>
      <c r="J51" s="108" t="str">
        <f t="shared" si="3"/>
        <v/>
      </c>
    </row>
    <row r="52" spans="1:10" ht="25.5" customHeight="1" x14ac:dyDescent="0.2">
      <c r="A52" s="94">
        <v>3</v>
      </c>
      <c r="B52" s="113" t="s">
        <v>80</v>
      </c>
      <c r="C52" s="205" t="s">
        <v>81</v>
      </c>
      <c r="D52" s="206"/>
      <c r="E52" s="206"/>
      <c r="F52" s="114">
        <f>'SO01 1.4 ZTI Pol'!AD642</f>
        <v>0</v>
      </c>
      <c r="G52" s="107">
        <f>'SO01 1.4 ZTI Pol'!AE642</f>
        <v>0</v>
      </c>
      <c r="H52" s="107">
        <f t="shared" si="1"/>
        <v>0</v>
      </c>
      <c r="I52" s="107">
        <f t="shared" si="2"/>
        <v>0</v>
      </c>
      <c r="J52" s="108" t="str">
        <f t="shared" si="3"/>
        <v/>
      </c>
    </row>
    <row r="53" spans="1:10" ht="25.5" customHeight="1" x14ac:dyDescent="0.2">
      <c r="A53" s="94">
        <v>3</v>
      </c>
      <c r="B53" s="113" t="s">
        <v>82</v>
      </c>
      <c r="C53" s="205" t="s">
        <v>83</v>
      </c>
      <c r="D53" s="206"/>
      <c r="E53" s="206"/>
      <c r="F53" s="114">
        <f>'SO01 1.5 SAD MAT Pol'!AD61</f>
        <v>0</v>
      </c>
      <c r="G53" s="107">
        <f>'SO01 1.5 SAD MAT Pol'!AE61</f>
        <v>0</v>
      </c>
      <c r="H53" s="107">
        <f t="shared" si="1"/>
        <v>0</v>
      </c>
      <c r="I53" s="107">
        <f t="shared" si="2"/>
        <v>0</v>
      </c>
      <c r="J53" s="108" t="str">
        <f t="shared" si="3"/>
        <v/>
      </c>
    </row>
    <row r="54" spans="1:10" ht="25.5" customHeight="1" x14ac:dyDescent="0.2">
      <c r="A54" s="94">
        <v>3</v>
      </c>
      <c r="B54" s="113" t="s">
        <v>84</v>
      </c>
      <c r="C54" s="205" t="s">
        <v>85</v>
      </c>
      <c r="D54" s="206"/>
      <c r="E54" s="206"/>
      <c r="F54" s="114">
        <f>'SO01 1.5 SAD MON Pol'!AD41</f>
        <v>0</v>
      </c>
      <c r="G54" s="107">
        <f>'SO01 1.5 SAD MON Pol'!AE41</f>
        <v>0</v>
      </c>
      <c r="H54" s="107">
        <f t="shared" si="1"/>
        <v>0</v>
      </c>
      <c r="I54" s="107">
        <f t="shared" si="2"/>
        <v>0</v>
      </c>
      <c r="J54" s="108" t="str">
        <f t="shared" si="3"/>
        <v/>
      </c>
    </row>
    <row r="55" spans="1:10" ht="25.5" customHeight="1" x14ac:dyDescent="0.2">
      <c r="A55" s="94">
        <v>2</v>
      </c>
      <c r="B55" s="109" t="s">
        <v>86</v>
      </c>
      <c r="C55" s="207" t="s">
        <v>87</v>
      </c>
      <c r="D55" s="208"/>
      <c r="E55" s="208"/>
      <c r="F55" s="110">
        <f>'SO02 1.1 Kolna Pol'!AD118+'SO02 1.1 Oplocení Pol'!AD107+'SO02 1.1 Stav Pol'!AD701+'SO02 1.1 Venk. úp Pol'!AD95+'SO02 1.4 EL SIL Pol'!AD94+'SO02 1.4 EL SLA Pol'!AD147+'SO02 1.4 Plyn Pol'!AD66+'SO02 1.4 ÚT Pol'!AD140+'SO02 1.4 VZT L Pol'!AD35+'SO02 1.4 VZT P Pol'!AD33+'SO02 1.4 ZTI Pol'!AD599+'SO02 1.5 SAD MATE Pol'!AD69+'SO02 1.5 SAD MONT Pol'!AD39</f>
        <v>0</v>
      </c>
      <c r="G55" s="111">
        <f>'SO02 1.1 Kolna Pol'!AE118+'SO02 1.1 Oplocení Pol'!AE107+'SO02 1.1 Stav Pol'!AE701+'SO02 1.1 Venk. úp Pol'!AE95+'SO02 1.4 EL SIL Pol'!AE94+'SO02 1.4 EL SLA Pol'!AE147+'SO02 1.4 Plyn Pol'!AE66+'SO02 1.4 ÚT Pol'!AE140+'SO02 1.4 VZT L Pol'!AE35+'SO02 1.4 VZT P Pol'!AE33+'SO02 1.4 ZTI Pol'!AE599+'SO02 1.5 SAD MATE Pol'!AE69+'SO02 1.5 SAD MONT Pol'!AE39</f>
        <v>0</v>
      </c>
      <c r="H55" s="111">
        <f t="shared" si="1"/>
        <v>0</v>
      </c>
      <c r="I55" s="111">
        <f t="shared" si="2"/>
        <v>0</v>
      </c>
      <c r="J55" s="112" t="str">
        <f t="shared" si="3"/>
        <v/>
      </c>
    </row>
    <row r="56" spans="1:10" ht="25.5" customHeight="1" x14ac:dyDescent="0.2">
      <c r="A56" s="94">
        <v>3</v>
      </c>
      <c r="B56" s="113" t="s">
        <v>88</v>
      </c>
      <c r="C56" s="205" t="s">
        <v>89</v>
      </c>
      <c r="D56" s="206"/>
      <c r="E56" s="206"/>
      <c r="F56" s="114">
        <f>'SO02 1.1 Kolna Pol'!AD118</f>
        <v>0</v>
      </c>
      <c r="G56" s="107">
        <f>'SO02 1.1 Kolna Pol'!AE118</f>
        <v>0</v>
      </c>
      <c r="H56" s="107">
        <f t="shared" si="1"/>
        <v>0</v>
      </c>
      <c r="I56" s="107">
        <f t="shared" si="2"/>
        <v>0</v>
      </c>
      <c r="J56" s="108" t="str">
        <f t="shared" si="3"/>
        <v/>
      </c>
    </row>
    <row r="57" spans="1:10" ht="25.5" customHeight="1" x14ac:dyDescent="0.2">
      <c r="A57" s="94">
        <v>3</v>
      </c>
      <c r="B57" s="113" t="s">
        <v>62</v>
      </c>
      <c r="C57" s="205" t="s">
        <v>63</v>
      </c>
      <c r="D57" s="206"/>
      <c r="E57" s="206"/>
      <c r="F57" s="114">
        <f>'SO02 1.1 Oplocení Pol'!AD107</f>
        <v>0</v>
      </c>
      <c r="G57" s="107">
        <f>'SO02 1.1 Oplocení Pol'!AE107</f>
        <v>0</v>
      </c>
      <c r="H57" s="107">
        <f t="shared" si="1"/>
        <v>0</v>
      </c>
      <c r="I57" s="107">
        <f t="shared" si="2"/>
        <v>0</v>
      </c>
      <c r="J57" s="108" t="str">
        <f t="shared" si="3"/>
        <v/>
      </c>
    </row>
    <row r="58" spans="1:10" ht="25.5" customHeight="1" x14ac:dyDescent="0.2">
      <c r="A58" s="94">
        <v>3</v>
      </c>
      <c r="B58" s="113" t="s">
        <v>64</v>
      </c>
      <c r="C58" s="205" t="s">
        <v>65</v>
      </c>
      <c r="D58" s="206"/>
      <c r="E58" s="206"/>
      <c r="F58" s="114">
        <f>'SO02 1.1 Stav Pol'!AD701</f>
        <v>0</v>
      </c>
      <c r="G58" s="107">
        <f>'SO02 1.1 Stav Pol'!AE701</f>
        <v>0</v>
      </c>
      <c r="H58" s="107">
        <f t="shared" si="1"/>
        <v>0</v>
      </c>
      <c r="I58" s="107">
        <f t="shared" si="2"/>
        <v>0</v>
      </c>
      <c r="J58" s="108" t="str">
        <f t="shared" si="3"/>
        <v/>
      </c>
    </row>
    <row r="59" spans="1:10" ht="25.5" customHeight="1" x14ac:dyDescent="0.2">
      <c r="A59" s="94">
        <v>3</v>
      </c>
      <c r="B59" s="113" t="s">
        <v>90</v>
      </c>
      <c r="C59" s="205" t="s">
        <v>67</v>
      </c>
      <c r="D59" s="206"/>
      <c r="E59" s="206"/>
      <c r="F59" s="114">
        <f>'SO02 1.1 Venk. úp Pol'!AD95</f>
        <v>0</v>
      </c>
      <c r="G59" s="107">
        <f>'SO02 1.1 Venk. úp Pol'!AE95</f>
        <v>0</v>
      </c>
      <c r="H59" s="107">
        <f t="shared" si="1"/>
        <v>0</v>
      </c>
      <c r="I59" s="107">
        <f t="shared" si="2"/>
        <v>0</v>
      </c>
      <c r="J59" s="108" t="str">
        <f t="shared" si="3"/>
        <v/>
      </c>
    </row>
    <row r="60" spans="1:10" ht="25.5" customHeight="1" x14ac:dyDescent="0.2">
      <c r="A60" s="94">
        <v>3</v>
      </c>
      <c r="B60" s="113" t="s">
        <v>68</v>
      </c>
      <c r="C60" s="205" t="s">
        <v>69</v>
      </c>
      <c r="D60" s="206"/>
      <c r="E60" s="206"/>
      <c r="F60" s="114">
        <f>'SO02 1.4 EL SIL Pol'!AD94</f>
        <v>0</v>
      </c>
      <c r="G60" s="107">
        <f>'SO02 1.4 EL SIL Pol'!AE94</f>
        <v>0</v>
      </c>
      <c r="H60" s="107">
        <f t="shared" si="1"/>
        <v>0</v>
      </c>
      <c r="I60" s="107">
        <f t="shared" si="2"/>
        <v>0</v>
      </c>
      <c r="J60" s="108" t="str">
        <f t="shared" si="3"/>
        <v/>
      </c>
    </row>
    <row r="61" spans="1:10" ht="25.5" customHeight="1" x14ac:dyDescent="0.2">
      <c r="A61" s="94">
        <v>3</v>
      </c>
      <c r="B61" s="113" t="s">
        <v>91</v>
      </c>
      <c r="C61" s="205" t="s">
        <v>71</v>
      </c>
      <c r="D61" s="206"/>
      <c r="E61" s="206"/>
      <c r="F61" s="114">
        <f>'SO02 1.4 EL SLA Pol'!AD147</f>
        <v>0</v>
      </c>
      <c r="G61" s="107">
        <f>'SO02 1.4 EL SLA Pol'!AE147</f>
        <v>0</v>
      </c>
      <c r="H61" s="107">
        <f t="shared" si="1"/>
        <v>0</v>
      </c>
      <c r="I61" s="107">
        <f t="shared" si="2"/>
        <v>0</v>
      </c>
      <c r="J61" s="108" t="str">
        <f t="shared" si="3"/>
        <v/>
      </c>
    </row>
    <row r="62" spans="1:10" ht="25.5" customHeight="1" x14ac:dyDescent="0.2">
      <c r="A62" s="94">
        <v>3</v>
      </c>
      <c r="B62" s="113" t="s">
        <v>72</v>
      </c>
      <c r="C62" s="205" t="s">
        <v>73</v>
      </c>
      <c r="D62" s="206"/>
      <c r="E62" s="206"/>
      <c r="F62" s="114">
        <f>'SO02 1.4 Plyn Pol'!AD66</f>
        <v>0</v>
      </c>
      <c r="G62" s="107">
        <f>'SO02 1.4 Plyn Pol'!AE66</f>
        <v>0</v>
      </c>
      <c r="H62" s="107">
        <f t="shared" si="1"/>
        <v>0</v>
      </c>
      <c r="I62" s="107">
        <f t="shared" si="2"/>
        <v>0</v>
      </c>
      <c r="J62" s="108" t="str">
        <f t="shared" si="3"/>
        <v/>
      </c>
    </row>
    <row r="63" spans="1:10" ht="25.5" customHeight="1" x14ac:dyDescent="0.2">
      <c r="A63" s="94">
        <v>3</v>
      </c>
      <c r="B63" s="113" t="s">
        <v>74</v>
      </c>
      <c r="C63" s="205" t="s">
        <v>75</v>
      </c>
      <c r="D63" s="206"/>
      <c r="E63" s="206"/>
      <c r="F63" s="114">
        <f>'SO02 1.4 ÚT Pol'!AD140</f>
        <v>0</v>
      </c>
      <c r="G63" s="107">
        <f>'SO02 1.4 ÚT Pol'!AE140</f>
        <v>0</v>
      </c>
      <c r="H63" s="107">
        <f t="shared" si="1"/>
        <v>0</v>
      </c>
      <c r="I63" s="107">
        <f t="shared" si="2"/>
        <v>0</v>
      </c>
      <c r="J63" s="108" t="str">
        <f t="shared" si="3"/>
        <v/>
      </c>
    </row>
    <row r="64" spans="1:10" ht="25.5" customHeight="1" x14ac:dyDescent="0.2">
      <c r="A64" s="94">
        <v>3</v>
      </c>
      <c r="B64" s="113" t="s">
        <v>76</v>
      </c>
      <c r="C64" s="205" t="s">
        <v>92</v>
      </c>
      <c r="D64" s="206"/>
      <c r="E64" s="206"/>
      <c r="F64" s="114">
        <f>'SO02 1.4 VZT L Pol'!AD35</f>
        <v>0</v>
      </c>
      <c r="G64" s="107">
        <f>'SO02 1.4 VZT L Pol'!AE35</f>
        <v>0</v>
      </c>
      <c r="H64" s="107">
        <f t="shared" si="1"/>
        <v>0</v>
      </c>
      <c r="I64" s="107">
        <f t="shared" si="2"/>
        <v>0</v>
      </c>
      <c r="J64" s="108" t="str">
        <f t="shared" si="3"/>
        <v/>
      </c>
    </row>
    <row r="65" spans="1:52" ht="25.5" customHeight="1" x14ac:dyDescent="0.2">
      <c r="A65" s="94">
        <v>3</v>
      </c>
      <c r="B65" s="113" t="s">
        <v>78</v>
      </c>
      <c r="C65" s="205" t="s">
        <v>93</v>
      </c>
      <c r="D65" s="206"/>
      <c r="E65" s="206"/>
      <c r="F65" s="114">
        <f>'SO02 1.4 VZT P Pol'!AD33</f>
        <v>0</v>
      </c>
      <c r="G65" s="107">
        <f>'SO02 1.4 VZT P Pol'!AE33</f>
        <v>0</v>
      </c>
      <c r="H65" s="107">
        <f t="shared" si="1"/>
        <v>0</v>
      </c>
      <c r="I65" s="107">
        <f t="shared" si="2"/>
        <v>0</v>
      </c>
      <c r="J65" s="108" t="str">
        <f t="shared" si="3"/>
        <v/>
      </c>
    </row>
    <row r="66" spans="1:52" ht="25.5" customHeight="1" x14ac:dyDescent="0.2">
      <c r="A66" s="94">
        <v>3</v>
      </c>
      <c r="B66" s="113" t="s">
        <v>80</v>
      </c>
      <c r="C66" s="205" t="s">
        <v>81</v>
      </c>
      <c r="D66" s="206"/>
      <c r="E66" s="206"/>
      <c r="F66" s="114">
        <f>'SO02 1.4 ZTI Pol'!AD599</f>
        <v>0</v>
      </c>
      <c r="G66" s="107">
        <f>'SO02 1.4 ZTI Pol'!AE599</f>
        <v>0</v>
      </c>
      <c r="H66" s="107">
        <f t="shared" si="1"/>
        <v>0</v>
      </c>
      <c r="I66" s="107">
        <f t="shared" si="2"/>
        <v>0</v>
      </c>
      <c r="J66" s="108" t="str">
        <f t="shared" si="3"/>
        <v/>
      </c>
    </row>
    <row r="67" spans="1:52" ht="25.5" customHeight="1" x14ac:dyDescent="0.2">
      <c r="A67" s="94">
        <v>3</v>
      </c>
      <c r="B67" s="113" t="s">
        <v>94</v>
      </c>
      <c r="C67" s="205" t="s">
        <v>83</v>
      </c>
      <c r="D67" s="206"/>
      <c r="E67" s="206"/>
      <c r="F67" s="114">
        <f>'SO02 1.5 SAD MATE Pol'!AD69</f>
        <v>0</v>
      </c>
      <c r="G67" s="107">
        <f>'SO02 1.5 SAD MATE Pol'!AE69</f>
        <v>0</v>
      </c>
      <c r="H67" s="107">
        <f t="shared" si="1"/>
        <v>0</v>
      </c>
      <c r="I67" s="107">
        <f t="shared" si="2"/>
        <v>0</v>
      </c>
      <c r="J67" s="108" t="str">
        <f t="shared" si="3"/>
        <v/>
      </c>
    </row>
    <row r="68" spans="1:52" ht="25.5" customHeight="1" x14ac:dyDescent="0.2">
      <c r="A68" s="94">
        <v>3</v>
      </c>
      <c r="B68" s="113" t="s">
        <v>95</v>
      </c>
      <c r="C68" s="205" t="s">
        <v>85</v>
      </c>
      <c r="D68" s="206"/>
      <c r="E68" s="206"/>
      <c r="F68" s="114">
        <f>'SO02 1.5 SAD MONT Pol'!AD39</f>
        <v>0</v>
      </c>
      <c r="G68" s="107">
        <f>'SO02 1.5 SAD MONT Pol'!AE39</f>
        <v>0</v>
      </c>
      <c r="H68" s="107">
        <f t="shared" si="1"/>
        <v>0</v>
      </c>
      <c r="I68" s="107">
        <f t="shared" si="2"/>
        <v>0</v>
      </c>
      <c r="J68" s="108" t="str">
        <f t="shared" si="3"/>
        <v/>
      </c>
    </row>
    <row r="69" spans="1:52" ht="25.5" customHeight="1" x14ac:dyDescent="0.2">
      <c r="A69" s="94"/>
      <c r="B69" s="201" t="s">
        <v>96</v>
      </c>
      <c r="C69" s="202"/>
      <c r="D69" s="202"/>
      <c r="E69" s="203"/>
      <c r="F69" s="115">
        <f>SUMIF(A39:A68,"=1",F39:F68)</f>
        <v>0</v>
      </c>
      <c r="G69" s="116">
        <f>SUMIF(A39:A68,"=1",G39:G68)</f>
        <v>0</v>
      </c>
      <c r="H69" s="116">
        <f>SUMIF(A39:A68,"=1",H39:H68)</f>
        <v>0</v>
      </c>
      <c r="I69" s="116">
        <f>SUMIF(A39:A68,"=1",I39:I68)</f>
        <v>0</v>
      </c>
      <c r="J69" s="117">
        <f>SUMIF(A39:A68,"=1",J39:J68)</f>
        <v>0</v>
      </c>
    </row>
    <row r="71" spans="1:52" x14ac:dyDescent="0.2">
      <c r="B71" t="s">
        <v>98</v>
      </c>
    </row>
    <row r="72" spans="1:52" x14ac:dyDescent="0.2">
      <c r="B72" s="204" t="s">
        <v>99</v>
      </c>
      <c r="C72" s="204"/>
      <c r="D72" s="204"/>
      <c r="E72" s="204"/>
      <c r="F72" s="204"/>
      <c r="G72" s="204"/>
      <c r="H72" s="204"/>
      <c r="I72" s="204"/>
      <c r="J72" s="204"/>
      <c r="AZ72" s="125" t="str">
        <f>B72</f>
        <v>Použité označení některých výrobků, pouze popisuje požadovaný standard!.</v>
      </c>
    </row>
    <row r="75" spans="1:52" ht="15.75" x14ac:dyDescent="0.25">
      <c r="B75" s="126" t="s">
        <v>100</v>
      </c>
    </row>
    <row r="77" spans="1:52" ht="25.5" customHeight="1" x14ac:dyDescent="0.2">
      <c r="A77" s="127"/>
      <c r="B77" s="130" t="s">
        <v>17</v>
      </c>
      <c r="C77" s="130" t="s">
        <v>5</v>
      </c>
      <c r="D77" s="131"/>
      <c r="E77" s="131"/>
      <c r="F77" s="132" t="s">
        <v>101</v>
      </c>
      <c r="G77" s="132"/>
      <c r="H77" s="132"/>
      <c r="I77" s="132" t="s">
        <v>29</v>
      </c>
      <c r="J77" s="132" t="s">
        <v>0</v>
      </c>
    </row>
    <row r="78" spans="1:52" ht="25.5" customHeight="1" x14ac:dyDescent="0.2">
      <c r="A78" s="128"/>
      <c r="B78" s="133" t="s">
        <v>102</v>
      </c>
      <c r="C78" s="199" t="s">
        <v>103</v>
      </c>
      <c r="D78" s="200"/>
      <c r="E78" s="200"/>
      <c r="F78" s="138" t="s">
        <v>24</v>
      </c>
      <c r="G78" s="139"/>
      <c r="H78" s="139"/>
      <c r="I78" s="139">
        <f>'SO01 1.5 SAD MAT Pol'!G8+'SO02 1.5 SAD MATE Pol'!G8</f>
        <v>0</v>
      </c>
      <c r="J78" s="136" t="str">
        <f>IF(I155=0,"",I78/I155*100)</f>
        <v/>
      </c>
    </row>
    <row r="79" spans="1:52" ht="25.5" customHeight="1" x14ac:dyDescent="0.2">
      <c r="A79" s="128"/>
      <c r="B79" s="133" t="s">
        <v>102</v>
      </c>
      <c r="C79" s="199" t="s">
        <v>104</v>
      </c>
      <c r="D79" s="200"/>
      <c r="E79" s="200"/>
      <c r="F79" s="138" t="s">
        <v>24</v>
      </c>
      <c r="G79" s="139"/>
      <c r="H79" s="139"/>
      <c r="I79" s="139">
        <f>'SO01 1.4 VZT L Pol'!G8</f>
        <v>0</v>
      </c>
      <c r="J79" s="136" t="str">
        <f>IF(I155=0,"",I79/I155*100)</f>
        <v/>
      </c>
    </row>
    <row r="80" spans="1:52" ht="25.5" customHeight="1" x14ac:dyDescent="0.2">
      <c r="A80" s="128"/>
      <c r="B80" s="133" t="s">
        <v>105</v>
      </c>
      <c r="C80" s="199" t="s">
        <v>106</v>
      </c>
      <c r="D80" s="200"/>
      <c r="E80" s="200"/>
      <c r="F80" s="138" t="s">
        <v>24</v>
      </c>
      <c r="G80" s="139"/>
      <c r="H80" s="139"/>
      <c r="I80" s="139">
        <f>'SO01 1.4 EL SLB Pol'!G8+'SO02 1.4 EL SLA Pol'!G8</f>
        <v>0</v>
      </c>
      <c r="J80" s="136" t="str">
        <f>IF(I155=0,"",I80/I155*100)</f>
        <v/>
      </c>
    </row>
    <row r="81" spans="1:10" ht="25.5" customHeight="1" x14ac:dyDescent="0.2">
      <c r="A81" s="128"/>
      <c r="B81" s="133" t="s">
        <v>107</v>
      </c>
      <c r="C81" s="199" t="s">
        <v>108</v>
      </c>
      <c r="D81" s="200"/>
      <c r="E81" s="200"/>
      <c r="F81" s="138" t="s">
        <v>24</v>
      </c>
      <c r="G81" s="139"/>
      <c r="H81" s="139"/>
      <c r="I81" s="139">
        <f>'SO01 1.4 EL SLB Pol'!G22+'SO02 1.4 EL SLA Pol'!G22</f>
        <v>0</v>
      </c>
      <c r="J81" s="136" t="str">
        <f>IF(I155=0,"",I81/I155*100)</f>
        <v/>
      </c>
    </row>
    <row r="82" spans="1:10" ht="25.5" customHeight="1" x14ac:dyDescent="0.2">
      <c r="A82" s="128"/>
      <c r="B82" s="133" t="s">
        <v>109</v>
      </c>
      <c r="C82" s="199" t="s">
        <v>110</v>
      </c>
      <c r="D82" s="200"/>
      <c r="E82" s="200"/>
      <c r="F82" s="138" t="s">
        <v>24</v>
      </c>
      <c r="G82" s="139"/>
      <c r="H82" s="139"/>
      <c r="I82" s="139">
        <f>'SO01 1.5 SAD MAT Pol'!G15+'SO02 1.5 SAD MATE Pol'!G12</f>
        <v>0</v>
      </c>
      <c r="J82" s="136" t="str">
        <f>IF(I155=0,"",I82/I155*100)</f>
        <v/>
      </c>
    </row>
    <row r="83" spans="1:10" ht="25.5" customHeight="1" x14ac:dyDescent="0.2">
      <c r="A83" s="128"/>
      <c r="B83" s="133" t="s">
        <v>109</v>
      </c>
      <c r="C83" s="199" t="s">
        <v>111</v>
      </c>
      <c r="D83" s="200"/>
      <c r="E83" s="200"/>
      <c r="F83" s="138" t="s">
        <v>24</v>
      </c>
      <c r="G83" s="139"/>
      <c r="H83" s="139"/>
      <c r="I83" s="139">
        <f>'SO01 1.4 VZT P Pol'!G8</f>
        <v>0</v>
      </c>
      <c r="J83" s="136" t="str">
        <f>IF(I155=0,"",I83/I155*100)</f>
        <v/>
      </c>
    </row>
    <row r="84" spans="1:10" ht="25.5" customHeight="1" x14ac:dyDescent="0.2">
      <c r="A84" s="128"/>
      <c r="B84" s="133" t="s">
        <v>112</v>
      </c>
      <c r="C84" s="199" t="s">
        <v>113</v>
      </c>
      <c r="D84" s="200"/>
      <c r="E84" s="200"/>
      <c r="F84" s="138" t="s">
        <v>24</v>
      </c>
      <c r="G84" s="139"/>
      <c r="H84" s="139"/>
      <c r="I84" s="139">
        <f>'SO01 1.4 EL SLB Pol'!G44+'SO02 1.4 EL SLA Pol'!G44</f>
        <v>0</v>
      </c>
      <c r="J84" s="136" t="str">
        <f>IF(I155=0,"",I84/I155*100)</f>
        <v/>
      </c>
    </row>
    <row r="85" spans="1:10" ht="25.5" customHeight="1" x14ac:dyDescent="0.2">
      <c r="A85" s="128"/>
      <c r="B85" s="133" t="s">
        <v>114</v>
      </c>
      <c r="C85" s="199" t="s">
        <v>115</v>
      </c>
      <c r="D85" s="200"/>
      <c r="E85" s="200"/>
      <c r="F85" s="138" t="s">
        <v>24</v>
      </c>
      <c r="G85" s="139"/>
      <c r="H85" s="139"/>
      <c r="I85" s="139">
        <f>'SO01 1.4 EL SLB Pol'!G57+'SO02 1.4 EL SLA Pol'!G57</f>
        <v>0</v>
      </c>
      <c r="J85" s="136" t="str">
        <f>IF(I155=0,"",I85/I155*100)</f>
        <v/>
      </c>
    </row>
    <row r="86" spans="1:10" ht="25.5" customHeight="1" x14ac:dyDescent="0.2">
      <c r="A86" s="128"/>
      <c r="B86" s="133" t="s">
        <v>116</v>
      </c>
      <c r="C86" s="199" t="s">
        <v>104</v>
      </c>
      <c r="D86" s="200"/>
      <c r="E86" s="200"/>
      <c r="F86" s="138" t="s">
        <v>24</v>
      </c>
      <c r="G86" s="139"/>
      <c r="H86" s="139"/>
      <c r="I86" s="139">
        <f>'SO02 1.4 VZT L Pol'!G8</f>
        <v>0</v>
      </c>
      <c r="J86" s="136" t="str">
        <f>IF(I155=0,"",I86/I155*100)</f>
        <v/>
      </c>
    </row>
    <row r="87" spans="1:10" ht="25.5" customHeight="1" x14ac:dyDescent="0.2">
      <c r="A87" s="128"/>
      <c r="B87" s="133" t="s">
        <v>116</v>
      </c>
      <c r="C87" s="199" t="s">
        <v>117</v>
      </c>
      <c r="D87" s="200"/>
      <c r="E87" s="200"/>
      <c r="F87" s="138" t="s">
        <v>24</v>
      </c>
      <c r="G87" s="139"/>
      <c r="H87" s="139"/>
      <c r="I87" s="139">
        <f>'SO01 1.5 SAD MAT Pol'!G34</f>
        <v>0</v>
      </c>
      <c r="J87" s="136" t="str">
        <f>IF(I155=0,"",I87/I155*100)</f>
        <v/>
      </c>
    </row>
    <row r="88" spans="1:10" ht="25.5" customHeight="1" x14ac:dyDescent="0.2">
      <c r="A88" s="128"/>
      <c r="B88" s="133" t="s">
        <v>116</v>
      </c>
      <c r="C88" s="199" t="s">
        <v>118</v>
      </c>
      <c r="D88" s="200"/>
      <c r="E88" s="200"/>
      <c r="F88" s="138" t="s">
        <v>24</v>
      </c>
      <c r="G88" s="139"/>
      <c r="H88" s="139"/>
      <c r="I88" s="139">
        <f>'SO02 1.5 SAD MATE Pol'!G22</f>
        <v>0</v>
      </c>
      <c r="J88" s="136" t="str">
        <f>IF(I155=0,"",I88/I155*100)</f>
        <v/>
      </c>
    </row>
    <row r="89" spans="1:10" ht="25.5" customHeight="1" x14ac:dyDescent="0.2">
      <c r="A89" s="128"/>
      <c r="B89" s="133" t="s">
        <v>119</v>
      </c>
      <c r="C89" s="199" t="s">
        <v>120</v>
      </c>
      <c r="D89" s="200"/>
      <c r="E89" s="200"/>
      <c r="F89" s="138" t="s">
        <v>24</v>
      </c>
      <c r="G89" s="139"/>
      <c r="H89" s="139"/>
      <c r="I89" s="139">
        <f>'SO01 1.4 EL SLB Pol'!G73+'SO02 1.4 EL SLA Pol'!G73</f>
        <v>0</v>
      </c>
      <c r="J89" s="136" t="str">
        <f>IF(I155=0,"",I89/I155*100)</f>
        <v/>
      </c>
    </row>
    <row r="90" spans="1:10" ht="25.5" customHeight="1" x14ac:dyDescent="0.2">
      <c r="A90" s="128"/>
      <c r="B90" s="133" t="s">
        <v>121</v>
      </c>
      <c r="C90" s="199" t="s">
        <v>115</v>
      </c>
      <c r="D90" s="200"/>
      <c r="E90" s="200"/>
      <c r="F90" s="138" t="s">
        <v>24</v>
      </c>
      <c r="G90" s="139"/>
      <c r="H90" s="139"/>
      <c r="I90" s="139">
        <f>'SO01 1.4 EL SLB Pol'!G78+'SO02 1.4 EL SLA Pol'!G78</f>
        <v>0</v>
      </c>
      <c r="J90" s="136" t="str">
        <f>IF(I155=0,"",I90/I155*100)</f>
        <v/>
      </c>
    </row>
    <row r="91" spans="1:10" ht="25.5" customHeight="1" x14ac:dyDescent="0.2">
      <c r="A91" s="128"/>
      <c r="B91" s="133" t="s">
        <v>122</v>
      </c>
      <c r="C91" s="199" t="s">
        <v>111</v>
      </c>
      <c r="D91" s="200"/>
      <c r="E91" s="200"/>
      <c r="F91" s="138" t="s">
        <v>24</v>
      </c>
      <c r="G91" s="139"/>
      <c r="H91" s="139"/>
      <c r="I91" s="139">
        <f>'SO02 1.4 VZT P Pol'!G8</f>
        <v>0</v>
      </c>
      <c r="J91" s="136" t="str">
        <f>IF(I155=0,"",I91/I155*100)</f>
        <v/>
      </c>
    </row>
    <row r="92" spans="1:10" ht="25.5" customHeight="1" x14ac:dyDescent="0.2">
      <c r="A92" s="128"/>
      <c r="B92" s="133" t="s">
        <v>122</v>
      </c>
      <c r="C92" s="199" t="s">
        <v>123</v>
      </c>
      <c r="D92" s="200"/>
      <c r="E92" s="200"/>
      <c r="F92" s="138" t="s">
        <v>24</v>
      </c>
      <c r="G92" s="139"/>
      <c r="H92" s="139"/>
      <c r="I92" s="139">
        <f>'SO02 1.5 SAD MATE Pol'!G29</f>
        <v>0</v>
      </c>
      <c r="J92" s="136" t="str">
        <f>IF(I155=0,"",I92/I155*100)</f>
        <v/>
      </c>
    </row>
    <row r="93" spans="1:10" ht="25.5" customHeight="1" x14ac:dyDescent="0.2">
      <c r="A93" s="128"/>
      <c r="B93" s="133" t="s">
        <v>124</v>
      </c>
      <c r="C93" s="199" t="s">
        <v>125</v>
      </c>
      <c r="D93" s="200"/>
      <c r="E93" s="200"/>
      <c r="F93" s="138" t="s">
        <v>24</v>
      </c>
      <c r="G93" s="139"/>
      <c r="H93" s="139"/>
      <c r="I93" s="139">
        <f>'SO01 1.4 EL SLB Pol'!G92+'SO02 1.4 EL SLA Pol'!G92</f>
        <v>0</v>
      </c>
      <c r="J93" s="136" t="str">
        <f>IF(I155=0,"",I93/I155*100)</f>
        <v/>
      </c>
    </row>
    <row r="94" spans="1:10" ht="25.5" customHeight="1" x14ac:dyDescent="0.2">
      <c r="A94" s="128"/>
      <c r="B94" s="133" t="s">
        <v>126</v>
      </c>
      <c r="C94" s="199" t="s">
        <v>115</v>
      </c>
      <c r="D94" s="200"/>
      <c r="E94" s="200"/>
      <c r="F94" s="138" t="s">
        <v>24</v>
      </c>
      <c r="G94" s="139"/>
      <c r="H94" s="139"/>
      <c r="I94" s="139">
        <f>'SO01 1.4 EL SLB Pol'!G104+'SO02 1.4 EL SLA Pol'!G104</f>
        <v>0</v>
      </c>
      <c r="J94" s="136" t="str">
        <f>IF(I155=0,"",I94/I155*100)</f>
        <v/>
      </c>
    </row>
    <row r="95" spans="1:10" ht="25.5" customHeight="1" x14ac:dyDescent="0.2">
      <c r="A95" s="128"/>
      <c r="B95" s="133" t="s">
        <v>127</v>
      </c>
      <c r="C95" s="199" t="s">
        <v>117</v>
      </c>
      <c r="D95" s="200"/>
      <c r="E95" s="200"/>
      <c r="F95" s="138" t="s">
        <v>24</v>
      </c>
      <c r="G95" s="139"/>
      <c r="H95" s="139"/>
      <c r="I95" s="139">
        <f>'SO02 1.5 SAD MATE Pol'!G42</f>
        <v>0</v>
      </c>
      <c r="J95" s="136" t="str">
        <f>IF(I155=0,"",I95/I155*100)</f>
        <v/>
      </c>
    </row>
    <row r="96" spans="1:10" ht="25.5" customHeight="1" x14ac:dyDescent="0.2">
      <c r="A96" s="128"/>
      <c r="B96" s="133" t="s">
        <v>128</v>
      </c>
      <c r="C96" s="199" t="s">
        <v>129</v>
      </c>
      <c r="D96" s="200"/>
      <c r="E96" s="200"/>
      <c r="F96" s="138" t="s">
        <v>24</v>
      </c>
      <c r="G96" s="139"/>
      <c r="H96" s="139"/>
      <c r="I96" s="139">
        <f>'SO01 1.4 EL SLB Pol'!G122+'SO02 1.4 EL SLA Pol'!G122</f>
        <v>0</v>
      </c>
      <c r="J96" s="136" t="str">
        <f>IF(I155=0,"",I96/I155*100)</f>
        <v/>
      </c>
    </row>
    <row r="97" spans="1:10" ht="25.5" customHeight="1" x14ac:dyDescent="0.2">
      <c r="A97" s="128"/>
      <c r="B97" s="133" t="s">
        <v>130</v>
      </c>
      <c r="C97" s="199" t="s">
        <v>115</v>
      </c>
      <c r="D97" s="200"/>
      <c r="E97" s="200"/>
      <c r="F97" s="138" t="s">
        <v>24</v>
      </c>
      <c r="G97" s="139"/>
      <c r="H97" s="139"/>
      <c r="I97" s="139">
        <f>'SO01 1.4 EL SLB Pol'!G131+'SO02 1.4 EL SLA Pol'!G131</f>
        <v>0</v>
      </c>
      <c r="J97" s="136" t="str">
        <f>IF(I155=0,"",I97/I155*100)</f>
        <v/>
      </c>
    </row>
    <row r="98" spans="1:10" ht="25.5" customHeight="1" x14ac:dyDescent="0.2">
      <c r="A98" s="128"/>
      <c r="B98" s="133" t="s">
        <v>131</v>
      </c>
      <c r="C98" s="199" t="s">
        <v>132</v>
      </c>
      <c r="D98" s="200"/>
      <c r="E98" s="200"/>
      <c r="F98" s="138" t="s">
        <v>24</v>
      </c>
      <c r="G98" s="139"/>
      <c r="H98" s="139"/>
      <c r="I98" s="139">
        <f>'SO01 1.5 SAD MON Pol'!G8+'SO02 1.5 SAD MONT Pol'!G8</f>
        <v>0</v>
      </c>
      <c r="J98" s="136" t="str">
        <f>IF(I155=0,"",I98/I155*100)</f>
        <v/>
      </c>
    </row>
    <row r="99" spans="1:10" ht="25.5" customHeight="1" x14ac:dyDescent="0.2">
      <c r="A99" s="128"/>
      <c r="B99" s="133" t="s">
        <v>59</v>
      </c>
      <c r="C99" s="199" t="s">
        <v>133</v>
      </c>
      <c r="D99" s="200"/>
      <c r="E99" s="200"/>
      <c r="F99" s="138" t="s">
        <v>24</v>
      </c>
      <c r="G99" s="139"/>
      <c r="H99" s="139"/>
      <c r="I99" s="139">
        <f>'SO01 1.1 Oplocení Pol'!G8+'SO01 1.1 Stav Pol'!G8+'SO01 1.1 Venk. úpr. Pol'!G8+'SO01 1.4 Plyn Pol'!G8+'SO02 1.1 Kolna Pol'!G8+'SO02 1.1 Oplocení Pol'!G8+'SO02 1.1 Stav Pol'!G8+'SO02 1.1 Venk. úp Pol'!G8+'SO02 1.4 Plyn Pol'!G8</f>
        <v>0</v>
      </c>
      <c r="J99" s="136" t="str">
        <f>IF(I155=0,"",I99/I155*100)</f>
        <v/>
      </c>
    </row>
    <row r="100" spans="1:10" ht="25.5" customHeight="1" x14ac:dyDescent="0.2">
      <c r="A100" s="128"/>
      <c r="B100" s="133" t="s">
        <v>134</v>
      </c>
      <c r="C100" s="199" t="s">
        <v>135</v>
      </c>
      <c r="D100" s="200"/>
      <c r="E100" s="200"/>
      <c r="F100" s="138" t="s">
        <v>24</v>
      </c>
      <c r="G100" s="139"/>
      <c r="H100" s="139"/>
      <c r="I100" s="139">
        <f>'SO01 1.4 ÚT Pol'!G134+'SO02 1.4 ÚT Pol'!G137</f>
        <v>0</v>
      </c>
      <c r="J100" s="136" t="str">
        <f>IF(I155=0,"",I100/I155*100)</f>
        <v/>
      </c>
    </row>
    <row r="101" spans="1:10" ht="25.5" customHeight="1" x14ac:dyDescent="0.2">
      <c r="A101" s="128"/>
      <c r="B101" s="133" t="s">
        <v>136</v>
      </c>
      <c r="C101" s="199" t="s">
        <v>137</v>
      </c>
      <c r="D101" s="200"/>
      <c r="E101" s="200"/>
      <c r="F101" s="138" t="s">
        <v>24</v>
      </c>
      <c r="G101" s="139"/>
      <c r="H101" s="139"/>
      <c r="I101" s="139">
        <f>'SO01 1.4 ZTI Pol'!G8+'SO02 1.4 ZTI Pol'!G8</f>
        <v>0</v>
      </c>
      <c r="J101" s="136" t="str">
        <f>IF(I155=0,"",I101/I155*100)</f>
        <v/>
      </c>
    </row>
    <row r="102" spans="1:10" ht="25.5" customHeight="1" x14ac:dyDescent="0.2">
      <c r="A102" s="128"/>
      <c r="B102" s="133" t="s">
        <v>138</v>
      </c>
      <c r="C102" s="199" t="s">
        <v>139</v>
      </c>
      <c r="D102" s="200"/>
      <c r="E102" s="200"/>
      <c r="F102" s="138" t="s">
        <v>24</v>
      </c>
      <c r="G102" s="139"/>
      <c r="H102" s="139"/>
      <c r="I102" s="139">
        <f>'SO01 1.4 ZTI Pol'!G34+'SO02 1.4 ZTI Pol'!G32</f>
        <v>0</v>
      </c>
      <c r="J102" s="136" t="str">
        <f>IF(I155=0,"",I102/I155*100)</f>
        <v/>
      </c>
    </row>
    <row r="103" spans="1:10" ht="25.5" customHeight="1" x14ac:dyDescent="0.2">
      <c r="A103" s="128"/>
      <c r="B103" s="133" t="s">
        <v>140</v>
      </c>
      <c r="C103" s="199" t="s">
        <v>141</v>
      </c>
      <c r="D103" s="200"/>
      <c r="E103" s="200"/>
      <c r="F103" s="138" t="s">
        <v>24</v>
      </c>
      <c r="G103" s="139"/>
      <c r="H103" s="139"/>
      <c r="I103" s="139">
        <f>'SO01 1.4 ZTI Pol'!G73+'SO02 1.4 ZTI Pol'!G71</f>
        <v>0</v>
      </c>
      <c r="J103" s="136" t="str">
        <f>IF(I155=0,"",I103/I155*100)</f>
        <v/>
      </c>
    </row>
    <row r="104" spans="1:10" ht="25.5" customHeight="1" x14ac:dyDescent="0.2">
      <c r="A104" s="128"/>
      <c r="B104" s="133" t="s">
        <v>142</v>
      </c>
      <c r="C104" s="199" t="s">
        <v>143</v>
      </c>
      <c r="D104" s="200"/>
      <c r="E104" s="200"/>
      <c r="F104" s="138" t="s">
        <v>24</v>
      </c>
      <c r="G104" s="139"/>
      <c r="H104" s="139"/>
      <c r="I104" s="139">
        <f>'SO01 1.4 ZTI Pol'!G89+'SO02 1.4 ZTI Pol'!G84</f>
        <v>0</v>
      </c>
      <c r="J104" s="136" t="str">
        <f>IF(I155=0,"",I104/I155*100)</f>
        <v/>
      </c>
    </row>
    <row r="105" spans="1:10" ht="25.5" customHeight="1" x14ac:dyDescent="0.2">
      <c r="A105" s="128"/>
      <c r="B105" s="133" t="s">
        <v>144</v>
      </c>
      <c r="C105" s="199" t="s">
        <v>145</v>
      </c>
      <c r="D105" s="200"/>
      <c r="E105" s="200"/>
      <c r="F105" s="138" t="s">
        <v>24</v>
      </c>
      <c r="G105" s="139"/>
      <c r="H105" s="139"/>
      <c r="I105" s="139">
        <f>'SO01 1.1 Oplocení Pol'!G25+'SO01 1.1 Stav Pol'!G43+'SO01 1.1 Venk. úpr. Pol'!G36+'SO02 1.1 Kolna Pol'!G16+'SO02 1.1 Oplocení Pol'!G26+'SO02 1.1 Stav Pol'!G56</f>
        <v>0</v>
      </c>
      <c r="J105" s="136" t="str">
        <f>IF(I155=0,"",I105/I155*100)</f>
        <v/>
      </c>
    </row>
    <row r="106" spans="1:10" ht="25.5" customHeight="1" x14ac:dyDescent="0.2">
      <c r="A106" s="128"/>
      <c r="B106" s="133" t="s">
        <v>146</v>
      </c>
      <c r="C106" s="199" t="s">
        <v>147</v>
      </c>
      <c r="D106" s="200"/>
      <c r="E106" s="200"/>
      <c r="F106" s="138" t="s">
        <v>24</v>
      </c>
      <c r="G106" s="139"/>
      <c r="H106" s="139"/>
      <c r="I106" s="139">
        <f>'SO01 1.1 Oplocení Pol'!G29+'SO01 1.1 Stav Pol'!G58+'SO01 1.1 Venk. úpr. Pol'!G52+'SO02 1.1 Kolna Pol'!G26+'SO02 1.1 Oplocení Pol'!G38+'SO02 1.1 Stav Pol'!G73</f>
        <v>0</v>
      </c>
      <c r="J106" s="136" t="str">
        <f>IF(I155=0,"",I106/I155*100)</f>
        <v/>
      </c>
    </row>
    <row r="107" spans="1:10" ht="25.5" customHeight="1" x14ac:dyDescent="0.2">
      <c r="A107" s="128"/>
      <c r="B107" s="133" t="s">
        <v>148</v>
      </c>
      <c r="C107" s="199" t="s">
        <v>149</v>
      </c>
      <c r="D107" s="200"/>
      <c r="E107" s="200"/>
      <c r="F107" s="138" t="s">
        <v>24</v>
      </c>
      <c r="G107" s="139"/>
      <c r="H107" s="139"/>
      <c r="I107" s="139">
        <f>'SO01 1.1 Stav Pol'!G141+'SO01 1.1 Venk. úpr. Pol'!G69+'SO01 1.4 Plyn Pol'!G33+'SO02 1.1 Stav Pol'!G170+'SO02 1.4 Plyn Pol'!G33</f>
        <v>0</v>
      </c>
      <c r="J107" s="136" t="str">
        <f>IF(I155=0,"",I107/I155*100)</f>
        <v/>
      </c>
    </row>
    <row r="108" spans="1:10" ht="25.5" customHeight="1" x14ac:dyDescent="0.2">
      <c r="A108" s="128"/>
      <c r="B108" s="133" t="s">
        <v>150</v>
      </c>
      <c r="C108" s="199" t="s">
        <v>151</v>
      </c>
      <c r="D108" s="200"/>
      <c r="E108" s="200"/>
      <c r="F108" s="138" t="s">
        <v>24</v>
      </c>
      <c r="G108" s="139"/>
      <c r="H108" s="139"/>
      <c r="I108" s="139">
        <f>'SO01 1.1 Venk. úpr. Pol'!G73+'SO02 1.1 Venk. úp Pol'!G22</f>
        <v>0</v>
      </c>
      <c r="J108" s="136" t="str">
        <f>IF(I155=0,"",I108/I155*100)</f>
        <v/>
      </c>
    </row>
    <row r="109" spans="1:10" ht="25.5" customHeight="1" x14ac:dyDescent="0.2">
      <c r="A109" s="128"/>
      <c r="B109" s="133" t="s">
        <v>152</v>
      </c>
      <c r="C109" s="199" t="s">
        <v>153</v>
      </c>
      <c r="D109" s="200"/>
      <c r="E109" s="200"/>
      <c r="F109" s="138" t="s">
        <v>24</v>
      </c>
      <c r="G109" s="139"/>
      <c r="H109" s="139"/>
      <c r="I109" s="139">
        <f>'SO01 1.1 Stav Pol'!G186+'SO02 1.1 Stav Pol'!G210</f>
        <v>0</v>
      </c>
      <c r="J109" s="136" t="str">
        <f>IF(I155=0,"",I109/I155*100)</f>
        <v/>
      </c>
    </row>
    <row r="110" spans="1:10" ht="25.5" customHeight="1" x14ac:dyDescent="0.2">
      <c r="A110" s="128"/>
      <c r="B110" s="133" t="s">
        <v>154</v>
      </c>
      <c r="C110" s="199" t="s">
        <v>155</v>
      </c>
      <c r="D110" s="200"/>
      <c r="E110" s="200"/>
      <c r="F110" s="138" t="s">
        <v>24</v>
      </c>
      <c r="G110" s="139"/>
      <c r="H110" s="139"/>
      <c r="I110" s="139">
        <f>'SO01 1.1 Stav Pol'!G257+'SO02 1.1 Stav Pol'!G285</f>
        <v>0</v>
      </c>
      <c r="J110" s="136" t="str">
        <f>IF(I155=0,"",I110/I155*100)</f>
        <v/>
      </c>
    </row>
    <row r="111" spans="1:10" ht="25.5" customHeight="1" x14ac:dyDescent="0.2">
      <c r="A111" s="128"/>
      <c r="B111" s="133" t="s">
        <v>156</v>
      </c>
      <c r="C111" s="199" t="s">
        <v>157</v>
      </c>
      <c r="D111" s="200"/>
      <c r="E111" s="200"/>
      <c r="F111" s="138" t="s">
        <v>24</v>
      </c>
      <c r="G111" s="139"/>
      <c r="H111" s="139"/>
      <c r="I111" s="139">
        <f>'SO01 1.1 Stav Pol'!G288+'SO01 1.1 Venk. úpr. Pol'!G119+'SO02 1.1 Kolna Pol'!G35+'SO02 1.1 Stav Pol'!G306+'SO02 1.1 Venk. úp Pol'!G71</f>
        <v>0</v>
      </c>
      <c r="J111" s="136" t="str">
        <f>IF(I155=0,"",I111/I155*100)</f>
        <v/>
      </c>
    </row>
    <row r="112" spans="1:10" ht="25.5" customHeight="1" x14ac:dyDescent="0.2">
      <c r="A112" s="128"/>
      <c r="B112" s="133" t="s">
        <v>158</v>
      </c>
      <c r="C112" s="199" t="s">
        <v>159</v>
      </c>
      <c r="D112" s="200"/>
      <c r="E112" s="200"/>
      <c r="F112" s="138" t="s">
        <v>24</v>
      </c>
      <c r="G112" s="139"/>
      <c r="H112" s="139"/>
      <c r="I112" s="139">
        <f>'SO01 1.1 Stav Pol'!G310+'SO02 1.1 Stav Pol'!G330</f>
        <v>0</v>
      </c>
      <c r="J112" s="136" t="str">
        <f>IF(I155=0,"",I112/I155*100)</f>
        <v/>
      </c>
    </row>
    <row r="113" spans="1:10" ht="25.5" customHeight="1" x14ac:dyDescent="0.2">
      <c r="A113" s="128"/>
      <c r="B113" s="133" t="s">
        <v>160</v>
      </c>
      <c r="C113" s="199" t="s">
        <v>161</v>
      </c>
      <c r="D113" s="200"/>
      <c r="E113" s="200"/>
      <c r="F113" s="138" t="s">
        <v>24</v>
      </c>
      <c r="G113" s="139"/>
      <c r="H113" s="139"/>
      <c r="I113" s="139">
        <f>'SO01 1.4 ZTI Pol'!G577+'SO02 1.4 ZTI Pol'!G539</f>
        <v>0</v>
      </c>
      <c r="J113" s="136" t="str">
        <f>IF(I155=0,"",I113/I155*100)</f>
        <v/>
      </c>
    </row>
    <row r="114" spans="1:10" ht="25.5" customHeight="1" x14ac:dyDescent="0.2">
      <c r="A114" s="128"/>
      <c r="B114" s="133" t="s">
        <v>162</v>
      </c>
      <c r="C114" s="199" t="s">
        <v>163</v>
      </c>
      <c r="D114" s="200"/>
      <c r="E114" s="200"/>
      <c r="F114" s="138" t="s">
        <v>24</v>
      </c>
      <c r="G114" s="139"/>
      <c r="H114" s="139"/>
      <c r="I114" s="139">
        <f>'SO01 1.1 Venk. úpr. Pol'!G139+'SO02 1.1 Venk. úp Pol'!G80</f>
        <v>0</v>
      </c>
      <c r="J114" s="136" t="str">
        <f>IF(I155=0,"",I114/I155*100)</f>
        <v/>
      </c>
    </row>
    <row r="115" spans="1:10" ht="25.5" customHeight="1" x14ac:dyDescent="0.2">
      <c r="A115" s="128"/>
      <c r="B115" s="133" t="s">
        <v>164</v>
      </c>
      <c r="C115" s="199" t="s">
        <v>165</v>
      </c>
      <c r="D115" s="200"/>
      <c r="E115" s="200"/>
      <c r="F115" s="138" t="s">
        <v>24</v>
      </c>
      <c r="G115" s="139"/>
      <c r="H115" s="139"/>
      <c r="I115" s="139">
        <f>'SO01 1.1 Venk. úpr. Pol'!G143+'SO02 1.1 Stav Pol'!G357+'SO02 1.1 Venk. úp Pol'!G84</f>
        <v>0</v>
      </c>
      <c r="J115" s="136" t="str">
        <f>IF(I155=0,"",I115/I155*100)</f>
        <v/>
      </c>
    </row>
    <row r="116" spans="1:10" ht="25.5" customHeight="1" x14ac:dyDescent="0.2">
      <c r="A116" s="128"/>
      <c r="B116" s="133" t="s">
        <v>166</v>
      </c>
      <c r="C116" s="199" t="s">
        <v>167</v>
      </c>
      <c r="D116" s="200"/>
      <c r="E116" s="200"/>
      <c r="F116" s="138" t="s">
        <v>24</v>
      </c>
      <c r="G116" s="139"/>
      <c r="H116" s="139"/>
      <c r="I116" s="139">
        <f>'SO01 1.1 Stav Pol'!G335+'SO02 1.1 Stav Pol'!G360</f>
        <v>0</v>
      </c>
      <c r="J116" s="136" t="str">
        <f>IF(I155=0,"",I116/I155*100)</f>
        <v/>
      </c>
    </row>
    <row r="117" spans="1:10" ht="25.5" customHeight="1" x14ac:dyDescent="0.2">
      <c r="A117" s="128"/>
      <c r="B117" s="133" t="s">
        <v>168</v>
      </c>
      <c r="C117" s="199" t="s">
        <v>169</v>
      </c>
      <c r="D117" s="200"/>
      <c r="E117" s="200"/>
      <c r="F117" s="138" t="s">
        <v>24</v>
      </c>
      <c r="G117" s="139"/>
      <c r="H117" s="139"/>
      <c r="I117" s="139">
        <f>'SO01 1.1 Stav Pol'!G342+'SO02 1.1 Stav Pol'!G367</f>
        <v>0</v>
      </c>
      <c r="J117" s="136" t="str">
        <f>IF(I155=0,"",I117/I155*100)</f>
        <v/>
      </c>
    </row>
    <row r="118" spans="1:10" ht="25.5" customHeight="1" x14ac:dyDescent="0.2">
      <c r="A118" s="128"/>
      <c r="B118" s="133" t="s">
        <v>168</v>
      </c>
      <c r="C118" s="199" t="s">
        <v>170</v>
      </c>
      <c r="D118" s="200"/>
      <c r="E118" s="200"/>
      <c r="F118" s="138" t="s">
        <v>24</v>
      </c>
      <c r="G118" s="139"/>
      <c r="H118" s="139"/>
      <c r="I118" s="139">
        <f>'SO01 1.4 ZTI Pol'!G605+'SO02 1.4 ZTI Pol'!G562</f>
        <v>0</v>
      </c>
      <c r="J118" s="136" t="str">
        <f>IF(I155=0,"",I118/I155*100)</f>
        <v/>
      </c>
    </row>
    <row r="119" spans="1:10" ht="25.5" customHeight="1" x14ac:dyDescent="0.2">
      <c r="A119" s="128"/>
      <c r="B119" s="133" t="s">
        <v>171</v>
      </c>
      <c r="C119" s="199" t="s">
        <v>172</v>
      </c>
      <c r="D119" s="200"/>
      <c r="E119" s="200"/>
      <c r="F119" s="138" t="s">
        <v>24</v>
      </c>
      <c r="G119" s="139"/>
      <c r="H119" s="139"/>
      <c r="I119" s="139">
        <f>'SO01 1.4 EL SIL Pol'!G8+'SO02 1.4 EL SIL Pol'!G8</f>
        <v>0</v>
      </c>
      <c r="J119" s="136" t="str">
        <f>IF(I155=0,"",I119/I155*100)</f>
        <v/>
      </c>
    </row>
    <row r="120" spans="1:10" ht="25.5" customHeight="1" x14ac:dyDescent="0.2">
      <c r="A120" s="128"/>
      <c r="B120" s="133" t="s">
        <v>171</v>
      </c>
      <c r="C120" s="199" t="s">
        <v>173</v>
      </c>
      <c r="D120" s="200"/>
      <c r="E120" s="200"/>
      <c r="F120" s="138" t="s">
        <v>24</v>
      </c>
      <c r="G120" s="139"/>
      <c r="H120" s="139"/>
      <c r="I120" s="139">
        <f>'SO01 1.4 ZTI Pol'!G610+'SO02 1.4 ZTI Pol'!G567</f>
        <v>0</v>
      </c>
      <c r="J120" s="136" t="str">
        <f>IF(I155=0,"",I120/I155*100)</f>
        <v/>
      </c>
    </row>
    <row r="121" spans="1:10" ht="25.5" customHeight="1" x14ac:dyDescent="0.2">
      <c r="A121" s="128"/>
      <c r="B121" s="133" t="s">
        <v>174</v>
      </c>
      <c r="C121" s="199" t="s">
        <v>175</v>
      </c>
      <c r="D121" s="200"/>
      <c r="E121" s="200"/>
      <c r="F121" s="138" t="s">
        <v>24</v>
      </c>
      <c r="G121" s="139"/>
      <c r="H121" s="139"/>
      <c r="I121" s="139">
        <f>'SO01 1.1 Stav Pol'!G344+'SO02 1.1 Stav Pol'!G370</f>
        <v>0</v>
      </c>
      <c r="J121" s="136" t="str">
        <f>IF(I155=0,"",I121/I155*100)</f>
        <v/>
      </c>
    </row>
    <row r="122" spans="1:10" ht="25.5" customHeight="1" x14ac:dyDescent="0.2">
      <c r="A122" s="128"/>
      <c r="B122" s="133" t="s">
        <v>176</v>
      </c>
      <c r="C122" s="199" t="s">
        <v>177</v>
      </c>
      <c r="D122" s="200"/>
      <c r="E122" s="200"/>
      <c r="F122" s="138" t="s">
        <v>24</v>
      </c>
      <c r="G122" s="139"/>
      <c r="H122" s="139"/>
      <c r="I122" s="139">
        <f>'SO01 1.4 ZTI Pol'!G614+'SO02 1.4 ZTI Pol'!G571</f>
        <v>0</v>
      </c>
      <c r="J122" s="136" t="str">
        <f>IF(I155=0,"",I122/I155*100)</f>
        <v/>
      </c>
    </row>
    <row r="123" spans="1:10" ht="25.5" customHeight="1" x14ac:dyDescent="0.2">
      <c r="A123" s="128"/>
      <c r="B123" s="133" t="s">
        <v>178</v>
      </c>
      <c r="C123" s="199" t="s">
        <v>28</v>
      </c>
      <c r="D123" s="200"/>
      <c r="E123" s="200"/>
      <c r="F123" s="138" t="s">
        <v>24</v>
      </c>
      <c r="G123" s="139"/>
      <c r="H123" s="139"/>
      <c r="I123" s="139">
        <f>'VRN 1 Naklady'!G8</f>
        <v>0</v>
      </c>
      <c r="J123" s="136" t="str">
        <f>IF(I155=0,"",I123/I155*100)</f>
        <v/>
      </c>
    </row>
    <row r="124" spans="1:10" ht="25.5" customHeight="1" x14ac:dyDescent="0.2">
      <c r="A124" s="128"/>
      <c r="B124" s="133" t="s">
        <v>179</v>
      </c>
      <c r="C124" s="199" t="s">
        <v>180</v>
      </c>
      <c r="D124" s="200"/>
      <c r="E124" s="200"/>
      <c r="F124" s="138" t="s">
        <v>24</v>
      </c>
      <c r="G124" s="139"/>
      <c r="H124" s="139"/>
      <c r="I124" s="139">
        <f>'SO01 1.4 ZTI Pol'!G620+'SO02 1.4 ZTI Pol'!G577</f>
        <v>0</v>
      </c>
      <c r="J124" s="136" t="str">
        <f>IF(I155=0,"",I124/I155*100)</f>
        <v/>
      </c>
    </row>
    <row r="125" spans="1:10" ht="25.5" customHeight="1" x14ac:dyDescent="0.2">
      <c r="A125" s="128"/>
      <c r="B125" s="133" t="s">
        <v>181</v>
      </c>
      <c r="C125" s="199" t="s">
        <v>27</v>
      </c>
      <c r="D125" s="200"/>
      <c r="E125" s="200"/>
      <c r="F125" s="138" t="s">
        <v>24</v>
      </c>
      <c r="G125" s="139"/>
      <c r="H125" s="139"/>
      <c r="I125" s="139">
        <f>'VRN 1 Naklady'!G26</f>
        <v>0</v>
      </c>
      <c r="J125" s="136" t="str">
        <f>IF(I155=0,"",I125/I155*100)</f>
        <v/>
      </c>
    </row>
    <row r="126" spans="1:10" ht="25.5" customHeight="1" x14ac:dyDescent="0.2">
      <c r="A126" s="128"/>
      <c r="B126" s="133" t="s">
        <v>182</v>
      </c>
      <c r="C126" s="199" t="s">
        <v>183</v>
      </c>
      <c r="D126" s="200"/>
      <c r="E126" s="200"/>
      <c r="F126" s="138" t="s">
        <v>25</v>
      </c>
      <c r="G126" s="139"/>
      <c r="H126" s="139"/>
      <c r="I126" s="139">
        <f>'SO01 1.1 Oplocení Pol'!G56+'SO01 1.1 Stav Pol'!G348+'SO01 1.1 Venk. úpr. Pol'!G154+'SO02 1.1 Oplocení Pol'!G72+'SO02 1.1 Stav Pol'!G374</f>
        <v>0</v>
      </c>
      <c r="J126" s="136" t="str">
        <f>IF(I155=0,"",I126/I155*100)</f>
        <v/>
      </c>
    </row>
    <row r="127" spans="1:10" ht="25.5" customHeight="1" x14ac:dyDescent="0.2">
      <c r="A127" s="128"/>
      <c r="B127" s="133" t="s">
        <v>184</v>
      </c>
      <c r="C127" s="199" t="s">
        <v>185</v>
      </c>
      <c r="D127" s="200"/>
      <c r="E127" s="200"/>
      <c r="F127" s="138" t="s">
        <v>25</v>
      </c>
      <c r="G127" s="139"/>
      <c r="H127" s="139"/>
      <c r="I127" s="139">
        <f>'SO01 1.1 Stav Pol'!G367</f>
        <v>0</v>
      </c>
      <c r="J127" s="136" t="str">
        <f>IF(I155=0,"",I127/I155*100)</f>
        <v/>
      </c>
    </row>
    <row r="128" spans="1:10" ht="25.5" customHeight="1" x14ac:dyDescent="0.2">
      <c r="A128" s="128"/>
      <c r="B128" s="133" t="s">
        <v>186</v>
      </c>
      <c r="C128" s="199" t="s">
        <v>187</v>
      </c>
      <c r="D128" s="200"/>
      <c r="E128" s="200"/>
      <c r="F128" s="138" t="s">
        <v>25</v>
      </c>
      <c r="G128" s="139"/>
      <c r="H128" s="139"/>
      <c r="I128" s="139">
        <f>'SO01 1.1 Stav Pol'!G375+'SO01 1.4 ÚT Pol'!G8+'SO02 1.1 Stav Pol'!G393+'SO02 1.4 ÚT Pol'!G8</f>
        <v>0</v>
      </c>
      <c r="J128" s="136" t="str">
        <f>IF(I155=0,"",I128/I155*100)</f>
        <v/>
      </c>
    </row>
    <row r="129" spans="1:10" ht="25.5" customHeight="1" x14ac:dyDescent="0.2">
      <c r="A129" s="128"/>
      <c r="B129" s="133" t="s">
        <v>188</v>
      </c>
      <c r="C129" s="199" t="s">
        <v>189</v>
      </c>
      <c r="D129" s="200"/>
      <c r="E129" s="200"/>
      <c r="F129" s="138" t="s">
        <v>25</v>
      </c>
      <c r="G129" s="139"/>
      <c r="H129" s="139"/>
      <c r="I129" s="139">
        <f>'SO01 1.4 ZTI Pol'!G98+'SO02 1.4 ZTI Pol'!G93</f>
        <v>0</v>
      </c>
      <c r="J129" s="136" t="str">
        <f>IF(I155=0,"",I129/I155*100)</f>
        <v/>
      </c>
    </row>
    <row r="130" spans="1:10" ht="25.5" customHeight="1" x14ac:dyDescent="0.2">
      <c r="A130" s="128"/>
      <c r="B130" s="133" t="s">
        <v>190</v>
      </c>
      <c r="C130" s="199" t="s">
        <v>191</v>
      </c>
      <c r="D130" s="200"/>
      <c r="E130" s="200"/>
      <c r="F130" s="138" t="s">
        <v>25</v>
      </c>
      <c r="G130" s="139"/>
      <c r="H130" s="139"/>
      <c r="I130" s="139">
        <f>'SO01 1.4 ZTI Pol'!G219+'SO02 1.4 ZTI Pol'!G224</f>
        <v>0</v>
      </c>
      <c r="J130" s="136" t="str">
        <f>IF(I155=0,"",I130/I155*100)</f>
        <v/>
      </c>
    </row>
    <row r="131" spans="1:10" ht="25.5" customHeight="1" x14ac:dyDescent="0.2">
      <c r="A131" s="128"/>
      <c r="B131" s="133" t="s">
        <v>192</v>
      </c>
      <c r="C131" s="199" t="s">
        <v>193</v>
      </c>
      <c r="D131" s="200"/>
      <c r="E131" s="200"/>
      <c r="F131" s="138" t="s">
        <v>25</v>
      </c>
      <c r="G131" s="139"/>
      <c r="H131" s="139"/>
      <c r="I131" s="139">
        <f>'SO01 1.4 Plyn Pol'!G36+'SO02 1.4 Plyn Pol'!G36</f>
        <v>0</v>
      </c>
      <c r="J131" s="136" t="str">
        <f>IF(I155=0,"",I131/I155*100)</f>
        <v/>
      </c>
    </row>
    <row r="132" spans="1:10" ht="25.5" customHeight="1" x14ac:dyDescent="0.2">
      <c r="A132" s="128"/>
      <c r="B132" s="133" t="s">
        <v>194</v>
      </c>
      <c r="C132" s="199" t="s">
        <v>195</v>
      </c>
      <c r="D132" s="200"/>
      <c r="E132" s="200"/>
      <c r="F132" s="138" t="s">
        <v>25</v>
      </c>
      <c r="G132" s="139"/>
      <c r="H132" s="139"/>
      <c r="I132" s="139">
        <f>'SO01 1.4 ZTI Pol'!G417+'SO02 1.1 Stav Pol'!G413+'SO02 1.4 ZTI Pol'!G383</f>
        <v>0</v>
      </c>
      <c r="J132" s="136" t="str">
        <f>IF(I155=0,"",I132/I155*100)</f>
        <v/>
      </c>
    </row>
    <row r="133" spans="1:10" ht="25.5" customHeight="1" x14ac:dyDescent="0.2">
      <c r="A133" s="128"/>
      <c r="B133" s="133" t="s">
        <v>196</v>
      </c>
      <c r="C133" s="199" t="s">
        <v>197</v>
      </c>
      <c r="D133" s="200"/>
      <c r="E133" s="200"/>
      <c r="F133" s="138" t="s">
        <v>25</v>
      </c>
      <c r="G133" s="139"/>
      <c r="H133" s="139"/>
      <c r="I133" s="139">
        <f>'SO01 1.4 ÚT Pol'!G16+'SO02 1.4 ÚT Pol'!G16</f>
        <v>0</v>
      </c>
      <c r="J133" s="136" t="str">
        <f>IF(I155=0,"",I133/I155*100)</f>
        <v/>
      </c>
    </row>
    <row r="134" spans="1:10" ht="25.5" customHeight="1" x14ac:dyDescent="0.2">
      <c r="A134" s="128"/>
      <c r="B134" s="133" t="s">
        <v>198</v>
      </c>
      <c r="C134" s="199" t="s">
        <v>199</v>
      </c>
      <c r="D134" s="200"/>
      <c r="E134" s="200"/>
      <c r="F134" s="138" t="s">
        <v>25</v>
      </c>
      <c r="G134" s="139"/>
      <c r="H134" s="139"/>
      <c r="I134" s="139">
        <f>'SO01 1.4 ÚT Pol'!G68+'SO02 1.4 ÚT Pol'!G68</f>
        <v>0</v>
      </c>
      <c r="J134" s="136" t="str">
        <f>IF(I155=0,"",I134/I155*100)</f>
        <v/>
      </c>
    </row>
    <row r="135" spans="1:10" ht="25.5" customHeight="1" x14ac:dyDescent="0.2">
      <c r="A135" s="128"/>
      <c r="B135" s="133" t="s">
        <v>200</v>
      </c>
      <c r="C135" s="199" t="s">
        <v>201</v>
      </c>
      <c r="D135" s="200"/>
      <c r="E135" s="200"/>
      <c r="F135" s="138" t="s">
        <v>25</v>
      </c>
      <c r="G135" s="139"/>
      <c r="H135" s="139"/>
      <c r="I135" s="139">
        <f>'SO01 1.4 ÚT Pol'!G72+'SO02 1.4 ÚT Pol'!G72</f>
        <v>0</v>
      </c>
      <c r="J135" s="136" t="str">
        <f>IF(I155=0,"",I135/I155*100)</f>
        <v/>
      </c>
    </row>
    <row r="136" spans="1:10" ht="25.5" customHeight="1" x14ac:dyDescent="0.2">
      <c r="A136" s="128"/>
      <c r="B136" s="133" t="s">
        <v>202</v>
      </c>
      <c r="C136" s="199" t="s">
        <v>203</v>
      </c>
      <c r="D136" s="200"/>
      <c r="E136" s="200"/>
      <c r="F136" s="138" t="s">
        <v>25</v>
      </c>
      <c r="G136" s="139"/>
      <c r="H136" s="139"/>
      <c r="I136" s="139">
        <f>'SO01 1.4 ÚT Pol'!G81+'SO02 1.4 ÚT Pol'!G81</f>
        <v>0</v>
      </c>
      <c r="J136" s="136" t="str">
        <f>IF(I155=0,"",I136/I155*100)</f>
        <v/>
      </c>
    </row>
    <row r="137" spans="1:10" ht="25.5" customHeight="1" x14ac:dyDescent="0.2">
      <c r="A137" s="128"/>
      <c r="B137" s="133" t="s">
        <v>204</v>
      </c>
      <c r="C137" s="199" t="s">
        <v>205</v>
      </c>
      <c r="D137" s="200"/>
      <c r="E137" s="200"/>
      <c r="F137" s="138" t="s">
        <v>25</v>
      </c>
      <c r="G137" s="139"/>
      <c r="H137" s="139"/>
      <c r="I137" s="139">
        <f>'SO01 1.4 ÚT Pol'!G94+'SO02 1.4 ÚT Pol'!G94</f>
        <v>0</v>
      </c>
      <c r="J137" s="136" t="str">
        <f>IF(I155=0,"",I137/I155*100)</f>
        <v/>
      </c>
    </row>
    <row r="138" spans="1:10" ht="25.5" customHeight="1" x14ac:dyDescent="0.2">
      <c r="A138" s="128"/>
      <c r="B138" s="133" t="s">
        <v>206</v>
      </c>
      <c r="C138" s="199" t="s">
        <v>207</v>
      </c>
      <c r="D138" s="200"/>
      <c r="E138" s="200"/>
      <c r="F138" s="138" t="s">
        <v>25</v>
      </c>
      <c r="G138" s="139"/>
      <c r="H138" s="139"/>
      <c r="I138" s="139">
        <f>'SO01 1.1 Stav Pol'!G395+'SO02 1.1 Kolna Pol'!G45+'SO02 1.1 Stav Pol'!G419</f>
        <v>0</v>
      </c>
      <c r="J138" s="136" t="str">
        <f>IF(I155=0,"",I138/I155*100)</f>
        <v/>
      </c>
    </row>
    <row r="139" spans="1:10" ht="25.5" customHeight="1" x14ac:dyDescent="0.2">
      <c r="A139" s="128"/>
      <c r="B139" s="133" t="s">
        <v>208</v>
      </c>
      <c r="C139" s="199" t="s">
        <v>209</v>
      </c>
      <c r="D139" s="200"/>
      <c r="E139" s="200"/>
      <c r="F139" s="138" t="s">
        <v>25</v>
      </c>
      <c r="G139" s="139"/>
      <c r="H139" s="139"/>
      <c r="I139" s="139">
        <f>'SO01 1.1 Stav Pol'!G430+'SO02 1.1 Stav Pol'!G445</f>
        <v>0</v>
      </c>
      <c r="J139" s="136" t="str">
        <f>IF(I155=0,"",I139/I155*100)</f>
        <v/>
      </c>
    </row>
    <row r="140" spans="1:10" ht="25.5" customHeight="1" x14ac:dyDescent="0.2">
      <c r="A140" s="128"/>
      <c r="B140" s="133" t="s">
        <v>210</v>
      </c>
      <c r="C140" s="199" t="s">
        <v>211</v>
      </c>
      <c r="D140" s="200"/>
      <c r="E140" s="200"/>
      <c r="F140" s="138" t="s">
        <v>25</v>
      </c>
      <c r="G140" s="139"/>
      <c r="H140" s="139"/>
      <c r="I140" s="139">
        <f>'SO01 1.1 Stav Pol'!G450+'SO02 1.1 Kolna Pol'!G73+'SO02 1.1 Stav Pol'!G463</f>
        <v>0</v>
      </c>
      <c r="J140" s="136" t="str">
        <f>IF(I155=0,"",I140/I155*100)</f>
        <v/>
      </c>
    </row>
    <row r="141" spans="1:10" ht="25.5" customHeight="1" x14ac:dyDescent="0.2">
      <c r="A141" s="128"/>
      <c r="B141" s="133" t="s">
        <v>212</v>
      </c>
      <c r="C141" s="199" t="s">
        <v>213</v>
      </c>
      <c r="D141" s="200"/>
      <c r="E141" s="200"/>
      <c r="F141" s="138" t="s">
        <v>25</v>
      </c>
      <c r="G141" s="139"/>
      <c r="H141" s="139"/>
      <c r="I141" s="139">
        <f>'SO01 1.1 Stav Pol'!G492+'SO02 1.1 Kolna Pol'!G94+'SO02 1.1 Stav Pol'!G499</f>
        <v>0</v>
      </c>
      <c r="J141" s="136" t="str">
        <f>IF(I155=0,"",I141/I155*100)</f>
        <v/>
      </c>
    </row>
    <row r="142" spans="1:10" ht="25.5" customHeight="1" x14ac:dyDescent="0.2">
      <c r="A142" s="128"/>
      <c r="B142" s="133" t="s">
        <v>214</v>
      </c>
      <c r="C142" s="199" t="s">
        <v>215</v>
      </c>
      <c r="D142" s="200"/>
      <c r="E142" s="200"/>
      <c r="F142" s="138" t="s">
        <v>25</v>
      </c>
      <c r="G142" s="139"/>
      <c r="H142" s="139"/>
      <c r="I142" s="139">
        <f>'SO01 1.1 Oplocení Pol'!G63+'SO01 1.1 Stav Pol'!G583+'SO01 1.1 Venk. úpr. Pol'!G160+'SO02 1.1 Kolna Pol'!G101+'SO02 1.1 Oplocení Pol'!G85+'SO02 1.1 Stav Pol'!G563</f>
        <v>0</v>
      </c>
      <c r="J142" s="136" t="str">
        <f>IF(I155=0,"",I142/I155*100)</f>
        <v/>
      </c>
    </row>
    <row r="143" spans="1:10" ht="25.5" customHeight="1" x14ac:dyDescent="0.2">
      <c r="A143" s="128"/>
      <c r="B143" s="133" t="s">
        <v>216</v>
      </c>
      <c r="C143" s="199" t="s">
        <v>217</v>
      </c>
      <c r="D143" s="200"/>
      <c r="E143" s="200"/>
      <c r="F143" s="138" t="s">
        <v>25</v>
      </c>
      <c r="G143" s="139"/>
      <c r="H143" s="139"/>
      <c r="I143" s="139">
        <f>'SO01 1.1 Stav Pol'!G604+'SO01 1.1 Venk. úpr. Pol'!G166+'SO02 1.1 Stav Pol'!G587</f>
        <v>0</v>
      </c>
      <c r="J143" s="136" t="str">
        <f>IF(I155=0,"",I143/I155*100)</f>
        <v/>
      </c>
    </row>
    <row r="144" spans="1:10" ht="25.5" customHeight="1" x14ac:dyDescent="0.2">
      <c r="A144" s="128"/>
      <c r="B144" s="133" t="s">
        <v>218</v>
      </c>
      <c r="C144" s="199" t="s">
        <v>219</v>
      </c>
      <c r="D144" s="200"/>
      <c r="E144" s="200"/>
      <c r="F144" s="138" t="s">
        <v>25</v>
      </c>
      <c r="G144" s="139"/>
      <c r="H144" s="139"/>
      <c r="I144" s="139">
        <f>'SO02 1.1 Stav Pol'!G623</f>
        <v>0</v>
      </c>
      <c r="J144" s="136" t="str">
        <f>IF(I155=0,"",I144/I155*100)</f>
        <v/>
      </c>
    </row>
    <row r="145" spans="1:10" ht="25.5" customHeight="1" x14ac:dyDescent="0.2">
      <c r="A145" s="128"/>
      <c r="B145" s="133" t="s">
        <v>220</v>
      </c>
      <c r="C145" s="199" t="s">
        <v>221</v>
      </c>
      <c r="D145" s="200"/>
      <c r="E145" s="200"/>
      <c r="F145" s="138" t="s">
        <v>25</v>
      </c>
      <c r="G145" s="139"/>
      <c r="H145" s="139"/>
      <c r="I145" s="139">
        <f>'SO01 1.1 Stav Pol'!G636+'SO02 1.1 Stav Pol'!G632</f>
        <v>0</v>
      </c>
      <c r="J145" s="136" t="str">
        <f>IF(I155=0,"",I145/I155*100)</f>
        <v/>
      </c>
    </row>
    <row r="146" spans="1:10" ht="25.5" customHeight="1" x14ac:dyDescent="0.2">
      <c r="A146" s="128"/>
      <c r="B146" s="133" t="s">
        <v>222</v>
      </c>
      <c r="C146" s="199" t="s">
        <v>223</v>
      </c>
      <c r="D146" s="200"/>
      <c r="E146" s="200"/>
      <c r="F146" s="138" t="s">
        <v>25</v>
      </c>
      <c r="G146" s="139"/>
      <c r="H146" s="139"/>
      <c r="I146" s="139">
        <f>'SO01 1.1 Stav Pol'!G661+'SO02 1.1 Stav Pol'!G657</f>
        <v>0</v>
      </c>
      <c r="J146" s="136" t="str">
        <f>IF(I155=0,"",I146/I155*100)</f>
        <v/>
      </c>
    </row>
    <row r="147" spans="1:10" ht="25.5" customHeight="1" x14ac:dyDescent="0.2">
      <c r="A147" s="128"/>
      <c r="B147" s="133" t="s">
        <v>224</v>
      </c>
      <c r="C147" s="199" t="s">
        <v>225</v>
      </c>
      <c r="D147" s="200"/>
      <c r="E147" s="200"/>
      <c r="F147" s="138" t="s">
        <v>25</v>
      </c>
      <c r="G147" s="139"/>
      <c r="H147" s="139"/>
      <c r="I147" s="139">
        <f>'SO01 1.1 Stav Pol'!G687+'SO01 1.4 Plyn Pol'!G51+'SO02 1.1 Kolna Pol'!G109+'SO02 1.1 Stav Pol'!G683+'SO02 1.4 Plyn Pol'!G51</f>
        <v>0</v>
      </c>
      <c r="J147" s="136" t="str">
        <f>IF(I155=0,"",I147/I155*100)</f>
        <v/>
      </c>
    </row>
    <row r="148" spans="1:10" ht="25.5" customHeight="1" x14ac:dyDescent="0.2">
      <c r="A148" s="128"/>
      <c r="B148" s="133" t="s">
        <v>226</v>
      </c>
      <c r="C148" s="199" t="s">
        <v>227</v>
      </c>
      <c r="D148" s="200"/>
      <c r="E148" s="200"/>
      <c r="F148" s="138" t="s">
        <v>25</v>
      </c>
      <c r="G148" s="139"/>
      <c r="H148" s="139"/>
      <c r="I148" s="139">
        <f>'SO01 1.1 Stav Pol'!G697+'SO02 1.1 Stav Pol'!G692</f>
        <v>0</v>
      </c>
      <c r="J148" s="136" t="str">
        <f>IF(I155=0,"",I148/I155*100)</f>
        <v/>
      </c>
    </row>
    <row r="149" spans="1:10" ht="25.5" customHeight="1" x14ac:dyDescent="0.2">
      <c r="A149" s="128"/>
      <c r="B149" s="133" t="s">
        <v>228</v>
      </c>
      <c r="C149" s="199" t="s">
        <v>229</v>
      </c>
      <c r="D149" s="200"/>
      <c r="E149" s="200"/>
      <c r="F149" s="138" t="s">
        <v>26</v>
      </c>
      <c r="G149" s="139"/>
      <c r="H149" s="139"/>
      <c r="I149" s="139">
        <f>'SO01 1.4 EL SIL Pol'!G16+'SO02 1.4 EL SIL Pol'!G20</f>
        <v>0</v>
      </c>
      <c r="J149" s="136" t="str">
        <f>IF(I155=0,"",I149/I155*100)</f>
        <v/>
      </c>
    </row>
    <row r="150" spans="1:10" ht="25.5" customHeight="1" x14ac:dyDescent="0.2">
      <c r="A150" s="128"/>
      <c r="B150" s="133" t="s">
        <v>230</v>
      </c>
      <c r="C150" s="199" t="s">
        <v>231</v>
      </c>
      <c r="D150" s="200"/>
      <c r="E150" s="200"/>
      <c r="F150" s="138" t="s">
        <v>26</v>
      </c>
      <c r="G150" s="139"/>
      <c r="H150" s="139"/>
      <c r="I150" s="139">
        <f>'SO01 1.4 Plyn Pol'!G54+'SO02 1.4 Plyn Pol'!G54</f>
        <v>0</v>
      </c>
      <c r="J150" s="136" t="str">
        <f>IF(I155=0,"",I150/I155*100)</f>
        <v/>
      </c>
    </row>
    <row r="151" spans="1:10" ht="25.5" customHeight="1" x14ac:dyDescent="0.2">
      <c r="A151" s="128"/>
      <c r="B151" s="133" t="s">
        <v>232</v>
      </c>
      <c r="C151" s="199" t="s">
        <v>233</v>
      </c>
      <c r="D151" s="200"/>
      <c r="E151" s="200"/>
      <c r="F151" s="138" t="s">
        <v>26</v>
      </c>
      <c r="G151" s="139"/>
      <c r="H151" s="139"/>
      <c r="I151" s="139">
        <f>'SO01 1.4 EL SIL Pol'!G80+'SO02 1.4 EL SIL Pol'!G85</f>
        <v>0</v>
      </c>
      <c r="J151" s="136" t="str">
        <f>IF(I155=0,"",I151/I155*100)</f>
        <v/>
      </c>
    </row>
    <row r="152" spans="1:10" ht="25.5" customHeight="1" x14ac:dyDescent="0.2">
      <c r="A152" s="128"/>
      <c r="B152" s="133" t="s">
        <v>174</v>
      </c>
      <c r="C152" s="199" t="s">
        <v>175</v>
      </c>
      <c r="D152" s="200"/>
      <c r="E152" s="200"/>
      <c r="F152" s="138" t="s">
        <v>234</v>
      </c>
      <c r="G152" s="139"/>
      <c r="H152" s="139"/>
      <c r="I152" s="139">
        <f>'SO01 1.1 Oplocení Pol'!G52+'SO01 1.1 Venk. úpr. Pol'!G150+'SO02 1.1 Kolna Pol'!G113+'SO02 1.1 Oplocení Pol'!G68+'SO02 1.1 Venk. úp Pol'!G90</f>
        <v>0</v>
      </c>
      <c r="J152" s="136" t="str">
        <f>IF(I155=0,"",I152/I155*100)</f>
        <v/>
      </c>
    </row>
    <row r="153" spans="1:10" ht="25.5" customHeight="1" x14ac:dyDescent="0.2">
      <c r="A153" s="128"/>
      <c r="B153" s="133" t="s">
        <v>181</v>
      </c>
      <c r="C153" s="199" t="s">
        <v>27</v>
      </c>
      <c r="D153" s="200"/>
      <c r="E153" s="200"/>
      <c r="F153" s="138" t="s">
        <v>181</v>
      </c>
      <c r="G153" s="139"/>
      <c r="H153" s="139"/>
      <c r="I153" s="139">
        <f>'SO01 1.4 EL SIL Pol'!G83+'SO02 1.4 EL SIL Pol'!G88</f>
        <v>0</v>
      </c>
      <c r="J153" s="136" t="str">
        <f>IF(I155=0,"",I153/I155*100)</f>
        <v/>
      </c>
    </row>
    <row r="154" spans="1:10" ht="25.5" customHeight="1" x14ac:dyDescent="0.2">
      <c r="A154" s="128"/>
      <c r="B154" s="133" t="s">
        <v>178</v>
      </c>
      <c r="C154" s="199" t="s">
        <v>28</v>
      </c>
      <c r="D154" s="200"/>
      <c r="E154" s="200"/>
      <c r="F154" s="138" t="s">
        <v>178</v>
      </c>
      <c r="G154" s="139"/>
      <c r="H154" s="139"/>
      <c r="I154" s="139">
        <f>'SO01 1.4 EL SIL Pol'!G85+'SO02 1.4 EL SIL Pol'!G90</f>
        <v>0</v>
      </c>
      <c r="J154" s="136" t="str">
        <f>IF(I155=0,"",I154/I155*100)</f>
        <v/>
      </c>
    </row>
    <row r="155" spans="1:10" ht="25.5" customHeight="1" x14ac:dyDescent="0.2">
      <c r="A155" s="129"/>
      <c r="B155" s="134" t="s">
        <v>1</v>
      </c>
      <c r="C155" s="134"/>
      <c r="D155" s="135"/>
      <c r="E155" s="135"/>
      <c r="F155" s="140"/>
      <c r="G155" s="141"/>
      <c r="H155" s="141"/>
      <c r="I155" s="141">
        <f>SUM(I78:I154)</f>
        <v>0</v>
      </c>
      <c r="J155" s="137">
        <f>SUM(J78:J154)</f>
        <v>0</v>
      </c>
    </row>
    <row r="156" spans="1:10" x14ac:dyDescent="0.2">
      <c r="F156" s="92"/>
      <c r="G156" s="91"/>
      <c r="H156" s="92"/>
      <c r="I156" s="91"/>
      <c r="J156" s="93"/>
    </row>
    <row r="157" spans="1:10" x14ac:dyDescent="0.2">
      <c r="F157" s="92"/>
      <c r="G157" s="91"/>
      <c r="H157" s="92"/>
      <c r="I157" s="91"/>
      <c r="J157" s="93"/>
    </row>
    <row r="158" spans="1:10" x14ac:dyDescent="0.2">
      <c r="F158" s="92"/>
      <c r="G158" s="91"/>
      <c r="H158" s="92"/>
      <c r="I158" s="91"/>
      <c r="J158" s="93"/>
    </row>
  </sheetData>
  <sheetProtection algorithmName="SHA-512" hashValue="3kqmEfqux7HIrn27czunNme7y73DeA/BDmEYHxkylU/2aHlUkeei7D7oTB3rG2MEGaL5xNRhtSXWFr2kcWYREw==" saltValue="EVdXH72YdGed9WLhr94nz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45"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G27:I27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81:E81"/>
    <mergeCell ref="C82:E82"/>
    <mergeCell ref="C83:E83"/>
    <mergeCell ref="C84:E84"/>
    <mergeCell ref="C85:E85"/>
    <mergeCell ref="B69:E69"/>
    <mergeCell ref="B72:J72"/>
    <mergeCell ref="C78:E78"/>
    <mergeCell ref="C79:E79"/>
    <mergeCell ref="C80:E80"/>
    <mergeCell ref="C91:E91"/>
    <mergeCell ref="C92:E92"/>
    <mergeCell ref="C93:E93"/>
    <mergeCell ref="C94:E94"/>
    <mergeCell ref="C95:E95"/>
    <mergeCell ref="C86:E86"/>
    <mergeCell ref="C87:E87"/>
    <mergeCell ref="C88:E88"/>
    <mergeCell ref="C89:E89"/>
    <mergeCell ref="C90:E90"/>
    <mergeCell ref="C101:E101"/>
    <mergeCell ref="C102:E102"/>
    <mergeCell ref="C103:E103"/>
    <mergeCell ref="C104:E104"/>
    <mergeCell ref="C105:E105"/>
    <mergeCell ref="C96:E96"/>
    <mergeCell ref="C97:E97"/>
    <mergeCell ref="C98:E98"/>
    <mergeCell ref="C99:E99"/>
    <mergeCell ref="C100:E100"/>
    <mergeCell ref="C111:E111"/>
    <mergeCell ref="C112:E112"/>
    <mergeCell ref="C113:E113"/>
    <mergeCell ref="C114:E114"/>
    <mergeCell ref="C115:E115"/>
    <mergeCell ref="C106:E106"/>
    <mergeCell ref="C107:E107"/>
    <mergeCell ref="C108:E108"/>
    <mergeCell ref="C109:E109"/>
    <mergeCell ref="C110:E110"/>
    <mergeCell ref="C121:E121"/>
    <mergeCell ref="C122:E122"/>
    <mergeCell ref="C123:E123"/>
    <mergeCell ref="C124:E124"/>
    <mergeCell ref="C125:E125"/>
    <mergeCell ref="C116:E116"/>
    <mergeCell ref="C117:E117"/>
    <mergeCell ref="C118:E118"/>
    <mergeCell ref="C119:E119"/>
    <mergeCell ref="C120:E120"/>
    <mergeCell ref="C131:E131"/>
    <mergeCell ref="C132:E132"/>
    <mergeCell ref="C133:E133"/>
    <mergeCell ref="C134:E134"/>
    <mergeCell ref="C135:E135"/>
    <mergeCell ref="C126:E126"/>
    <mergeCell ref="C127:E127"/>
    <mergeCell ref="C128:E128"/>
    <mergeCell ref="C129:E129"/>
    <mergeCell ref="C130:E130"/>
    <mergeCell ref="C141:E141"/>
    <mergeCell ref="C142:E142"/>
    <mergeCell ref="C143:E143"/>
    <mergeCell ref="C144:E144"/>
    <mergeCell ref="C145:E145"/>
    <mergeCell ref="C136:E136"/>
    <mergeCell ref="C137:E137"/>
    <mergeCell ref="C138:E138"/>
    <mergeCell ref="C139:E139"/>
    <mergeCell ref="C140:E140"/>
    <mergeCell ref="C151:E151"/>
    <mergeCell ref="C152:E152"/>
    <mergeCell ref="C153:E153"/>
    <mergeCell ref="C154:E154"/>
    <mergeCell ref="C146:E146"/>
    <mergeCell ref="C147:E147"/>
    <mergeCell ref="C148:E148"/>
    <mergeCell ref="C149:E149"/>
    <mergeCell ref="C150:E15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2" t="s">
        <v>6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74" t="s">
        <v>7</v>
      </c>
      <c r="B2" s="73"/>
      <c r="C2" s="244"/>
      <c r="D2" s="244"/>
      <c r="E2" s="244"/>
      <c r="F2" s="244"/>
      <c r="G2" s="245"/>
    </row>
    <row r="3" spans="1:7" ht="24.95" customHeight="1" x14ac:dyDescent="0.2">
      <c r="A3" s="74" t="s">
        <v>8</v>
      </c>
      <c r="B3" s="73"/>
      <c r="C3" s="244"/>
      <c r="D3" s="244"/>
      <c r="E3" s="244"/>
      <c r="F3" s="244"/>
      <c r="G3" s="245"/>
    </row>
    <row r="4" spans="1:7" ht="24.95" customHeight="1" x14ac:dyDescent="0.2">
      <c r="A4" s="74" t="s">
        <v>9</v>
      </c>
      <c r="B4" s="73"/>
      <c r="C4" s="244"/>
      <c r="D4" s="244"/>
      <c r="E4" s="244"/>
      <c r="F4" s="244"/>
      <c r="G4" s="245"/>
    </row>
    <row r="5" spans="1:7" x14ac:dyDescent="0.2">
      <c r="B5" s="6"/>
      <c r="C5" s="7"/>
      <c r="D5" s="8"/>
    </row>
  </sheetData>
  <sheetProtection algorithmName="SHA-512" hashValue="jzNq6C9c09CBmg/ld0Imq6mBJmSEeKhBDryzzziOzapL4h08Lp7W42oadzUZFTVgXL3SWSHkt5vT39CFe9KS8w==" saltValue="snPK5xq2wws5vFoSAse46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250" t="s">
        <v>235</v>
      </c>
      <c r="B1" s="250"/>
      <c r="C1" s="250"/>
      <c r="D1" s="250"/>
      <c r="E1" s="250"/>
      <c r="F1" s="250"/>
      <c r="G1" s="250"/>
      <c r="AF1" t="s">
        <v>236</v>
      </c>
    </row>
    <row r="2" spans="1:59" ht="24.95" customHeight="1" x14ac:dyDescent="0.2">
      <c r="A2" s="144" t="s">
        <v>7</v>
      </c>
      <c r="B2" s="73" t="s">
        <v>44</v>
      </c>
      <c r="C2" s="251" t="s">
        <v>45</v>
      </c>
      <c r="D2" s="252"/>
      <c r="E2" s="252"/>
      <c r="F2" s="252"/>
      <c r="G2" s="253"/>
      <c r="AF2" t="s">
        <v>237</v>
      </c>
    </row>
    <row r="3" spans="1:59" ht="24.95" customHeight="1" x14ac:dyDescent="0.2">
      <c r="A3" s="144" t="s">
        <v>8</v>
      </c>
      <c r="B3" s="73" t="s">
        <v>57</v>
      </c>
      <c r="C3" s="251" t="s">
        <v>58</v>
      </c>
      <c r="D3" s="252"/>
      <c r="E3" s="252"/>
      <c r="F3" s="252"/>
      <c r="G3" s="253"/>
      <c r="AB3" s="90" t="s">
        <v>238</v>
      </c>
      <c r="AF3" t="s">
        <v>239</v>
      </c>
    </row>
    <row r="4" spans="1:59" ht="24.95" customHeight="1" x14ac:dyDescent="0.2">
      <c r="A4" s="145" t="s">
        <v>9</v>
      </c>
      <c r="B4" s="146" t="s">
        <v>59</v>
      </c>
      <c r="C4" s="254" t="s">
        <v>57</v>
      </c>
      <c r="D4" s="255"/>
      <c r="E4" s="255"/>
      <c r="F4" s="255"/>
      <c r="G4" s="256"/>
      <c r="AF4" t="s">
        <v>240</v>
      </c>
    </row>
    <row r="5" spans="1:59" x14ac:dyDescent="0.2">
      <c r="D5" s="143"/>
    </row>
    <row r="6" spans="1:59" ht="38.25" x14ac:dyDescent="0.2">
      <c r="A6" s="148" t="s">
        <v>241</v>
      </c>
      <c r="B6" s="150" t="s">
        <v>242</v>
      </c>
      <c r="C6" s="150" t="s">
        <v>243</v>
      </c>
      <c r="D6" s="149" t="s">
        <v>244</v>
      </c>
      <c r="E6" s="148" t="s">
        <v>245</v>
      </c>
      <c r="F6" s="147" t="s">
        <v>246</v>
      </c>
      <c r="G6" s="148" t="s">
        <v>29</v>
      </c>
      <c r="H6" s="151" t="s">
        <v>30</v>
      </c>
      <c r="I6" s="151" t="s">
        <v>247</v>
      </c>
      <c r="J6" s="151" t="s">
        <v>31</v>
      </c>
      <c r="K6" s="151" t="s">
        <v>248</v>
      </c>
      <c r="L6" s="151" t="s">
        <v>249</v>
      </c>
      <c r="M6" s="151" t="s">
        <v>250</v>
      </c>
      <c r="N6" s="151" t="s">
        <v>251</v>
      </c>
      <c r="O6" s="151" t="s">
        <v>252</v>
      </c>
      <c r="P6" s="151" t="s">
        <v>253</v>
      </c>
      <c r="Q6" s="151" t="s">
        <v>254</v>
      </c>
      <c r="R6" s="151" t="s">
        <v>255</v>
      </c>
      <c r="S6" s="151" t="s">
        <v>256</v>
      </c>
      <c r="T6" s="151" t="s">
        <v>257</v>
      </c>
      <c r="U6" s="151" t="s">
        <v>258</v>
      </c>
      <c r="V6" s="151" t="s">
        <v>259</v>
      </c>
    </row>
    <row r="7" spans="1:59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59" x14ac:dyDescent="0.2">
      <c r="A8" s="166" t="s">
        <v>260</v>
      </c>
      <c r="B8" s="167" t="s">
        <v>178</v>
      </c>
      <c r="C8" s="185" t="s">
        <v>28</v>
      </c>
      <c r="D8" s="168"/>
      <c r="E8" s="169"/>
      <c r="F8" s="170"/>
      <c r="G8" s="170">
        <f>SUMIF(AF9:AF25,"&lt;&gt;NOR",G9:G25)</f>
        <v>0</v>
      </c>
      <c r="H8" s="170"/>
      <c r="I8" s="170">
        <f>SUM(I9:I25)</f>
        <v>0</v>
      </c>
      <c r="J8" s="170"/>
      <c r="K8" s="170">
        <f>SUM(K9:K25)</f>
        <v>0</v>
      </c>
      <c r="L8" s="170"/>
      <c r="M8" s="170">
        <f>SUM(M9:M25)</f>
        <v>0</v>
      </c>
      <c r="N8" s="170"/>
      <c r="O8" s="170">
        <f>SUM(O9:O25)</f>
        <v>0</v>
      </c>
      <c r="P8" s="170"/>
      <c r="Q8" s="170">
        <f>SUM(Q9:Q25)</f>
        <v>0</v>
      </c>
      <c r="R8" s="170"/>
      <c r="S8" s="170"/>
      <c r="T8" s="165"/>
      <c r="U8" s="165">
        <f>SUM(U9:U25)</f>
        <v>0</v>
      </c>
      <c r="V8" s="165"/>
      <c r="AF8" t="s">
        <v>261</v>
      </c>
    </row>
    <row r="9" spans="1:59" outlineLevel="1" x14ac:dyDescent="0.2">
      <c r="A9" s="177">
        <v>1</v>
      </c>
      <c r="B9" s="178" t="s">
        <v>262</v>
      </c>
      <c r="C9" s="186" t="s">
        <v>263</v>
      </c>
      <c r="D9" s="179" t="s">
        <v>264</v>
      </c>
      <c r="E9" s="180">
        <v>1</v>
      </c>
      <c r="F9" s="181"/>
      <c r="G9" s="182">
        <f>ROUND(E9*F9,2)</f>
        <v>0</v>
      </c>
      <c r="H9" s="181"/>
      <c r="I9" s="182">
        <f>ROUND(E9*H9,2)</f>
        <v>0</v>
      </c>
      <c r="J9" s="181"/>
      <c r="K9" s="182">
        <f>ROUND(E9*J9,2)</f>
        <v>0</v>
      </c>
      <c r="L9" s="182">
        <v>15</v>
      </c>
      <c r="M9" s="182">
        <f>G9*(1+L9/100)</f>
        <v>0</v>
      </c>
      <c r="N9" s="182">
        <v>0</v>
      </c>
      <c r="O9" s="182">
        <f>ROUND(E9*N9,2)</f>
        <v>0</v>
      </c>
      <c r="P9" s="182">
        <v>0</v>
      </c>
      <c r="Q9" s="182">
        <f>ROUND(E9*P9,2)</f>
        <v>0</v>
      </c>
      <c r="R9" s="182"/>
      <c r="S9" s="182" t="s">
        <v>265</v>
      </c>
      <c r="T9" s="161">
        <v>0</v>
      </c>
      <c r="U9" s="161">
        <f>ROUND(E9*T9,2)</f>
        <v>0</v>
      </c>
      <c r="V9" s="161"/>
      <c r="W9" s="152"/>
      <c r="X9" s="152"/>
      <c r="Y9" s="152"/>
      <c r="Z9" s="152"/>
      <c r="AA9" s="152"/>
      <c r="AB9" s="152"/>
      <c r="AC9" s="152"/>
      <c r="AD9" s="152"/>
      <c r="AE9" s="152"/>
      <c r="AF9" s="152" t="s">
        <v>266</v>
      </c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</row>
    <row r="10" spans="1:59" outlineLevel="1" x14ac:dyDescent="0.2">
      <c r="A10" s="171">
        <v>2</v>
      </c>
      <c r="B10" s="172" t="s">
        <v>267</v>
      </c>
      <c r="C10" s="187" t="s">
        <v>268</v>
      </c>
      <c r="D10" s="173" t="s">
        <v>264</v>
      </c>
      <c r="E10" s="174">
        <v>1</v>
      </c>
      <c r="F10" s="175"/>
      <c r="G10" s="176">
        <f>ROUND(E10*F10,2)</f>
        <v>0</v>
      </c>
      <c r="H10" s="175"/>
      <c r="I10" s="176">
        <f>ROUND(E10*H10,2)</f>
        <v>0</v>
      </c>
      <c r="J10" s="175"/>
      <c r="K10" s="176">
        <f>ROUND(E10*J10,2)</f>
        <v>0</v>
      </c>
      <c r="L10" s="176">
        <v>15</v>
      </c>
      <c r="M10" s="176">
        <f>G10*(1+L10/100)</f>
        <v>0</v>
      </c>
      <c r="N10" s="176">
        <v>0</v>
      </c>
      <c r="O10" s="176">
        <f>ROUND(E10*N10,2)</f>
        <v>0</v>
      </c>
      <c r="P10" s="176">
        <v>0</v>
      </c>
      <c r="Q10" s="176">
        <f>ROUND(E10*P10,2)</f>
        <v>0</v>
      </c>
      <c r="R10" s="176"/>
      <c r="S10" s="176" t="s">
        <v>269</v>
      </c>
      <c r="T10" s="161">
        <v>0</v>
      </c>
      <c r="U10" s="161">
        <f>ROUND(E10*T10,2)</f>
        <v>0</v>
      </c>
      <c r="V10" s="161"/>
      <c r="W10" s="152"/>
      <c r="X10" s="152"/>
      <c r="Y10" s="152"/>
      <c r="Z10" s="152"/>
      <c r="AA10" s="152"/>
      <c r="AB10" s="152"/>
      <c r="AC10" s="152"/>
      <c r="AD10" s="152"/>
      <c r="AE10" s="152"/>
      <c r="AF10" s="152" t="s">
        <v>270</v>
      </c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</row>
    <row r="11" spans="1:59" ht="22.5" outlineLevel="1" x14ac:dyDescent="0.2">
      <c r="A11" s="159"/>
      <c r="B11" s="160"/>
      <c r="C11" s="248" t="s">
        <v>271</v>
      </c>
      <c r="D11" s="249"/>
      <c r="E11" s="249"/>
      <c r="F11" s="249"/>
      <c r="G11" s="249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52"/>
      <c r="X11" s="152"/>
      <c r="Y11" s="152"/>
      <c r="Z11" s="152"/>
      <c r="AA11" s="152"/>
      <c r="AB11" s="152"/>
      <c r="AC11" s="152"/>
      <c r="AD11" s="152"/>
      <c r="AE11" s="152"/>
      <c r="AF11" s="152" t="s">
        <v>272</v>
      </c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83" t="str">
        <f>C11</f>
        <v>Náklady na vyhotovení dokumentace skutečného provedení stavby a její předání objednateli ve dvou listinných a jednom digitálním vyhotovení na datovém nosiči CD-Rom</v>
      </c>
      <c r="BA11" s="152"/>
      <c r="BB11" s="152"/>
      <c r="BC11" s="152"/>
      <c r="BD11" s="152"/>
      <c r="BE11" s="152"/>
      <c r="BF11" s="152"/>
      <c r="BG11" s="152"/>
    </row>
    <row r="12" spans="1:59" outlineLevel="1" x14ac:dyDescent="0.2">
      <c r="A12" s="171">
        <v>3</v>
      </c>
      <c r="B12" s="172" t="s">
        <v>273</v>
      </c>
      <c r="C12" s="187" t="s">
        <v>274</v>
      </c>
      <c r="D12" s="173" t="s">
        <v>264</v>
      </c>
      <c r="E12" s="174">
        <v>1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15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/>
      <c r="S12" s="176" t="s">
        <v>269</v>
      </c>
      <c r="T12" s="161">
        <v>0</v>
      </c>
      <c r="U12" s="161">
        <f>ROUND(E12*T12,2)</f>
        <v>0</v>
      </c>
      <c r="V12" s="161"/>
      <c r="W12" s="152"/>
      <c r="X12" s="152"/>
      <c r="Y12" s="152"/>
      <c r="Z12" s="152"/>
      <c r="AA12" s="152"/>
      <c r="AB12" s="152"/>
      <c r="AC12" s="152"/>
      <c r="AD12" s="152"/>
      <c r="AE12" s="152"/>
      <c r="AF12" s="152" t="s">
        <v>270</v>
      </c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</row>
    <row r="13" spans="1:59" outlineLevel="1" x14ac:dyDescent="0.2">
      <c r="A13" s="159"/>
      <c r="B13" s="160"/>
      <c r="C13" s="248" t="s">
        <v>275</v>
      </c>
      <c r="D13" s="249"/>
      <c r="E13" s="249"/>
      <c r="F13" s="249"/>
      <c r="G13" s="249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52"/>
      <c r="X13" s="152"/>
      <c r="Y13" s="152"/>
      <c r="Z13" s="152"/>
      <c r="AA13" s="152"/>
      <c r="AB13" s="152"/>
      <c r="AC13" s="152"/>
      <c r="AD13" s="152"/>
      <c r="AE13" s="152"/>
      <c r="AF13" s="152" t="s">
        <v>272</v>
      </c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</row>
    <row r="14" spans="1:59" outlineLevel="1" x14ac:dyDescent="0.2">
      <c r="A14" s="171">
        <v>4</v>
      </c>
      <c r="B14" s="172" t="s">
        <v>276</v>
      </c>
      <c r="C14" s="187" t="s">
        <v>277</v>
      </c>
      <c r="D14" s="173" t="s">
        <v>264</v>
      </c>
      <c r="E14" s="174">
        <v>1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15</v>
      </c>
      <c r="M14" s="176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6"/>
      <c r="S14" s="176" t="s">
        <v>269</v>
      </c>
      <c r="T14" s="161">
        <v>0</v>
      </c>
      <c r="U14" s="161">
        <f>ROUND(E14*T14,2)</f>
        <v>0</v>
      </c>
      <c r="V14" s="161"/>
      <c r="W14" s="152"/>
      <c r="X14" s="152"/>
      <c r="Y14" s="152"/>
      <c r="Z14" s="152"/>
      <c r="AA14" s="152"/>
      <c r="AB14" s="152"/>
      <c r="AC14" s="152"/>
      <c r="AD14" s="152"/>
      <c r="AE14" s="152"/>
      <c r="AF14" s="152" t="s">
        <v>270</v>
      </c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</row>
    <row r="15" spans="1:59" ht="22.5" outlineLevel="1" x14ac:dyDescent="0.2">
      <c r="A15" s="159"/>
      <c r="B15" s="160"/>
      <c r="C15" s="248" t="s">
        <v>278</v>
      </c>
      <c r="D15" s="249"/>
      <c r="E15" s="249"/>
      <c r="F15" s="249"/>
      <c r="G15" s="249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52"/>
      <c r="X15" s="152"/>
      <c r="Y15" s="152"/>
      <c r="Z15" s="152"/>
      <c r="AA15" s="152"/>
      <c r="AB15" s="152"/>
      <c r="AC15" s="152"/>
      <c r="AD15" s="152"/>
      <c r="AE15" s="152"/>
      <c r="AF15" s="152" t="s">
        <v>272</v>
      </c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83" t="str">
        <f>C15</f>
        <v>Náklady zhotovitele spojené se zabezpečením a poskytnutím zajišťovacích bankovních záruk za řádné provedení díla, jak je zadavatel požaduje v obchodních podmínkách.</v>
      </c>
      <c r="BA15" s="152"/>
      <c r="BB15" s="152"/>
      <c r="BC15" s="152"/>
      <c r="BD15" s="152"/>
      <c r="BE15" s="152"/>
      <c r="BF15" s="152"/>
      <c r="BG15" s="152"/>
    </row>
    <row r="16" spans="1:59" outlineLevel="1" x14ac:dyDescent="0.2">
      <c r="A16" s="171">
        <v>5</v>
      </c>
      <c r="B16" s="172" t="s">
        <v>276</v>
      </c>
      <c r="C16" s="187" t="s">
        <v>277</v>
      </c>
      <c r="D16" s="173" t="s">
        <v>264</v>
      </c>
      <c r="E16" s="174">
        <v>1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15</v>
      </c>
      <c r="M16" s="176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6"/>
      <c r="S16" s="176" t="s">
        <v>269</v>
      </c>
      <c r="T16" s="161">
        <v>0</v>
      </c>
      <c r="U16" s="161">
        <f>ROUND(E16*T16,2)</f>
        <v>0</v>
      </c>
      <c r="V16" s="161"/>
      <c r="W16" s="152"/>
      <c r="X16" s="152"/>
      <c r="Y16" s="152"/>
      <c r="Z16" s="152"/>
      <c r="AA16" s="152"/>
      <c r="AB16" s="152"/>
      <c r="AC16" s="152"/>
      <c r="AD16" s="152"/>
      <c r="AE16" s="152"/>
      <c r="AF16" s="152" t="s">
        <v>270</v>
      </c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</row>
    <row r="17" spans="1:59" ht="22.5" outlineLevel="1" x14ac:dyDescent="0.2">
      <c r="A17" s="159"/>
      <c r="B17" s="160"/>
      <c r="C17" s="248" t="s">
        <v>279</v>
      </c>
      <c r="D17" s="249"/>
      <c r="E17" s="249"/>
      <c r="F17" s="249"/>
      <c r="G17" s="249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52"/>
      <c r="X17" s="152"/>
      <c r="Y17" s="152"/>
      <c r="Z17" s="152"/>
      <c r="AA17" s="152"/>
      <c r="AB17" s="152"/>
      <c r="AC17" s="152"/>
      <c r="AD17" s="152"/>
      <c r="AE17" s="152"/>
      <c r="AF17" s="152" t="s">
        <v>272</v>
      </c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83" t="str">
        <f>C17</f>
        <v>Náklady zhotovitele spojené se zabezpečením a poskytnutím zajišťovacích bankovních záruk za splnění záručních podmínek, jak je zadavatel požaduje v obchodních podmínkách.</v>
      </c>
      <c r="BA17" s="152"/>
      <c r="BB17" s="152"/>
      <c r="BC17" s="152"/>
      <c r="BD17" s="152"/>
      <c r="BE17" s="152"/>
      <c r="BF17" s="152"/>
      <c r="BG17" s="152"/>
    </row>
    <row r="18" spans="1:59" outlineLevel="1" x14ac:dyDescent="0.2">
      <c r="A18" s="171">
        <v>6</v>
      </c>
      <c r="B18" s="172" t="s">
        <v>280</v>
      </c>
      <c r="C18" s="187" t="s">
        <v>281</v>
      </c>
      <c r="D18" s="173" t="s">
        <v>264</v>
      </c>
      <c r="E18" s="174">
        <v>1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15</v>
      </c>
      <c r="M18" s="176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6"/>
      <c r="S18" s="176" t="s">
        <v>269</v>
      </c>
      <c r="T18" s="161">
        <v>0</v>
      </c>
      <c r="U18" s="161">
        <f>ROUND(E18*T18,2)</f>
        <v>0</v>
      </c>
      <c r="V18" s="161"/>
      <c r="W18" s="152"/>
      <c r="X18" s="152"/>
      <c r="Y18" s="152"/>
      <c r="Z18" s="152"/>
      <c r="AA18" s="152"/>
      <c r="AB18" s="152"/>
      <c r="AC18" s="152"/>
      <c r="AD18" s="152"/>
      <c r="AE18" s="152"/>
      <c r="AF18" s="152" t="s">
        <v>270</v>
      </c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</row>
    <row r="19" spans="1:59" ht="22.5" outlineLevel="1" x14ac:dyDescent="0.2">
      <c r="A19" s="159"/>
      <c r="B19" s="160"/>
      <c r="C19" s="248" t="s">
        <v>282</v>
      </c>
      <c r="D19" s="249"/>
      <c r="E19" s="249"/>
      <c r="F19" s="249"/>
      <c r="G19" s="249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52"/>
      <c r="X19" s="152"/>
      <c r="Y19" s="152"/>
      <c r="Z19" s="152"/>
      <c r="AA19" s="152"/>
      <c r="AB19" s="152"/>
      <c r="AC19" s="152"/>
      <c r="AD19" s="152"/>
      <c r="AE19" s="152"/>
      <c r="AF19" s="152" t="s">
        <v>272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83" t="str">
        <f>C19</f>
        <v>Náklady spojené s publicitou (dočasný billboard s doporučenými rozměry 5,1 x 2,4 m, min. rozměry 2,1 x 2,2 m a stálá pamětní deska z odolného a trvalého materiálu o velikosti 0,3 x 0,4 m).</v>
      </c>
      <c r="BA19" s="152"/>
      <c r="BB19" s="152"/>
      <c r="BC19" s="152"/>
      <c r="BD19" s="152"/>
      <c r="BE19" s="152"/>
      <c r="BF19" s="152"/>
      <c r="BG19" s="152"/>
    </row>
    <row r="20" spans="1:59" outlineLevel="1" x14ac:dyDescent="0.2">
      <c r="A20" s="171">
        <v>7</v>
      </c>
      <c r="B20" s="172" t="s">
        <v>283</v>
      </c>
      <c r="C20" s="187" t="s">
        <v>284</v>
      </c>
      <c r="D20" s="173" t="s">
        <v>264</v>
      </c>
      <c r="E20" s="174">
        <v>1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15</v>
      </c>
      <c r="M20" s="176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6"/>
      <c r="S20" s="176" t="s">
        <v>269</v>
      </c>
      <c r="T20" s="161">
        <v>0</v>
      </c>
      <c r="U20" s="161">
        <f>ROUND(E20*T20,2)</f>
        <v>0</v>
      </c>
      <c r="V20" s="161"/>
      <c r="W20" s="152"/>
      <c r="X20" s="152"/>
      <c r="Y20" s="152"/>
      <c r="Z20" s="152"/>
      <c r="AA20" s="152"/>
      <c r="AB20" s="152"/>
      <c r="AC20" s="152"/>
      <c r="AD20" s="152"/>
      <c r="AE20" s="152"/>
      <c r="AF20" s="152" t="s">
        <v>270</v>
      </c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</row>
    <row r="21" spans="1:59" ht="22.5" outlineLevel="1" x14ac:dyDescent="0.2">
      <c r="A21" s="159"/>
      <c r="B21" s="160"/>
      <c r="C21" s="248" t="s">
        <v>285</v>
      </c>
      <c r="D21" s="249"/>
      <c r="E21" s="249"/>
      <c r="F21" s="249"/>
      <c r="G21" s="249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52"/>
      <c r="X21" s="152"/>
      <c r="Y21" s="152"/>
      <c r="Z21" s="152"/>
      <c r="AA21" s="152"/>
      <c r="AB21" s="152"/>
      <c r="AC21" s="152"/>
      <c r="AD21" s="152"/>
      <c r="AE21" s="152"/>
      <c r="AF21" s="152" t="s">
        <v>272</v>
      </c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83" t="str">
        <f>C21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A21" s="152"/>
      <c r="BB21" s="152"/>
      <c r="BC21" s="152"/>
      <c r="BD21" s="152"/>
      <c r="BE21" s="152"/>
      <c r="BF21" s="152"/>
      <c r="BG21" s="152"/>
    </row>
    <row r="22" spans="1:59" outlineLevel="1" x14ac:dyDescent="0.2">
      <c r="A22" s="171">
        <v>8</v>
      </c>
      <c r="B22" s="172" t="s">
        <v>286</v>
      </c>
      <c r="C22" s="187" t="s">
        <v>287</v>
      </c>
      <c r="D22" s="173" t="s">
        <v>264</v>
      </c>
      <c r="E22" s="174">
        <v>1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15</v>
      </c>
      <c r="M22" s="176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6"/>
      <c r="S22" s="176" t="s">
        <v>269</v>
      </c>
      <c r="T22" s="161">
        <v>0</v>
      </c>
      <c r="U22" s="161">
        <f>ROUND(E22*T22,2)</f>
        <v>0</v>
      </c>
      <c r="V22" s="161"/>
      <c r="W22" s="152"/>
      <c r="X22" s="152"/>
      <c r="Y22" s="152"/>
      <c r="Z22" s="152"/>
      <c r="AA22" s="152"/>
      <c r="AB22" s="152"/>
      <c r="AC22" s="152"/>
      <c r="AD22" s="152"/>
      <c r="AE22" s="152"/>
      <c r="AF22" s="152" t="s">
        <v>270</v>
      </c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</row>
    <row r="23" spans="1:59" ht="33.75" outlineLevel="1" x14ac:dyDescent="0.2">
      <c r="A23" s="159"/>
      <c r="B23" s="160"/>
      <c r="C23" s="248" t="s">
        <v>288</v>
      </c>
      <c r="D23" s="249"/>
      <c r="E23" s="249"/>
      <c r="F23" s="249"/>
      <c r="G23" s="249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52"/>
      <c r="X23" s="152"/>
      <c r="Y23" s="152"/>
      <c r="Z23" s="152"/>
      <c r="AA23" s="152"/>
      <c r="AB23" s="152"/>
      <c r="AC23" s="152"/>
      <c r="AD23" s="152"/>
      <c r="AE23" s="152"/>
      <c r="AF23" s="152" t="s">
        <v>272</v>
      </c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83" t="str">
        <f>C23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A23" s="152"/>
      <c r="BB23" s="152"/>
      <c r="BC23" s="152"/>
      <c r="BD23" s="152"/>
      <c r="BE23" s="152"/>
      <c r="BF23" s="152"/>
      <c r="BG23" s="152"/>
    </row>
    <row r="24" spans="1:59" outlineLevel="1" x14ac:dyDescent="0.2">
      <c r="A24" s="171">
        <v>9</v>
      </c>
      <c r="B24" s="172" t="s">
        <v>289</v>
      </c>
      <c r="C24" s="187" t="s">
        <v>290</v>
      </c>
      <c r="D24" s="173" t="s">
        <v>264</v>
      </c>
      <c r="E24" s="174">
        <v>1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15</v>
      </c>
      <c r="M24" s="176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6"/>
      <c r="S24" s="176" t="s">
        <v>269</v>
      </c>
      <c r="T24" s="161">
        <v>0</v>
      </c>
      <c r="U24" s="161">
        <f>ROUND(E24*T24,2)</f>
        <v>0</v>
      </c>
      <c r="V24" s="161"/>
      <c r="W24" s="152"/>
      <c r="X24" s="152"/>
      <c r="Y24" s="152"/>
      <c r="Z24" s="152"/>
      <c r="AA24" s="152"/>
      <c r="AB24" s="152"/>
      <c r="AC24" s="152"/>
      <c r="AD24" s="152"/>
      <c r="AE24" s="152"/>
      <c r="AF24" s="152" t="s">
        <v>270</v>
      </c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</row>
    <row r="25" spans="1:59" ht="33.75" outlineLevel="1" x14ac:dyDescent="0.2">
      <c r="A25" s="159"/>
      <c r="B25" s="160"/>
      <c r="C25" s="248" t="s">
        <v>288</v>
      </c>
      <c r="D25" s="249"/>
      <c r="E25" s="249"/>
      <c r="F25" s="249"/>
      <c r="G25" s="249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52"/>
      <c r="X25" s="152"/>
      <c r="Y25" s="152"/>
      <c r="Z25" s="152"/>
      <c r="AA25" s="152"/>
      <c r="AB25" s="152"/>
      <c r="AC25" s="152"/>
      <c r="AD25" s="152"/>
      <c r="AE25" s="152"/>
      <c r="AF25" s="152" t="s">
        <v>272</v>
      </c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83" t="str">
        <f>C25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A25" s="152"/>
      <c r="BB25" s="152"/>
      <c r="BC25" s="152"/>
      <c r="BD25" s="152"/>
      <c r="BE25" s="152"/>
      <c r="BF25" s="152"/>
      <c r="BG25" s="152"/>
    </row>
    <row r="26" spans="1:59" x14ac:dyDescent="0.2">
      <c r="A26" s="166" t="s">
        <v>260</v>
      </c>
      <c r="B26" s="167" t="s">
        <v>181</v>
      </c>
      <c r="C26" s="185" t="s">
        <v>27</v>
      </c>
      <c r="D26" s="168"/>
      <c r="E26" s="169"/>
      <c r="F26" s="170"/>
      <c r="G26" s="170">
        <f>SUMIF(AF27:AF50,"&lt;&gt;NOR",G27:G50)</f>
        <v>0</v>
      </c>
      <c r="H26" s="170"/>
      <c r="I26" s="170">
        <f>SUM(I27:I50)</f>
        <v>0</v>
      </c>
      <c r="J26" s="170"/>
      <c r="K26" s="170">
        <f>SUM(K27:K50)</f>
        <v>0</v>
      </c>
      <c r="L26" s="170"/>
      <c r="M26" s="170">
        <f>SUM(M27:M50)</f>
        <v>0</v>
      </c>
      <c r="N26" s="170"/>
      <c r="O26" s="170">
        <f>SUM(O27:O50)</f>
        <v>0</v>
      </c>
      <c r="P26" s="170"/>
      <c r="Q26" s="170">
        <f>SUM(Q27:Q50)</f>
        <v>0</v>
      </c>
      <c r="R26" s="170"/>
      <c r="S26" s="170"/>
      <c r="T26" s="165"/>
      <c r="U26" s="165">
        <f>SUM(U27:U50)</f>
        <v>0</v>
      </c>
      <c r="V26" s="165"/>
      <c r="AF26" t="s">
        <v>261</v>
      </c>
    </row>
    <row r="27" spans="1:59" outlineLevel="1" x14ac:dyDescent="0.2">
      <c r="A27" s="171">
        <v>10</v>
      </c>
      <c r="B27" s="172" t="s">
        <v>291</v>
      </c>
      <c r="C27" s="187" t="s">
        <v>292</v>
      </c>
      <c r="D27" s="173" t="s">
        <v>264</v>
      </c>
      <c r="E27" s="174">
        <v>1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15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/>
      <c r="S27" s="176" t="s">
        <v>269</v>
      </c>
      <c r="T27" s="161">
        <v>0</v>
      </c>
      <c r="U27" s="161">
        <f>ROUND(E27*T27,2)</f>
        <v>0</v>
      </c>
      <c r="V27" s="161"/>
      <c r="W27" s="152"/>
      <c r="X27" s="152"/>
      <c r="Y27" s="152"/>
      <c r="Z27" s="152"/>
      <c r="AA27" s="152"/>
      <c r="AB27" s="152"/>
      <c r="AC27" s="152"/>
      <c r="AD27" s="152"/>
      <c r="AE27" s="152"/>
      <c r="AF27" s="152" t="s">
        <v>270</v>
      </c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 spans="1:59" outlineLevel="1" x14ac:dyDescent="0.2">
      <c r="A28" s="159"/>
      <c r="B28" s="160"/>
      <c r="C28" s="248" t="s">
        <v>301</v>
      </c>
      <c r="D28" s="249"/>
      <c r="E28" s="249"/>
      <c r="F28" s="249"/>
      <c r="G28" s="249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52"/>
      <c r="X28" s="152"/>
      <c r="Y28" s="152"/>
      <c r="Z28" s="152"/>
      <c r="AA28" s="152"/>
      <c r="AB28" s="152"/>
      <c r="AC28" s="152"/>
      <c r="AD28" s="152"/>
      <c r="AE28" s="152"/>
      <c r="AF28" s="152" t="s">
        <v>272</v>
      </c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</row>
    <row r="29" spans="1:59" outlineLevel="1" x14ac:dyDescent="0.2">
      <c r="A29" s="159"/>
      <c r="B29" s="160"/>
      <c r="C29" s="246" t="s">
        <v>302</v>
      </c>
      <c r="D29" s="247"/>
      <c r="E29" s="247"/>
      <c r="F29" s="247"/>
      <c r="G29" s="247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52"/>
      <c r="X29" s="152"/>
      <c r="Y29" s="152"/>
      <c r="Z29" s="152"/>
      <c r="AA29" s="152"/>
      <c r="AB29" s="152"/>
      <c r="AC29" s="152"/>
      <c r="AD29" s="152"/>
      <c r="AE29" s="152"/>
      <c r="AF29" s="152" t="s">
        <v>272</v>
      </c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</row>
    <row r="30" spans="1:59" outlineLevel="1" x14ac:dyDescent="0.2">
      <c r="A30" s="159"/>
      <c r="B30" s="160"/>
      <c r="C30" s="246" t="s">
        <v>303</v>
      </c>
      <c r="D30" s="247"/>
      <c r="E30" s="247"/>
      <c r="F30" s="247"/>
      <c r="G30" s="247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52"/>
      <c r="X30" s="152"/>
      <c r="Y30" s="152"/>
      <c r="Z30" s="152"/>
      <c r="AA30" s="152"/>
      <c r="AB30" s="152"/>
      <c r="AC30" s="152"/>
      <c r="AD30" s="152"/>
      <c r="AE30" s="152"/>
      <c r="AF30" s="152" t="s">
        <v>272</v>
      </c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 spans="1:59" outlineLevel="1" x14ac:dyDescent="0.2">
      <c r="A31" s="159"/>
      <c r="B31" s="160"/>
      <c r="C31" s="246" t="s">
        <v>304</v>
      </c>
      <c r="D31" s="247"/>
      <c r="E31" s="247"/>
      <c r="F31" s="247"/>
      <c r="G31" s="247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52"/>
      <c r="X31" s="152"/>
      <c r="Y31" s="152"/>
      <c r="Z31" s="152"/>
      <c r="AA31" s="152"/>
      <c r="AB31" s="152"/>
      <c r="AC31" s="152"/>
      <c r="AD31" s="152"/>
      <c r="AE31" s="152"/>
      <c r="AF31" s="152" t="s">
        <v>272</v>
      </c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</row>
    <row r="32" spans="1:59" outlineLevel="1" x14ac:dyDescent="0.2">
      <c r="A32" s="159"/>
      <c r="B32" s="160"/>
      <c r="C32" s="246" t="s">
        <v>305</v>
      </c>
      <c r="D32" s="247"/>
      <c r="E32" s="247"/>
      <c r="F32" s="247"/>
      <c r="G32" s="247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52"/>
      <c r="X32" s="152"/>
      <c r="Y32" s="152"/>
      <c r="Z32" s="152"/>
      <c r="AA32" s="152"/>
      <c r="AB32" s="152"/>
      <c r="AC32" s="152"/>
      <c r="AD32" s="152"/>
      <c r="AE32" s="152"/>
      <c r="AF32" s="152" t="s">
        <v>272</v>
      </c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</row>
    <row r="33" spans="1:59" ht="22.5" outlineLevel="1" x14ac:dyDescent="0.2">
      <c r="A33" s="159"/>
      <c r="B33" s="160"/>
      <c r="C33" s="246" t="s">
        <v>306</v>
      </c>
      <c r="D33" s="247"/>
      <c r="E33" s="247"/>
      <c r="F33" s="247"/>
      <c r="G33" s="247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52"/>
      <c r="X33" s="152"/>
      <c r="Y33" s="152"/>
      <c r="Z33" s="152"/>
      <c r="AA33" s="152"/>
      <c r="AB33" s="152"/>
      <c r="AC33" s="152"/>
      <c r="AD33" s="152"/>
      <c r="AE33" s="152"/>
      <c r="AF33" s="152" t="s">
        <v>272</v>
      </c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83" t="str">
        <f>C33</f>
        <v>Zřízení vnitrostaveništního rozvodu energie do 5 kV od připojení na hlavní přívod na staveništi včetně rozvaděčů pro připojení přenosných zásuvkových skříní, obecné osvětlení staveniště (včetně stožárů a osvětlovacích těles).</v>
      </c>
      <c r="BA33" s="152"/>
      <c r="BB33" s="152"/>
      <c r="BC33" s="152"/>
      <c r="BD33" s="152"/>
      <c r="BE33" s="152"/>
      <c r="BF33" s="152"/>
      <c r="BG33" s="152"/>
    </row>
    <row r="34" spans="1:59" outlineLevel="1" x14ac:dyDescent="0.2">
      <c r="A34" s="159"/>
      <c r="B34" s="160"/>
      <c r="C34" s="246" t="s">
        <v>307</v>
      </c>
      <c r="D34" s="247"/>
      <c r="E34" s="247"/>
      <c r="F34" s="247"/>
      <c r="G34" s="247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52"/>
      <c r="X34" s="152"/>
      <c r="Y34" s="152"/>
      <c r="Z34" s="152"/>
      <c r="AA34" s="152"/>
      <c r="AB34" s="152"/>
      <c r="AC34" s="152"/>
      <c r="AD34" s="152"/>
      <c r="AE34" s="152"/>
      <c r="AF34" s="152" t="s">
        <v>272</v>
      </c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</row>
    <row r="35" spans="1:59" outlineLevel="1" x14ac:dyDescent="0.2">
      <c r="A35" s="159"/>
      <c r="B35" s="160"/>
      <c r="C35" s="246" t="s">
        <v>293</v>
      </c>
      <c r="D35" s="247"/>
      <c r="E35" s="247"/>
      <c r="F35" s="247"/>
      <c r="G35" s="247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52"/>
      <c r="X35" s="152"/>
      <c r="Y35" s="152"/>
      <c r="Z35" s="152"/>
      <c r="AA35" s="152"/>
      <c r="AB35" s="152"/>
      <c r="AC35" s="152"/>
      <c r="AD35" s="152"/>
      <c r="AE35" s="152"/>
      <c r="AF35" s="152" t="s">
        <v>272</v>
      </c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</row>
    <row r="36" spans="1:59" outlineLevel="1" x14ac:dyDescent="0.2">
      <c r="A36" s="171">
        <v>11</v>
      </c>
      <c r="B36" s="172" t="s">
        <v>294</v>
      </c>
      <c r="C36" s="187" t="s">
        <v>295</v>
      </c>
      <c r="D36" s="173" t="s">
        <v>264</v>
      </c>
      <c r="E36" s="174">
        <v>1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15</v>
      </c>
      <c r="M36" s="176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6"/>
      <c r="S36" s="176" t="s">
        <v>269</v>
      </c>
      <c r="T36" s="161">
        <v>0</v>
      </c>
      <c r="U36" s="161">
        <f>ROUND(E36*T36,2)</f>
        <v>0</v>
      </c>
      <c r="V36" s="161"/>
      <c r="W36" s="152"/>
      <c r="X36" s="152"/>
      <c r="Y36" s="152"/>
      <c r="Z36" s="152"/>
      <c r="AA36" s="152"/>
      <c r="AB36" s="152"/>
      <c r="AC36" s="152"/>
      <c r="AD36" s="152"/>
      <c r="AE36" s="152"/>
      <c r="AF36" s="152" t="s">
        <v>270</v>
      </c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</row>
    <row r="37" spans="1:59" outlineLevel="1" x14ac:dyDescent="0.2">
      <c r="A37" s="159"/>
      <c r="B37" s="160"/>
      <c r="C37" s="248" t="s">
        <v>308</v>
      </c>
      <c r="D37" s="249"/>
      <c r="E37" s="249"/>
      <c r="F37" s="249"/>
      <c r="G37" s="249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52"/>
      <c r="X37" s="152"/>
      <c r="Y37" s="152"/>
      <c r="Z37" s="152"/>
      <c r="AA37" s="152"/>
      <c r="AB37" s="152"/>
      <c r="AC37" s="152"/>
      <c r="AD37" s="152"/>
      <c r="AE37" s="152"/>
      <c r="AF37" s="152" t="s">
        <v>272</v>
      </c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</row>
    <row r="38" spans="1:59" outlineLevel="1" x14ac:dyDescent="0.2">
      <c r="A38" s="159"/>
      <c r="B38" s="160"/>
      <c r="C38" s="246" t="s">
        <v>309</v>
      </c>
      <c r="D38" s="247"/>
      <c r="E38" s="247"/>
      <c r="F38" s="247"/>
      <c r="G38" s="247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52"/>
      <c r="X38" s="152"/>
      <c r="Y38" s="152"/>
      <c r="Z38" s="152"/>
      <c r="AA38" s="152"/>
      <c r="AB38" s="152"/>
      <c r="AC38" s="152"/>
      <c r="AD38" s="152"/>
      <c r="AE38" s="152"/>
      <c r="AF38" s="152" t="s">
        <v>272</v>
      </c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</row>
    <row r="39" spans="1:59" outlineLevel="1" x14ac:dyDescent="0.2">
      <c r="A39" s="159"/>
      <c r="B39" s="160"/>
      <c r="C39" s="246" t="s">
        <v>310</v>
      </c>
      <c r="D39" s="247"/>
      <c r="E39" s="247"/>
      <c r="F39" s="247"/>
      <c r="G39" s="247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52"/>
      <c r="X39" s="152"/>
      <c r="Y39" s="152"/>
      <c r="Z39" s="152"/>
      <c r="AA39" s="152"/>
      <c r="AB39" s="152"/>
      <c r="AC39" s="152"/>
      <c r="AD39" s="152"/>
      <c r="AE39" s="152"/>
      <c r="AF39" s="152" t="s">
        <v>272</v>
      </c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</row>
    <row r="40" spans="1:59" ht="22.5" outlineLevel="1" x14ac:dyDescent="0.2">
      <c r="A40" s="159"/>
      <c r="B40" s="160"/>
      <c r="C40" s="246" t="s">
        <v>311</v>
      </c>
      <c r="D40" s="247"/>
      <c r="E40" s="247"/>
      <c r="F40" s="247"/>
      <c r="G40" s="247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52"/>
      <c r="X40" s="152"/>
      <c r="Y40" s="152"/>
      <c r="Z40" s="152"/>
      <c r="AA40" s="152"/>
      <c r="AB40" s="152"/>
      <c r="AC40" s="152"/>
      <c r="AD40" s="152"/>
      <c r="AE40" s="152"/>
      <c r="AF40" s="152" t="s">
        <v>272</v>
      </c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83" t="str">
        <f>C40</f>
        <v>Spotřeba vody a elektrické energie pro potřebu sociálních zařízení a kanceláří stavby. Pronájem, opotřebení a spotřeba pohonných hmot náhradního zdroje elektrické energie.</v>
      </c>
      <c r="BA40" s="152"/>
      <c r="BB40" s="152"/>
      <c r="BC40" s="152"/>
      <c r="BD40" s="152"/>
      <c r="BE40" s="152"/>
      <c r="BF40" s="152"/>
      <c r="BG40" s="152"/>
    </row>
    <row r="41" spans="1:59" outlineLevel="1" x14ac:dyDescent="0.2">
      <c r="A41" s="159"/>
      <c r="B41" s="160"/>
      <c r="C41" s="246" t="s">
        <v>296</v>
      </c>
      <c r="D41" s="247"/>
      <c r="E41" s="247"/>
      <c r="F41" s="247"/>
      <c r="G41" s="247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52"/>
      <c r="X41" s="152"/>
      <c r="Y41" s="152"/>
      <c r="Z41" s="152"/>
      <c r="AA41" s="152"/>
      <c r="AB41" s="152"/>
      <c r="AC41" s="152"/>
      <c r="AD41" s="152"/>
      <c r="AE41" s="152"/>
      <c r="AF41" s="152" t="s">
        <v>272</v>
      </c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</row>
    <row r="42" spans="1:59" outlineLevel="1" x14ac:dyDescent="0.2">
      <c r="A42" s="171">
        <v>12</v>
      </c>
      <c r="B42" s="172" t="s">
        <v>297</v>
      </c>
      <c r="C42" s="187" t="s">
        <v>298</v>
      </c>
      <c r="D42" s="173" t="s">
        <v>264</v>
      </c>
      <c r="E42" s="174">
        <v>1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15</v>
      </c>
      <c r="M42" s="176">
        <f>G42*(1+L42/100)</f>
        <v>0</v>
      </c>
      <c r="N42" s="176">
        <v>0</v>
      </c>
      <c r="O42" s="176">
        <f>ROUND(E42*N42,2)</f>
        <v>0</v>
      </c>
      <c r="P42" s="176">
        <v>0</v>
      </c>
      <c r="Q42" s="176">
        <f>ROUND(E42*P42,2)</f>
        <v>0</v>
      </c>
      <c r="R42" s="176"/>
      <c r="S42" s="176" t="s">
        <v>269</v>
      </c>
      <c r="T42" s="161">
        <v>0</v>
      </c>
      <c r="U42" s="161">
        <f>ROUND(E42*T42,2)</f>
        <v>0</v>
      </c>
      <c r="V42" s="161"/>
      <c r="W42" s="152"/>
      <c r="X42" s="152"/>
      <c r="Y42" s="152"/>
      <c r="Z42" s="152"/>
      <c r="AA42" s="152"/>
      <c r="AB42" s="152"/>
      <c r="AC42" s="152"/>
      <c r="AD42" s="152"/>
      <c r="AE42" s="152"/>
      <c r="AF42" s="152" t="s">
        <v>270</v>
      </c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</row>
    <row r="43" spans="1:59" outlineLevel="1" x14ac:dyDescent="0.2">
      <c r="A43" s="159"/>
      <c r="B43" s="160"/>
      <c r="C43" s="248" t="s">
        <v>312</v>
      </c>
      <c r="D43" s="249"/>
      <c r="E43" s="249"/>
      <c r="F43" s="249"/>
      <c r="G43" s="249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52"/>
      <c r="X43" s="152"/>
      <c r="Y43" s="152"/>
      <c r="Z43" s="152"/>
      <c r="AA43" s="152"/>
      <c r="AB43" s="152"/>
      <c r="AC43" s="152"/>
      <c r="AD43" s="152"/>
      <c r="AE43" s="152"/>
      <c r="AF43" s="152" t="s">
        <v>272</v>
      </c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</row>
    <row r="44" spans="1:59" outlineLevel="1" x14ac:dyDescent="0.2">
      <c r="A44" s="159"/>
      <c r="B44" s="160"/>
      <c r="C44" s="246" t="s">
        <v>313</v>
      </c>
      <c r="D44" s="247"/>
      <c r="E44" s="247"/>
      <c r="F44" s="247"/>
      <c r="G44" s="247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52"/>
      <c r="X44" s="152"/>
      <c r="Y44" s="152"/>
      <c r="Z44" s="152"/>
      <c r="AA44" s="152"/>
      <c r="AB44" s="152"/>
      <c r="AC44" s="152"/>
      <c r="AD44" s="152"/>
      <c r="AE44" s="152"/>
      <c r="AF44" s="152" t="s">
        <v>272</v>
      </c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</row>
    <row r="45" spans="1:59" outlineLevel="1" x14ac:dyDescent="0.2">
      <c r="A45" s="159"/>
      <c r="B45" s="160"/>
      <c r="C45" s="246" t="s">
        <v>314</v>
      </c>
      <c r="D45" s="247"/>
      <c r="E45" s="247"/>
      <c r="F45" s="247"/>
      <c r="G45" s="247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52"/>
      <c r="X45" s="152"/>
      <c r="Y45" s="152"/>
      <c r="Z45" s="152"/>
      <c r="AA45" s="152"/>
      <c r="AB45" s="152"/>
      <c r="AC45" s="152"/>
      <c r="AD45" s="152"/>
      <c r="AE45" s="152"/>
      <c r="AF45" s="152" t="s">
        <v>272</v>
      </c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</row>
    <row r="46" spans="1:59" outlineLevel="1" x14ac:dyDescent="0.2">
      <c r="A46" s="159"/>
      <c r="B46" s="160"/>
      <c r="C46" s="246" t="s">
        <v>315</v>
      </c>
      <c r="D46" s="247"/>
      <c r="E46" s="247"/>
      <c r="F46" s="247"/>
      <c r="G46" s="247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52"/>
      <c r="X46" s="152"/>
      <c r="Y46" s="152"/>
      <c r="Z46" s="152"/>
      <c r="AA46" s="152"/>
      <c r="AB46" s="152"/>
      <c r="AC46" s="152"/>
      <c r="AD46" s="152"/>
      <c r="AE46" s="152"/>
      <c r="AF46" s="152" t="s">
        <v>272</v>
      </c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</row>
    <row r="47" spans="1:59" outlineLevel="1" x14ac:dyDescent="0.2">
      <c r="A47" s="159"/>
      <c r="B47" s="160"/>
      <c r="C47" s="246" t="s">
        <v>316</v>
      </c>
      <c r="D47" s="247"/>
      <c r="E47" s="247"/>
      <c r="F47" s="247"/>
      <c r="G47" s="247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52"/>
      <c r="X47" s="152"/>
      <c r="Y47" s="152"/>
      <c r="Z47" s="152"/>
      <c r="AA47" s="152"/>
      <c r="AB47" s="152"/>
      <c r="AC47" s="152"/>
      <c r="AD47" s="152"/>
      <c r="AE47" s="152"/>
      <c r="AF47" s="152" t="s">
        <v>272</v>
      </c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</row>
    <row r="48" spans="1:59" outlineLevel="1" x14ac:dyDescent="0.2">
      <c r="A48" s="159"/>
      <c r="B48" s="160"/>
      <c r="C48" s="246" t="s">
        <v>317</v>
      </c>
      <c r="D48" s="247"/>
      <c r="E48" s="247"/>
      <c r="F48" s="247"/>
      <c r="G48" s="247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52"/>
      <c r="X48" s="152"/>
      <c r="Y48" s="152"/>
      <c r="Z48" s="152"/>
      <c r="AA48" s="152"/>
      <c r="AB48" s="152"/>
      <c r="AC48" s="152"/>
      <c r="AD48" s="152"/>
      <c r="AE48" s="152"/>
      <c r="AF48" s="152" t="s">
        <v>272</v>
      </c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</row>
    <row r="49" spans="1:59" outlineLevel="1" x14ac:dyDescent="0.2">
      <c r="A49" s="159"/>
      <c r="B49" s="160"/>
      <c r="C49" s="246" t="s">
        <v>318</v>
      </c>
      <c r="D49" s="247"/>
      <c r="E49" s="247"/>
      <c r="F49" s="247"/>
      <c r="G49" s="247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52"/>
      <c r="X49" s="152"/>
      <c r="Y49" s="152"/>
      <c r="Z49" s="152"/>
      <c r="AA49" s="152"/>
      <c r="AB49" s="152"/>
      <c r="AC49" s="152"/>
      <c r="AD49" s="152"/>
      <c r="AE49" s="152"/>
      <c r="AF49" s="152" t="s">
        <v>272</v>
      </c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</row>
    <row r="50" spans="1:59" outlineLevel="1" x14ac:dyDescent="0.2">
      <c r="A50" s="159"/>
      <c r="B50" s="160"/>
      <c r="C50" s="246" t="s">
        <v>299</v>
      </c>
      <c r="D50" s="247"/>
      <c r="E50" s="247"/>
      <c r="F50" s="247"/>
      <c r="G50" s="247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52"/>
      <c r="X50" s="152"/>
      <c r="Y50" s="152"/>
      <c r="Z50" s="152"/>
      <c r="AA50" s="152"/>
      <c r="AB50" s="152"/>
      <c r="AC50" s="152"/>
      <c r="AD50" s="152"/>
      <c r="AE50" s="152"/>
      <c r="AF50" s="152" t="s">
        <v>272</v>
      </c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</row>
    <row r="51" spans="1:59" x14ac:dyDescent="0.2">
      <c r="A51" s="5"/>
      <c r="B51" s="6"/>
      <c r="C51" s="188"/>
      <c r="D51" s="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AD51">
        <v>15</v>
      </c>
      <c r="AE51">
        <v>21</v>
      </c>
    </row>
    <row r="52" spans="1:59" x14ac:dyDescent="0.2">
      <c r="A52" s="155"/>
      <c r="B52" s="156" t="s">
        <v>29</v>
      </c>
      <c r="C52" s="189"/>
      <c r="D52" s="157"/>
      <c r="E52" s="158"/>
      <c r="F52" s="158"/>
      <c r="G52" s="184">
        <f>G8+G26</f>
        <v>0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AD52">
        <f>SUMIF(L7:L50,AD51,G7:G50)</f>
        <v>0</v>
      </c>
      <c r="AE52">
        <f>SUMIF(L7:L50,AE51,G7:G50)</f>
        <v>0</v>
      </c>
      <c r="AF52" t="s">
        <v>300</v>
      </c>
    </row>
    <row r="53" spans="1:59" x14ac:dyDescent="0.2">
      <c r="C53" s="190"/>
      <c r="D53" s="143"/>
      <c r="AF53" t="s">
        <v>319</v>
      </c>
    </row>
    <row r="54" spans="1:59" x14ac:dyDescent="0.2">
      <c r="D54" s="143"/>
    </row>
    <row r="55" spans="1:59" x14ac:dyDescent="0.2">
      <c r="D55" s="143"/>
    </row>
    <row r="56" spans="1:59" x14ac:dyDescent="0.2">
      <c r="D56" s="143"/>
    </row>
    <row r="57" spans="1:59" x14ac:dyDescent="0.2">
      <c r="D57" s="143"/>
    </row>
    <row r="58" spans="1:59" x14ac:dyDescent="0.2">
      <c r="D58" s="143"/>
    </row>
    <row r="59" spans="1:59" x14ac:dyDescent="0.2">
      <c r="D59" s="143"/>
    </row>
    <row r="60" spans="1:59" x14ac:dyDescent="0.2">
      <c r="D60" s="143"/>
    </row>
    <row r="61" spans="1:59" x14ac:dyDescent="0.2">
      <c r="D61" s="143"/>
    </row>
    <row r="62" spans="1:59" x14ac:dyDescent="0.2">
      <c r="D62" s="143"/>
    </row>
    <row r="63" spans="1:59" x14ac:dyDescent="0.2">
      <c r="D63" s="143"/>
    </row>
    <row r="64" spans="1:59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QDzPX1Z8p4n3L7HfxPohLI8PZ3KouWmFkI6zcIPzQId8GMw97i/IJPE5PRFqw3cToOrytAHvuncrSocTbdBzRg==" saltValue="WbNMZiHwTxsQElDiTT10Mw==" spinCount="100000" sheet="1"/>
  <mergeCells count="33">
    <mergeCell ref="C25:G25"/>
    <mergeCell ref="A1:G1"/>
    <mergeCell ref="C2:G2"/>
    <mergeCell ref="C3:G3"/>
    <mergeCell ref="C4:G4"/>
    <mergeCell ref="C11:G11"/>
    <mergeCell ref="C13:G13"/>
    <mergeCell ref="C15:G15"/>
    <mergeCell ref="C17:G17"/>
    <mergeCell ref="C19:G19"/>
    <mergeCell ref="C21:G21"/>
    <mergeCell ref="C23:G23"/>
    <mergeCell ref="C40:G40"/>
    <mergeCell ref="C28:G28"/>
    <mergeCell ref="C29:G29"/>
    <mergeCell ref="C30:G30"/>
    <mergeCell ref="C31:G31"/>
    <mergeCell ref="C32:G32"/>
    <mergeCell ref="C33:G33"/>
    <mergeCell ref="C34:G34"/>
    <mergeCell ref="C35:G35"/>
    <mergeCell ref="C37:G37"/>
    <mergeCell ref="C38:G38"/>
    <mergeCell ref="C39:G39"/>
    <mergeCell ref="C48:G48"/>
    <mergeCell ref="C49:G49"/>
    <mergeCell ref="C50:G50"/>
    <mergeCell ref="C41:G41"/>
    <mergeCell ref="C43:G43"/>
    <mergeCell ref="C44:G44"/>
    <mergeCell ref="C45:G45"/>
    <mergeCell ref="C46:G46"/>
    <mergeCell ref="C47:G4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250" t="s">
        <v>320</v>
      </c>
      <c r="B1" s="250"/>
      <c r="C1" s="250"/>
      <c r="D1" s="250"/>
      <c r="E1" s="250"/>
      <c r="F1" s="250"/>
      <c r="G1" s="250"/>
      <c r="AF1" t="s">
        <v>236</v>
      </c>
    </row>
    <row r="2" spans="1:59" ht="24.95" customHeight="1" x14ac:dyDescent="0.2">
      <c r="A2" s="144" t="s">
        <v>7</v>
      </c>
      <c r="B2" s="73" t="s">
        <v>44</v>
      </c>
      <c r="C2" s="251" t="s">
        <v>45</v>
      </c>
      <c r="D2" s="252"/>
      <c r="E2" s="252"/>
      <c r="F2" s="252"/>
      <c r="G2" s="253"/>
      <c r="AF2" t="s">
        <v>237</v>
      </c>
    </row>
    <row r="3" spans="1:59" ht="24.95" customHeight="1" x14ac:dyDescent="0.2">
      <c r="A3" s="144" t="s">
        <v>8</v>
      </c>
      <c r="B3" s="73" t="s">
        <v>60</v>
      </c>
      <c r="C3" s="251" t="s">
        <v>61</v>
      </c>
      <c r="D3" s="252"/>
      <c r="E3" s="252"/>
      <c r="F3" s="252"/>
      <c r="G3" s="253"/>
      <c r="AB3" s="90" t="s">
        <v>237</v>
      </c>
      <c r="AF3" t="s">
        <v>239</v>
      </c>
    </row>
    <row r="4" spans="1:59" ht="24.95" customHeight="1" x14ac:dyDescent="0.2">
      <c r="A4" s="145" t="s">
        <v>9</v>
      </c>
      <c r="B4" s="146" t="s">
        <v>62</v>
      </c>
      <c r="C4" s="254" t="s">
        <v>63</v>
      </c>
      <c r="D4" s="255"/>
      <c r="E4" s="255"/>
      <c r="F4" s="255"/>
      <c r="G4" s="256"/>
      <c r="AF4" t="s">
        <v>240</v>
      </c>
    </row>
    <row r="5" spans="1:59" x14ac:dyDescent="0.2">
      <c r="D5" s="143"/>
    </row>
    <row r="6" spans="1:59" ht="38.25" x14ac:dyDescent="0.2">
      <c r="A6" s="148" t="s">
        <v>241</v>
      </c>
      <c r="B6" s="150" t="s">
        <v>242</v>
      </c>
      <c r="C6" s="150" t="s">
        <v>243</v>
      </c>
      <c r="D6" s="149" t="s">
        <v>244</v>
      </c>
      <c r="E6" s="148" t="s">
        <v>245</v>
      </c>
      <c r="F6" s="147" t="s">
        <v>246</v>
      </c>
      <c r="G6" s="148" t="s">
        <v>29</v>
      </c>
      <c r="H6" s="151" t="s">
        <v>30</v>
      </c>
      <c r="I6" s="151" t="s">
        <v>247</v>
      </c>
      <c r="J6" s="151" t="s">
        <v>31</v>
      </c>
      <c r="K6" s="151" t="s">
        <v>248</v>
      </c>
      <c r="L6" s="151" t="s">
        <v>249</v>
      </c>
      <c r="M6" s="151" t="s">
        <v>250</v>
      </c>
      <c r="N6" s="151" t="s">
        <v>251</v>
      </c>
      <c r="O6" s="151" t="s">
        <v>252</v>
      </c>
      <c r="P6" s="151" t="s">
        <v>253</v>
      </c>
      <c r="Q6" s="151" t="s">
        <v>254</v>
      </c>
      <c r="R6" s="151" t="s">
        <v>255</v>
      </c>
      <c r="S6" s="151" t="s">
        <v>256</v>
      </c>
      <c r="T6" s="151" t="s">
        <v>257</v>
      </c>
      <c r="U6" s="151" t="s">
        <v>258</v>
      </c>
      <c r="V6" s="151" t="s">
        <v>259</v>
      </c>
    </row>
    <row r="7" spans="1:59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59" x14ac:dyDescent="0.2">
      <c r="A8" s="166" t="s">
        <v>260</v>
      </c>
      <c r="B8" s="167" t="s">
        <v>59</v>
      </c>
      <c r="C8" s="185" t="s">
        <v>133</v>
      </c>
      <c r="D8" s="168"/>
      <c r="E8" s="169"/>
      <c r="F8" s="170"/>
      <c r="G8" s="170">
        <f>SUMIF(AF9:AF24,"&lt;&gt;NOR",G9:G24)</f>
        <v>0</v>
      </c>
      <c r="H8" s="170"/>
      <c r="I8" s="170">
        <f>SUM(I9:I24)</f>
        <v>0</v>
      </c>
      <c r="J8" s="170"/>
      <c r="K8" s="170">
        <f>SUM(K9:K24)</f>
        <v>0</v>
      </c>
      <c r="L8" s="170"/>
      <c r="M8" s="170">
        <f>SUM(M9:M24)</f>
        <v>0</v>
      </c>
      <c r="N8" s="170"/>
      <c r="O8" s="170">
        <f>SUM(O9:O24)</f>
        <v>0</v>
      </c>
      <c r="P8" s="170"/>
      <c r="Q8" s="170">
        <f>SUM(Q9:Q24)</f>
        <v>0</v>
      </c>
      <c r="R8" s="170"/>
      <c r="S8" s="170"/>
      <c r="T8" s="165"/>
      <c r="U8" s="165">
        <f>SUM(U9:U24)</f>
        <v>30.799999999999997</v>
      </c>
      <c r="V8" s="165"/>
      <c r="AF8" t="s">
        <v>261</v>
      </c>
    </row>
    <row r="9" spans="1:59" outlineLevel="1" x14ac:dyDescent="0.2">
      <c r="A9" s="171">
        <v>1</v>
      </c>
      <c r="B9" s="172" t="s">
        <v>321</v>
      </c>
      <c r="C9" s="187" t="s">
        <v>322</v>
      </c>
      <c r="D9" s="173" t="s">
        <v>323</v>
      </c>
      <c r="E9" s="174">
        <v>18.385999999999999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15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324</v>
      </c>
      <c r="S9" s="176" t="s">
        <v>269</v>
      </c>
      <c r="T9" s="161">
        <v>0.495</v>
      </c>
      <c r="U9" s="161">
        <f>ROUND(E9*T9,2)</f>
        <v>9.1</v>
      </c>
      <c r="V9" s="161"/>
      <c r="W9" s="152"/>
      <c r="X9" s="152"/>
      <c r="Y9" s="152"/>
      <c r="Z9" s="152"/>
      <c r="AA9" s="152"/>
      <c r="AB9" s="152"/>
      <c r="AC9" s="152"/>
      <c r="AD9" s="152"/>
      <c r="AE9" s="152"/>
      <c r="AF9" s="152" t="s">
        <v>325</v>
      </c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</row>
    <row r="10" spans="1:59" ht="22.5" outlineLevel="1" x14ac:dyDescent="0.2">
      <c r="A10" s="159"/>
      <c r="B10" s="160"/>
      <c r="C10" s="257" t="s">
        <v>326</v>
      </c>
      <c r="D10" s="258"/>
      <c r="E10" s="258"/>
      <c r="F10" s="258"/>
      <c r="G10" s="258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52"/>
      <c r="X10" s="152"/>
      <c r="Y10" s="152"/>
      <c r="Z10" s="152"/>
      <c r="AA10" s="152"/>
      <c r="AB10" s="152"/>
      <c r="AC10" s="152"/>
      <c r="AD10" s="152"/>
      <c r="AE10" s="152"/>
      <c r="AF10" s="152" t="s">
        <v>327</v>
      </c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83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A10" s="152"/>
      <c r="BB10" s="152"/>
      <c r="BC10" s="152"/>
      <c r="BD10" s="152"/>
      <c r="BE10" s="152"/>
      <c r="BF10" s="152"/>
      <c r="BG10" s="152"/>
    </row>
    <row r="11" spans="1:59" outlineLevel="1" x14ac:dyDescent="0.2">
      <c r="A11" s="159"/>
      <c r="B11" s="160"/>
      <c r="C11" s="193" t="s">
        <v>328</v>
      </c>
      <c r="D11" s="191"/>
      <c r="E11" s="192">
        <v>6.8849999999999998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52"/>
      <c r="X11" s="152"/>
      <c r="Y11" s="152"/>
      <c r="Z11" s="152"/>
      <c r="AA11" s="152"/>
      <c r="AB11" s="152"/>
      <c r="AC11" s="152"/>
      <c r="AD11" s="152"/>
      <c r="AE11" s="152"/>
      <c r="AF11" s="152" t="s">
        <v>329</v>
      </c>
      <c r="AG11" s="152">
        <v>0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</row>
    <row r="12" spans="1:59" outlineLevel="1" x14ac:dyDescent="0.2">
      <c r="A12" s="159"/>
      <c r="B12" s="160"/>
      <c r="C12" s="193" t="s">
        <v>330</v>
      </c>
      <c r="D12" s="191"/>
      <c r="E12" s="192">
        <v>0.35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52"/>
      <c r="X12" s="152"/>
      <c r="Y12" s="152"/>
      <c r="Z12" s="152"/>
      <c r="AA12" s="152"/>
      <c r="AB12" s="152"/>
      <c r="AC12" s="152"/>
      <c r="AD12" s="152"/>
      <c r="AE12" s="152"/>
      <c r="AF12" s="152" t="s">
        <v>329</v>
      </c>
      <c r="AG12" s="152">
        <v>0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</row>
    <row r="13" spans="1:59" outlineLevel="1" x14ac:dyDescent="0.2">
      <c r="A13" s="159"/>
      <c r="B13" s="160"/>
      <c r="C13" s="193" t="s">
        <v>331</v>
      </c>
      <c r="D13" s="191"/>
      <c r="E13" s="192">
        <v>11.151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52"/>
      <c r="X13" s="152"/>
      <c r="Y13" s="152"/>
      <c r="Z13" s="152"/>
      <c r="AA13" s="152"/>
      <c r="AB13" s="152"/>
      <c r="AC13" s="152"/>
      <c r="AD13" s="152"/>
      <c r="AE13" s="152"/>
      <c r="AF13" s="152" t="s">
        <v>329</v>
      </c>
      <c r="AG13" s="152">
        <v>0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</row>
    <row r="14" spans="1:59" outlineLevel="1" x14ac:dyDescent="0.2">
      <c r="A14" s="171">
        <v>2</v>
      </c>
      <c r="B14" s="172" t="s">
        <v>332</v>
      </c>
      <c r="C14" s="187" t="s">
        <v>333</v>
      </c>
      <c r="D14" s="173" t="s">
        <v>323</v>
      </c>
      <c r="E14" s="174">
        <v>4.6079999999999997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15</v>
      </c>
      <c r="M14" s="176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6" t="s">
        <v>324</v>
      </c>
      <c r="S14" s="176" t="s">
        <v>269</v>
      </c>
      <c r="T14" s="161">
        <v>4.6550000000000002</v>
      </c>
      <c r="U14" s="161">
        <f>ROUND(E14*T14,2)</f>
        <v>21.45</v>
      </c>
      <c r="V14" s="161"/>
      <c r="W14" s="152"/>
      <c r="X14" s="152"/>
      <c r="Y14" s="152"/>
      <c r="Z14" s="152"/>
      <c r="AA14" s="152"/>
      <c r="AB14" s="152"/>
      <c r="AC14" s="152"/>
      <c r="AD14" s="152"/>
      <c r="AE14" s="152"/>
      <c r="AF14" s="152" t="s">
        <v>325</v>
      </c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</row>
    <row r="15" spans="1:59" outlineLevel="1" x14ac:dyDescent="0.2">
      <c r="A15" s="159"/>
      <c r="B15" s="160"/>
      <c r="C15" s="257" t="s">
        <v>334</v>
      </c>
      <c r="D15" s="258"/>
      <c r="E15" s="258"/>
      <c r="F15" s="258"/>
      <c r="G15" s="258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52"/>
      <c r="X15" s="152"/>
      <c r="Y15" s="152"/>
      <c r="Z15" s="152"/>
      <c r="AA15" s="152"/>
      <c r="AB15" s="152"/>
      <c r="AC15" s="152"/>
      <c r="AD15" s="152"/>
      <c r="AE15" s="152"/>
      <c r="AF15" s="152" t="s">
        <v>327</v>
      </c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</row>
    <row r="16" spans="1:59" outlineLevel="1" x14ac:dyDescent="0.2">
      <c r="A16" s="159"/>
      <c r="B16" s="160"/>
      <c r="C16" s="193" t="s">
        <v>335</v>
      </c>
      <c r="D16" s="191"/>
      <c r="E16" s="192">
        <v>4.6079999999999997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52"/>
      <c r="X16" s="152"/>
      <c r="Y16" s="152"/>
      <c r="Z16" s="152"/>
      <c r="AA16" s="152"/>
      <c r="AB16" s="152"/>
      <c r="AC16" s="152"/>
      <c r="AD16" s="152"/>
      <c r="AE16" s="152"/>
      <c r="AF16" s="152" t="s">
        <v>329</v>
      </c>
      <c r="AG16" s="152">
        <v>0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</row>
    <row r="17" spans="1:59" outlineLevel="1" x14ac:dyDescent="0.2">
      <c r="A17" s="171">
        <v>3</v>
      </c>
      <c r="B17" s="172" t="s">
        <v>336</v>
      </c>
      <c r="C17" s="187" t="s">
        <v>337</v>
      </c>
      <c r="D17" s="173" t="s">
        <v>323</v>
      </c>
      <c r="E17" s="174">
        <v>22.995999999999999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15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 t="s">
        <v>324</v>
      </c>
      <c r="S17" s="176" t="s">
        <v>269</v>
      </c>
      <c r="T17" s="161">
        <v>1.0999999999999999E-2</v>
      </c>
      <c r="U17" s="161">
        <f>ROUND(E17*T17,2)</f>
        <v>0.25</v>
      </c>
      <c r="V17" s="161"/>
      <c r="W17" s="152"/>
      <c r="X17" s="152"/>
      <c r="Y17" s="152"/>
      <c r="Z17" s="152"/>
      <c r="AA17" s="152"/>
      <c r="AB17" s="152"/>
      <c r="AC17" s="152"/>
      <c r="AD17" s="152"/>
      <c r="AE17" s="152"/>
      <c r="AF17" s="152" t="s">
        <v>325</v>
      </c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</row>
    <row r="18" spans="1:59" outlineLevel="1" x14ac:dyDescent="0.2">
      <c r="A18" s="159"/>
      <c r="B18" s="160"/>
      <c r="C18" s="257" t="s">
        <v>338</v>
      </c>
      <c r="D18" s="258"/>
      <c r="E18" s="258"/>
      <c r="F18" s="258"/>
      <c r="G18" s="258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52"/>
      <c r="X18" s="152"/>
      <c r="Y18" s="152"/>
      <c r="Z18" s="152"/>
      <c r="AA18" s="152"/>
      <c r="AB18" s="152"/>
      <c r="AC18" s="152"/>
      <c r="AD18" s="152"/>
      <c r="AE18" s="152"/>
      <c r="AF18" s="152" t="s">
        <v>327</v>
      </c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</row>
    <row r="19" spans="1:59" outlineLevel="1" x14ac:dyDescent="0.2">
      <c r="A19" s="159"/>
      <c r="B19" s="160"/>
      <c r="C19" s="193" t="s">
        <v>339</v>
      </c>
      <c r="D19" s="191"/>
      <c r="E19" s="192">
        <v>22.995999999999999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52"/>
      <c r="X19" s="152"/>
      <c r="Y19" s="152"/>
      <c r="Z19" s="152"/>
      <c r="AA19" s="152"/>
      <c r="AB19" s="152"/>
      <c r="AC19" s="152"/>
      <c r="AD19" s="152"/>
      <c r="AE19" s="152"/>
      <c r="AF19" s="152" t="s">
        <v>329</v>
      </c>
      <c r="AG19" s="152">
        <v>0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</row>
    <row r="20" spans="1:59" ht="33.75" outlineLevel="1" x14ac:dyDescent="0.2">
      <c r="A20" s="171">
        <v>4</v>
      </c>
      <c r="B20" s="172" t="s">
        <v>340</v>
      </c>
      <c r="C20" s="187" t="s">
        <v>341</v>
      </c>
      <c r="D20" s="173" t="s">
        <v>323</v>
      </c>
      <c r="E20" s="174">
        <v>344.94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15</v>
      </c>
      <c r="M20" s="176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6" t="s">
        <v>324</v>
      </c>
      <c r="S20" s="176" t="s">
        <v>269</v>
      </c>
      <c r="T20" s="161">
        <v>0</v>
      </c>
      <c r="U20" s="161">
        <f>ROUND(E20*T20,2)</f>
        <v>0</v>
      </c>
      <c r="V20" s="161"/>
      <c r="W20" s="152"/>
      <c r="X20" s="152"/>
      <c r="Y20" s="152"/>
      <c r="Z20" s="152"/>
      <c r="AA20" s="152"/>
      <c r="AB20" s="152"/>
      <c r="AC20" s="152"/>
      <c r="AD20" s="152"/>
      <c r="AE20" s="152"/>
      <c r="AF20" s="152" t="s">
        <v>325</v>
      </c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</row>
    <row r="21" spans="1:59" outlineLevel="1" x14ac:dyDescent="0.2">
      <c r="A21" s="159"/>
      <c r="B21" s="160"/>
      <c r="C21" s="257" t="s">
        <v>338</v>
      </c>
      <c r="D21" s="258"/>
      <c r="E21" s="258"/>
      <c r="F21" s="258"/>
      <c r="G21" s="258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52"/>
      <c r="X21" s="152"/>
      <c r="Y21" s="152"/>
      <c r="Z21" s="152"/>
      <c r="AA21" s="152"/>
      <c r="AB21" s="152"/>
      <c r="AC21" s="152"/>
      <c r="AD21" s="152"/>
      <c r="AE21" s="152"/>
      <c r="AF21" s="152" t="s">
        <v>327</v>
      </c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</row>
    <row r="22" spans="1:59" outlineLevel="1" x14ac:dyDescent="0.2">
      <c r="A22" s="159"/>
      <c r="B22" s="160"/>
      <c r="C22" s="193" t="s">
        <v>342</v>
      </c>
      <c r="D22" s="191"/>
      <c r="E22" s="192">
        <v>344.94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52"/>
      <c r="X22" s="152"/>
      <c r="Y22" s="152"/>
      <c r="Z22" s="152"/>
      <c r="AA22" s="152"/>
      <c r="AB22" s="152"/>
      <c r="AC22" s="152"/>
      <c r="AD22" s="152"/>
      <c r="AE22" s="152"/>
      <c r="AF22" s="152" t="s">
        <v>329</v>
      </c>
      <c r="AG22" s="152">
        <v>0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</row>
    <row r="23" spans="1:59" outlineLevel="1" x14ac:dyDescent="0.2">
      <c r="A23" s="171">
        <v>5</v>
      </c>
      <c r="B23" s="172" t="s">
        <v>343</v>
      </c>
      <c r="C23" s="187" t="s">
        <v>344</v>
      </c>
      <c r="D23" s="173" t="s">
        <v>323</v>
      </c>
      <c r="E23" s="174">
        <v>22.995999999999999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15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 t="s">
        <v>324</v>
      </c>
      <c r="S23" s="176" t="s">
        <v>269</v>
      </c>
      <c r="T23" s="161">
        <v>0</v>
      </c>
      <c r="U23" s="161">
        <f>ROUND(E23*T23,2)</f>
        <v>0</v>
      </c>
      <c r="V23" s="161"/>
      <c r="W23" s="152"/>
      <c r="X23" s="152"/>
      <c r="Y23" s="152"/>
      <c r="Z23" s="152"/>
      <c r="AA23" s="152"/>
      <c r="AB23" s="152"/>
      <c r="AC23" s="152"/>
      <c r="AD23" s="152"/>
      <c r="AE23" s="152"/>
      <c r="AF23" s="152" t="s">
        <v>325</v>
      </c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</row>
    <row r="24" spans="1:59" outlineLevel="1" x14ac:dyDescent="0.2">
      <c r="A24" s="159"/>
      <c r="B24" s="160"/>
      <c r="C24" s="193" t="s">
        <v>345</v>
      </c>
      <c r="D24" s="191"/>
      <c r="E24" s="192">
        <v>23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52"/>
      <c r="X24" s="152"/>
      <c r="Y24" s="152"/>
      <c r="Z24" s="152"/>
      <c r="AA24" s="152"/>
      <c r="AB24" s="152"/>
      <c r="AC24" s="152"/>
      <c r="AD24" s="152"/>
      <c r="AE24" s="152"/>
      <c r="AF24" s="152" t="s">
        <v>329</v>
      </c>
      <c r="AG24" s="152">
        <v>0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</row>
    <row r="25" spans="1:59" x14ac:dyDescent="0.2">
      <c r="A25" s="166" t="s">
        <v>260</v>
      </c>
      <c r="B25" s="167" t="s">
        <v>144</v>
      </c>
      <c r="C25" s="185" t="s">
        <v>145</v>
      </c>
      <c r="D25" s="168"/>
      <c r="E25" s="169"/>
      <c r="F25" s="170"/>
      <c r="G25" s="170">
        <f>SUMIF(AF26:AF28,"&lt;&gt;NOR",G26:G28)</f>
        <v>0</v>
      </c>
      <c r="H25" s="170"/>
      <c r="I25" s="170">
        <f>SUM(I26:I28)</f>
        <v>0</v>
      </c>
      <c r="J25" s="170"/>
      <c r="K25" s="170">
        <f>SUM(K26:K28)</f>
        <v>0</v>
      </c>
      <c r="L25" s="170"/>
      <c r="M25" s="170">
        <f>SUM(M26:M28)</f>
        <v>0</v>
      </c>
      <c r="N25" s="170"/>
      <c r="O25" s="170">
        <f>SUM(O26:O28)</f>
        <v>40.479999999999997</v>
      </c>
      <c r="P25" s="170"/>
      <c r="Q25" s="170">
        <f>SUM(Q26:Q28)</f>
        <v>0</v>
      </c>
      <c r="R25" s="170"/>
      <c r="S25" s="170"/>
      <c r="T25" s="165"/>
      <c r="U25" s="165">
        <f>SUM(U26:U28)</f>
        <v>7.65</v>
      </c>
      <c r="V25" s="165"/>
      <c r="AF25" t="s">
        <v>261</v>
      </c>
    </row>
    <row r="26" spans="1:59" outlineLevel="1" x14ac:dyDescent="0.2">
      <c r="A26" s="171">
        <v>6</v>
      </c>
      <c r="B26" s="172" t="s">
        <v>346</v>
      </c>
      <c r="C26" s="187" t="s">
        <v>347</v>
      </c>
      <c r="D26" s="173" t="s">
        <v>323</v>
      </c>
      <c r="E26" s="174">
        <v>16.032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15</v>
      </c>
      <c r="M26" s="176">
        <f>G26*(1+L26/100)</f>
        <v>0</v>
      </c>
      <c r="N26" s="176">
        <v>2.5249999999999999</v>
      </c>
      <c r="O26" s="176">
        <f>ROUND(E26*N26,2)</f>
        <v>40.479999999999997</v>
      </c>
      <c r="P26" s="176">
        <v>0</v>
      </c>
      <c r="Q26" s="176">
        <f>ROUND(E26*P26,2)</f>
        <v>0</v>
      </c>
      <c r="R26" s="176" t="s">
        <v>348</v>
      </c>
      <c r="S26" s="176" t="s">
        <v>269</v>
      </c>
      <c r="T26" s="161">
        <v>0.47699999999999998</v>
      </c>
      <c r="U26" s="161">
        <f>ROUND(E26*T26,2)</f>
        <v>7.65</v>
      </c>
      <c r="V26" s="161"/>
      <c r="W26" s="152"/>
      <c r="X26" s="152"/>
      <c r="Y26" s="152"/>
      <c r="Z26" s="152"/>
      <c r="AA26" s="152"/>
      <c r="AB26" s="152"/>
      <c r="AC26" s="152"/>
      <c r="AD26" s="152"/>
      <c r="AE26" s="152"/>
      <c r="AF26" s="152" t="s">
        <v>325</v>
      </c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</row>
    <row r="27" spans="1:59" outlineLevel="1" x14ac:dyDescent="0.2">
      <c r="A27" s="159"/>
      <c r="B27" s="160"/>
      <c r="C27" s="193" t="s">
        <v>349</v>
      </c>
      <c r="D27" s="191"/>
      <c r="E27" s="192">
        <v>6.12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52"/>
      <c r="X27" s="152"/>
      <c r="Y27" s="152"/>
      <c r="Z27" s="152"/>
      <c r="AA27" s="152"/>
      <c r="AB27" s="152"/>
      <c r="AC27" s="152"/>
      <c r="AD27" s="152"/>
      <c r="AE27" s="152"/>
      <c r="AF27" s="152" t="s">
        <v>329</v>
      </c>
      <c r="AG27" s="152">
        <v>0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 spans="1:59" outlineLevel="1" x14ac:dyDescent="0.2">
      <c r="A28" s="159"/>
      <c r="B28" s="160"/>
      <c r="C28" s="193" t="s">
        <v>350</v>
      </c>
      <c r="D28" s="191"/>
      <c r="E28" s="192">
        <v>9.91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52"/>
      <c r="X28" s="152"/>
      <c r="Y28" s="152"/>
      <c r="Z28" s="152"/>
      <c r="AA28" s="152"/>
      <c r="AB28" s="152"/>
      <c r="AC28" s="152"/>
      <c r="AD28" s="152"/>
      <c r="AE28" s="152"/>
      <c r="AF28" s="152" t="s">
        <v>329</v>
      </c>
      <c r="AG28" s="152">
        <v>0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</row>
    <row r="29" spans="1:59" x14ac:dyDescent="0.2">
      <c r="A29" s="166" t="s">
        <v>260</v>
      </c>
      <c r="B29" s="167" t="s">
        <v>146</v>
      </c>
      <c r="C29" s="185" t="s">
        <v>147</v>
      </c>
      <c r="D29" s="168"/>
      <c r="E29" s="169"/>
      <c r="F29" s="170"/>
      <c r="G29" s="170">
        <f>SUMIF(AF30:AF51,"&lt;&gt;NOR",G30:G51)</f>
        <v>0</v>
      </c>
      <c r="H29" s="170"/>
      <c r="I29" s="170">
        <f>SUM(I30:I51)</f>
        <v>0</v>
      </c>
      <c r="J29" s="170"/>
      <c r="K29" s="170">
        <f>SUM(K30:K51)</f>
        <v>0</v>
      </c>
      <c r="L29" s="170"/>
      <c r="M29" s="170">
        <f>SUM(M30:M51)</f>
        <v>0</v>
      </c>
      <c r="N29" s="170"/>
      <c r="O29" s="170">
        <f>SUM(O30:O51)</f>
        <v>11.01</v>
      </c>
      <c r="P29" s="170"/>
      <c r="Q29" s="170">
        <f>SUM(Q30:Q51)</f>
        <v>0</v>
      </c>
      <c r="R29" s="170"/>
      <c r="S29" s="170"/>
      <c r="T29" s="165"/>
      <c r="U29" s="165">
        <f>SUM(U30:U51)</f>
        <v>72.59</v>
      </c>
      <c r="V29" s="165"/>
      <c r="AF29" t="s">
        <v>261</v>
      </c>
    </row>
    <row r="30" spans="1:59" ht="22.5" outlineLevel="1" x14ac:dyDescent="0.2">
      <c r="A30" s="171">
        <v>7</v>
      </c>
      <c r="B30" s="172" t="s">
        <v>351</v>
      </c>
      <c r="C30" s="187" t="s">
        <v>352</v>
      </c>
      <c r="D30" s="173" t="s">
        <v>353</v>
      </c>
      <c r="E30" s="174">
        <v>14.5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15</v>
      </c>
      <c r="M30" s="176">
        <f>G30*(1+L30/100)</f>
        <v>0</v>
      </c>
      <c r="N30" s="176">
        <v>0.28317999999999999</v>
      </c>
      <c r="O30" s="176">
        <f>ROUND(E30*N30,2)</f>
        <v>4.1100000000000003</v>
      </c>
      <c r="P30" s="176">
        <v>0</v>
      </c>
      <c r="Q30" s="176">
        <f>ROUND(E30*P30,2)</f>
        <v>0</v>
      </c>
      <c r="R30" s="176" t="s">
        <v>348</v>
      </c>
      <c r="S30" s="176" t="s">
        <v>269</v>
      </c>
      <c r="T30" s="161">
        <v>1.4</v>
      </c>
      <c r="U30" s="161">
        <f>ROUND(E30*T30,2)</f>
        <v>20.3</v>
      </c>
      <c r="V30" s="161"/>
      <c r="W30" s="152"/>
      <c r="X30" s="152"/>
      <c r="Y30" s="152"/>
      <c r="Z30" s="152"/>
      <c r="AA30" s="152"/>
      <c r="AB30" s="152"/>
      <c r="AC30" s="152"/>
      <c r="AD30" s="152"/>
      <c r="AE30" s="152"/>
      <c r="AF30" s="152" t="s">
        <v>325</v>
      </c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 spans="1:59" outlineLevel="1" x14ac:dyDescent="0.2">
      <c r="A31" s="159"/>
      <c r="B31" s="160"/>
      <c r="C31" s="257" t="s">
        <v>354</v>
      </c>
      <c r="D31" s="258"/>
      <c r="E31" s="258"/>
      <c r="F31" s="258"/>
      <c r="G31" s="258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52"/>
      <c r="X31" s="152"/>
      <c r="Y31" s="152"/>
      <c r="Z31" s="152"/>
      <c r="AA31" s="152"/>
      <c r="AB31" s="152"/>
      <c r="AC31" s="152"/>
      <c r="AD31" s="152"/>
      <c r="AE31" s="152"/>
      <c r="AF31" s="152" t="s">
        <v>327</v>
      </c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</row>
    <row r="32" spans="1:59" outlineLevel="1" x14ac:dyDescent="0.2">
      <c r="A32" s="159"/>
      <c r="B32" s="160"/>
      <c r="C32" s="246" t="s">
        <v>355</v>
      </c>
      <c r="D32" s="247"/>
      <c r="E32" s="247"/>
      <c r="F32" s="247"/>
      <c r="G32" s="247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52"/>
      <c r="X32" s="152"/>
      <c r="Y32" s="152"/>
      <c r="Z32" s="152"/>
      <c r="AA32" s="152"/>
      <c r="AB32" s="152"/>
      <c r="AC32" s="152"/>
      <c r="AD32" s="152"/>
      <c r="AE32" s="152"/>
      <c r="AF32" s="152" t="s">
        <v>272</v>
      </c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</row>
    <row r="33" spans="1:59" outlineLevel="1" x14ac:dyDescent="0.2">
      <c r="A33" s="159"/>
      <c r="B33" s="160"/>
      <c r="C33" s="193" t="s">
        <v>356</v>
      </c>
      <c r="D33" s="191"/>
      <c r="E33" s="192">
        <v>6.9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52"/>
      <c r="X33" s="152"/>
      <c r="Y33" s="152"/>
      <c r="Z33" s="152"/>
      <c r="AA33" s="152"/>
      <c r="AB33" s="152"/>
      <c r="AC33" s="152"/>
      <c r="AD33" s="152"/>
      <c r="AE33" s="152"/>
      <c r="AF33" s="152" t="s">
        <v>329</v>
      </c>
      <c r="AG33" s="152">
        <v>0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</row>
    <row r="34" spans="1:59" outlineLevel="1" x14ac:dyDescent="0.2">
      <c r="A34" s="159"/>
      <c r="B34" s="160"/>
      <c r="C34" s="193" t="s">
        <v>357</v>
      </c>
      <c r="D34" s="191"/>
      <c r="E34" s="192">
        <v>7.6</v>
      </c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52"/>
      <c r="X34" s="152"/>
      <c r="Y34" s="152"/>
      <c r="Z34" s="152"/>
      <c r="AA34" s="152"/>
      <c r="AB34" s="152"/>
      <c r="AC34" s="152"/>
      <c r="AD34" s="152"/>
      <c r="AE34" s="152"/>
      <c r="AF34" s="152" t="s">
        <v>329</v>
      </c>
      <c r="AG34" s="152">
        <v>0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</row>
    <row r="35" spans="1:59" outlineLevel="1" x14ac:dyDescent="0.2">
      <c r="A35" s="171">
        <v>8</v>
      </c>
      <c r="B35" s="172" t="s">
        <v>358</v>
      </c>
      <c r="C35" s="187" t="s">
        <v>359</v>
      </c>
      <c r="D35" s="173" t="s">
        <v>353</v>
      </c>
      <c r="E35" s="174">
        <v>16.82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15</v>
      </c>
      <c r="M35" s="176">
        <f>G35*(1+L35/100)</f>
        <v>0</v>
      </c>
      <c r="N35" s="176">
        <v>0.24568000000000001</v>
      </c>
      <c r="O35" s="176">
        <f>ROUND(E35*N35,2)</f>
        <v>4.13</v>
      </c>
      <c r="P35" s="176">
        <v>0</v>
      </c>
      <c r="Q35" s="176">
        <f>ROUND(E35*P35,2)</f>
        <v>0</v>
      </c>
      <c r="R35" s="176" t="s">
        <v>348</v>
      </c>
      <c r="S35" s="176" t="s">
        <v>269</v>
      </c>
      <c r="T35" s="161">
        <v>1.5</v>
      </c>
      <c r="U35" s="161">
        <f>ROUND(E35*T35,2)</f>
        <v>25.23</v>
      </c>
      <c r="V35" s="161"/>
      <c r="W35" s="152"/>
      <c r="X35" s="152"/>
      <c r="Y35" s="152"/>
      <c r="Z35" s="152"/>
      <c r="AA35" s="152"/>
      <c r="AB35" s="152"/>
      <c r="AC35" s="152"/>
      <c r="AD35" s="152"/>
      <c r="AE35" s="152"/>
      <c r="AF35" s="152" t="s">
        <v>325</v>
      </c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</row>
    <row r="36" spans="1:59" outlineLevel="1" x14ac:dyDescent="0.2">
      <c r="A36" s="159"/>
      <c r="B36" s="160"/>
      <c r="C36" s="257" t="s">
        <v>354</v>
      </c>
      <c r="D36" s="258"/>
      <c r="E36" s="258"/>
      <c r="F36" s="258"/>
      <c r="G36" s="258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52"/>
      <c r="X36" s="152"/>
      <c r="Y36" s="152"/>
      <c r="Z36" s="152"/>
      <c r="AA36" s="152"/>
      <c r="AB36" s="152"/>
      <c r="AC36" s="152"/>
      <c r="AD36" s="152"/>
      <c r="AE36" s="152"/>
      <c r="AF36" s="152" t="s">
        <v>327</v>
      </c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</row>
    <row r="37" spans="1:59" outlineLevel="1" x14ac:dyDescent="0.2">
      <c r="A37" s="159"/>
      <c r="B37" s="160"/>
      <c r="C37" s="246" t="s">
        <v>355</v>
      </c>
      <c r="D37" s="247"/>
      <c r="E37" s="247"/>
      <c r="F37" s="247"/>
      <c r="G37" s="247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52"/>
      <c r="X37" s="152"/>
      <c r="Y37" s="152"/>
      <c r="Z37" s="152"/>
      <c r="AA37" s="152"/>
      <c r="AB37" s="152"/>
      <c r="AC37" s="152"/>
      <c r="AD37" s="152"/>
      <c r="AE37" s="152"/>
      <c r="AF37" s="152" t="s">
        <v>272</v>
      </c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</row>
    <row r="38" spans="1:59" outlineLevel="1" x14ac:dyDescent="0.2">
      <c r="A38" s="159"/>
      <c r="B38" s="160"/>
      <c r="C38" s="193" t="s">
        <v>360</v>
      </c>
      <c r="D38" s="191"/>
      <c r="E38" s="192">
        <v>7.7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52"/>
      <c r="X38" s="152"/>
      <c r="Y38" s="152"/>
      <c r="Z38" s="152"/>
      <c r="AA38" s="152"/>
      <c r="AB38" s="152"/>
      <c r="AC38" s="152"/>
      <c r="AD38" s="152"/>
      <c r="AE38" s="152"/>
      <c r="AF38" s="152" t="s">
        <v>329</v>
      </c>
      <c r="AG38" s="152">
        <v>0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</row>
    <row r="39" spans="1:59" outlineLevel="1" x14ac:dyDescent="0.2">
      <c r="A39" s="159"/>
      <c r="B39" s="160"/>
      <c r="C39" s="193" t="s">
        <v>361</v>
      </c>
      <c r="D39" s="191"/>
      <c r="E39" s="192">
        <v>9.1199999999999992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52"/>
      <c r="X39" s="152"/>
      <c r="Y39" s="152"/>
      <c r="Z39" s="152"/>
      <c r="AA39" s="152"/>
      <c r="AB39" s="152"/>
      <c r="AC39" s="152"/>
      <c r="AD39" s="152"/>
      <c r="AE39" s="152"/>
      <c r="AF39" s="152" t="s">
        <v>329</v>
      </c>
      <c r="AG39" s="152">
        <v>0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</row>
    <row r="40" spans="1:59" ht="22.5" outlineLevel="1" x14ac:dyDescent="0.2">
      <c r="A40" s="171">
        <v>9</v>
      </c>
      <c r="B40" s="172" t="s">
        <v>362</v>
      </c>
      <c r="C40" s="187" t="s">
        <v>363</v>
      </c>
      <c r="D40" s="173" t="s">
        <v>364</v>
      </c>
      <c r="E40" s="174">
        <v>58.7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15</v>
      </c>
      <c r="M40" s="176">
        <f>G40*(1+L40/100)</f>
        <v>0</v>
      </c>
      <c r="N40" s="176">
        <v>3.5580000000000001E-2</v>
      </c>
      <c r="O40" s="176">
        <f>ROUND(E40*N40,2)</f>
        <v>2.09</v>
      </c>
      <c r="P40" s="176">
        <v>0</v>
      </c>
      <c r="Q40" s="176">
        <f>ROUND(E40*P40,2)</f>
        <v>0</v>
      </c>
      <c r="R40" s="176" t="s">
        <v>348</v>
      </c>
      <c r="S40" s="176" t="s">
        <v>269</v>
      </c>
      <c r="T40" s="161">
        <v>0.3</v>
      </c>
      <c r="U40" s="161">
        <f>ROUND(E40*T40,2)</f>
        <v>17.61</v>
      </c>
      <c r="V40" s="161"/>
      <c r="W40" s="152"/>
      <c r="X40" s="152"/>
      <c r="Y40" s="152"/>
      <c r="Z40" s="152"/>
      <c r="AA40" s="152"/>
      <c r="AB40" s="152"/>
      <c r="AC40" s="152"/>
      <c r="AD40" s="152"/>
      <c r="AE40" s="152"/>
      <c r="AF40" s="152" t="s">
        <v>325</v>
      </c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</row>
    <row r="41" spans="1:59" outlineLevel="1" x14ac:dyDescent="0.2">
      <c r="A41" s="159"/>
      <c r="B41" s="160"/>
      <c r="C41" s="193" t="s">
        <v>365</v>
      </c>
      <c r="D41" s="191"/>
      <c r="E41" s="192">
        <v>20.7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52"/>
      <c r="X41" s="152"/>
      <c r="Y41" s="152"/>
      <c r="Z41" s="152"/>
      <c r="AA41" s="152"/>
      <c r="AB41" s="152"/>
      <c r="AC41" s="152"/>
      <c r="AD41" s="152"/>
      <c r="AE41" s="152"/>
      <c r="AF41" s="152" t="s">
        <v>329</v>
      </c>
      <c r="AG41" s="152">
        <v>0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</row>
    <row r="42" spans="1:59" outlineLevel="1" x14ac:dyDescent="0.2">
      <c r="A42" s="159"/>
      <c r="B42" s="160"/>
      <c r="C42" s="193" t="s">
        <v>366</v>
      </c>
      <c r="D42" s="191"/>
      <c r="E42" s="192">
        <v>38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52"/>
      <c r="X42" s="152"/>
      <c r="Y42" s="152"/>
      <c r="Z42" s="152"/>
      <c r="AA42" s="152"/>
      <c r="AB42" s="152"/>
      <c r="AC42" s="152"/>
      <c r="AD42" s="152"/>
      <c r="AE42" s="152"/>
      <c r="AF42" s="152" t="s">
        <v>329</v>
      </c>
      <c r="AG42" s="152">
        <v>0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</row>
    <row r="43" spans="1:59" outlineLevel="1" x14ac:dyDescent="0.2">
      <c r="A43" s="171">
        <v>10</v>
      </c>
      <c r="B43" s="172" t="s">
        <v>367</v>
      </c>
      <c r="C43" s="187" t="s">
        <v>368</v>
      </c>
      <c r="D43" s="173" t="s">
        <v>369</v>
      </c>
      <c r="E43" s="174">
        <v>0.31340000000000001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15</v>
      </c>
      <c r="M43" s="176">
        <f>G43*(1+L43/100)</f>
        <v>0</v>
      </c>
      <c r="N43" s="176">
        <v>1.0202899999999999</v>
      </c>
      <c r="O43" s="176">
        <f>ROUND(E43*N43,2)</f>
        <v>0.32</v>
      </c>
      <c r="P43" s="176">
        <v>0</v>
      </c>
      <c r="Q43" s="176">
        <f>ROUND(E43*P43,2)</f>
        <v>0</v>
      </c>
      <c r="R43" s="176" t="s">
        <v>348</v>
      </c>
      <c r="S43" s="176" t="s">
        <v>269</v>
      </c>
      <c r="T43" s="161">
        <v>25.271000000000001</v>
      </c>
      <c r="U43" s="161">
        <f>ROUND(E43*T43,2)</f>
        <v>7.92</v>
      </c>
      <c r="V43" s="161"/>
      <c r="W43" s="152"/>
      <c r="X43" s="152"/>
      <c r="Y43" s="152"/>
      <c r="Z43" s="152"/>
      <c r="AA43" s="152"/>
      <c r="AB43" s="152"/>
      <c r="AC43" s="152"/>
      <c r="AD43" s="152"/>
      <c r="AE43" s="152"/>
      <c r="AF43" s="152" t="s">
        <v>325</v>
      </c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</row>
    <row r="44" spans="1:59" outlineLevel="1" x14ac:dyDescent="0.2">
      <c r="A44" s="159"/>
      <c r="B44" s="160"/>
      <c r="C44" s="193" t="s">
        <v>370</v>
      </c>
      <c r="D44" s="191"/>
      <c r="E44" s="192">
        <v>0.15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52"/>
      <c r="X44" s="152"/>
      <c r="Y44" s="152"/>
      <c r="Z44" s="152"/>
      <c r="AA44" s="152"/>
      <c r="AB44" s="152"/>
      <c r="AC44" s="152"/>
      <c r="AD44" s="152"/>
      <c r="AE44" s="152"/>
      <c r="AF44" s="152" t="s">
        <v>329</v>
      </c>
      <c r="AG44" s="152">
        <v>0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</row>
    <row r="45" spans="1:59" outlineLevel="1" x14ac:dyDescent="0.2">
      <c r="A45" s="159"/>
      <c r="B45" s="160"/>
      <c r="C45" s="193" t="s">
        <v>371</v>
      </c>
      <c r="D45" s="191"/>
      <c r="E45" s="192">
        <v>0.16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52"/>
      <c r="X45" s="152"/>
      <c r="Y45" s="152"/>
      <c r="Z45" s="152"/>
      <c r="AA45" s="152"/>
      <c r="AB45" s="152"/>
      <c r="AC45" s="152"/>
      <c r="AD45" s="152"/>
      <c r="AE45" s="152"/>
      <c r="AF45" s="152" t="s">
        <v>329</v>
      </c>
      <c r="AG45" s="152">
        <v>0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</row>
    <row r="46" spans="1:59" ht="22.5" outlineLevel="1" x14ac:dyDescent="0.2">
      <c r="A46" s="171">
        <v>11</v>
      </c>
      <c r="B46" s="172" t="s">
        <v>372</v>
      </c>
      <c r="C46" s="187" t="s">
        <v>373</v>
      </c>
      <c r="D46" s="173" t="s">
        <v>364</v>
      </c>
      <c r="E46" s="174">
        <v>1.4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15</v>
      </c>
      <c r="M46" s="176">
        <f>G46*(1+L46/100)</f>
        <v>0</v>
      </c>
      <c r="N46" s="176">
        <v>0.20815</v>
      </c>
      <c r="O46" s="176">
        <f>ROUND(E46*N46,2)</f>
        <v>0.28999999999999998</v>
      </c>
      <c r="P46" s="176">
        <v>0</v>
      </c>
      <c r="Q46" s="176">
        <f>ROUND(E46*P46,2)</f>
        <v>0</v>
      </c>
      <c r="R46" s="176" t="s">
        <v>348</v>
      </c>
      <c r="S46" s="176" t="s">
        <v>269</v>
      </c>
      <c r="T46" s="161">
        <v>0.96</v>
      </c>
      <c r="U46" s="161">
        <f>ROUND(E46*T46,2)</f>
        <v>1.34</v>
      </c>
      <c r="V46" s="161"/>
      <c r="W46" s="152"/>
      <c r="X46" s="152"/>
      <c r="Y46" s="152"/>
      <c r="Z46" s="152"/>
      <c r="AA46" s="152"/>
      <c r="AB46" s="152"/>
      <c r="AC46" s="152"/>
      <c r="AD46" s="152"/>
      <c r="AE46" s="152"/>
      <c r="AF46" s="152" t="s">
        <v>325</v>
      </c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</row>
    <row r="47" spans="1:59" outlineLevel="1" x14ac:dyDescent="0.2">
      <c r="A47" s="159"/>
      <c r="B47" s="160"/>
      <c r="C47" s="257" t="s">
        <v>374</v>
      </c>
      <c r="D47" s="258"/>
      <c r="E47" s="258"/>
      <c r="F47" s="258"/>
      <c r="G47" s="258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52"/>
      <c r="X47" s="152"/>
      <c r="Y47" s="152"/>
      <c r="Z47" s="152"/>
      <c r="AA47" s="152"/>
      <c r="AB47" s="152"/>
      <c r="AC47" s="152"/>
      <c r="AD47" s="152"/>
      <c r="AE47" s="152"/>
      <c r="AF47" s="152" t="s">
        <v>327</v>
      </c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</row>
    <row r="48" spans="1:59" outlineLevel="1" x14ac:dyDescent="0.2">
      <c r="A48" s="159"/>
      <c r="B48" s="160"/>
      <c r="C48" s="193" t="s">
        <v>375</v>
      </c>
      <c r="D48" s="191"/>
      <c r="E48" s="192">
        <v>1.4</v>
      </c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52"/>
      <c r="X48" s="152"/>
      <c r="Y48" s="152"/>
      <c r="Z48" s="152"/>
      <c r="AA48" s="152"/>
      <c r="AB48" s="152"/>
      <c r="AC48" s="152"/>
      <c r="AD48" s="152"/>
      <c r="AE48" s="152"/>
      <c r="AF48" s="152" t="s">
        <v>329</v>
      </c>
      <c r="AG48" s="152">
        <v>0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</row>
    <row r="49" spans="1:59" ht="22.5" outlineLevel="1" x14ac:dyDescent="0.2">
      <c r="A49" s="171">
        <v>12</v>
      </c>
      <c r="B49" s="172" t="s">
        <v>376</v>
      </c>
      <c r="C49" s="187" t="s">
        <v>377</v>
      </c>
      <c r="D49" s="173" t="s">
        <v>364</v>
      </c>
      <c r="E49" s="174">
        <v>0.8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15</v>
      </c>
      <c r="M49" s="176">
        <f>G49*(1+L49/100)</f>
        <v>0</v>
      </c>
      <c r="N49" s="176">
        <v>8.9569999999999997E-2</v>
      </c>
      <c r="O49" s="176">
        <f>ROUND(E49*N49,2)</f>
        <v>7.0000000000000007E-2</v>
      </c>
      <c r="P49" s="176">
        <v>0</v>
      </c>
      <c r="Q49" s="176">
        <f>ROUND(E49*P49,2)</f>
        <v>0</v>
      </c>
      <c r="R49" s="176" t="s">
        <v>348</v>
      </c>
      <c r="S49" s="176" t="s">
        <v>269</v>
      </c>
      <c r="T49" s="161">
        <v>0.23899999999999999</v>
      </c>
      <c r="U49" s="161">
        <f>ROUND(E49*T49,2)</f>
        <v>0.19</v>
      </c>
      <c r="V49" s="161"/>
      <c r="W49" s="152"/>
      <c r="X49" s="152"/>
      <c r="Y49" s="152"/>
      <c r="Z49" s="152"/>
      <c r="AA49" s="152"/>
      <c r="AB49" s="152"/>
      <c r="AC49" s="152"/>
      <c r="AD49" s="152"/>
      <c r="AE49" s="152"/>
      <c r="AF49" s="152" t="s">
        <v>325</v>
      </c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</row>
    <row r="50" spans="1:59" outlineLevel="1" x14ac:dyDescent="0.2">
      <c r="A50" s="159"/>
      <c r="B50" s="160"/>
      <c r="C50" s="257" t="s">
        <v>378</v>
      </c>
      <c r="D50" s="258"/>
      <c r="E50" s="258"/>
      <c r="F50" s="258"/>
      <c r="G50" s="258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52"/>
      <c r="X50" s="152"/>
      <c r="Y50" s="152"/>
      <c r="Z50" s="152"/>
      <c r="AA50" s="152"/>
      <c r="AB50" s="152"/>
      <c r="AC50" s="152"/>
      <c r="AD50" s="152"/>
      <c r="AE50" s="152"/>
      <c r="AF50" s="152" t="s">
        <v>327</v>
      </c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</row>
    <row r="51" spans="1:59" outlineLevel="1" x14ac:dyDescent="0.2">
      <c r="A51" s="159"/>
      <c r="B51" s="160"/>
      <c r="C51" s="193" t="s">
        <v>379</v>
      </c>
      <c r="D51" s="191"/>
      <c r="E51" s="192">
        <v>0.8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52"/>
      <c r="X51" s="152"/>
      <c r="Y51" s="152"/>
      <c r="Z51" s="152"/>
      <c r="AA51" s="152"/>
      <c r="AB51" s="152"/>
      <c r="AC51" s="152"/>
      <c r="AD51" s="152"/>
      <c r="AE51" s="152"/>
      <c r="AF51" s="152" t="s">
        <v>329</v>
      </c>
      <c r="AG51" s="152">
        <v>0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</row>
    <row r="52" spans="1:59" x14ac:dyDescent="0.2">
      <c r="A52" s="166" t="s">
        <v>260</v>
      </c>
      <c r="B52" s="167" t="s">
        <v>174</v>
      </c>
      <c r="C52" s="185" t="s">
        <v>175</v>
      </c>
      <c r="D52" s="168"/>
      <c r="E52" s="169"/>
      <c r="F52" s="170"/>
      <c r="G52" s="170">
        <f>SUMIF(AF53:AF55,"&lt;&gt;NOR",G53:G55)</f>
        <v>0</v>
      </c>
      <c r="H52" s="170"/>
      <c r="I52" s="170">
        <f>SUM(I53:I55)</f>
        <v>0</v>
      </c>
      <c r="J52" s="170"/>
      <c r="K52" s="170">
        <f>SUM(K53:K55)</f>
        <v>0</v>
      </c>
      <c r="L52" s="170"/>
      <c r="M52" s="170">
        <f>SUM(M53:M55)</f>
        <v>0</v>
      </c>
      <c r="N52" s="170"/>
      <c r="O52" s="170">
        <f>SUM(O53:O55)</f>
        <v>0</v>
      </c>
      <c r="P52" s="170"/>
      <c r="Q52" s="170">
        <f>SUM(Q53:Q55)</f>
        <v>0</v>
      </c>
      <c r="R52" s="170"/>
      <c r="S52" s="170"/>
      <c r="T52" s="165"/>
      <c r="U52" s="165">
        <f>SUM(U53:U55)</f>
        <v>46.97</v>
      </c>
      <c r="V52" s="165"/>
      <c r="AF52" t="s">
        <v>261</v>
      </c>
    </row>
    <row r="53" spans="1:59" outlineLevel="1" x14ac:dyDescent="0.2">
      <c r="A53" s="171">
        <v>13</v>
      </c>
      <c r="B53" s="172" t="s">
        <v>380</v>
      </c>
      <c r="C53" s="187" t="s">
        <v>381</v>
      </c>
      <c r="D53" s="173" t="s">
        <v>369</v>
      </c>
      <c r="E53" s="174">
        <v>55.129800000000003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15</v>
      </c>
      <c r="M53" s="176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6" t="s">
        <v>348</v>
      </c>
      <c r="S53" s="176" t="s">
        <v>269</v>
      </c>
      <c r="T53" s="161">
        <v>0.85199999999999998</v>
      </c>
      <c r="U53" s="161">
        <f>ROUND(E53*T53,2)</f>
        <v>46.97</v>
      </c>
      <c r="V53" s="161"/>
      <c r="W53" s="152"/>
      <c r="X53" s="152"/>
      <c r="Y53" s="152"/>
      <c r="Z53" s="152"/>
      <c r="AA53" s="152"/>
      <c r="AB53" s="152"/>
      <c r="AC53" s="152"/>
      <c r="AD53" s="152"/>
      <c r="AE53" s="152"/>
      <c r="AF53" s="152" t="s">
        <v>325</v>
      </c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</row>
    <row r="54" spans="1:59" ht="22.5" outlineLevel="1" x14ac:dyDescent="0.2">
      <c r="A54" s="159"/>
      <c r="B54" s="160"/>
      <c r="C54" s="257" t="s">
        <v>382</v>
      </c>
      <c r="D54" s="258"/>
      <c r="E54" s="258"/>
      <c r="F54" s="258"/>
      <c r="G54" s="258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52"/>
      <c r="X54" s="152"/>
      <c r="Y54" s="152"/>
      <c r="Z54" s="152"/>
      <c r="AA54" s="152"/>
      <c r="AB54" s="152"/>
      <c r="AC54" s="152"/>
      <c r="AD54" s="152"/>
      <c r="AE54" s="152"/>
      <c r="AF54" s="152" t="s">
        <v>327</v>
      </c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83" t="str">
        <f>C54</f>
        <v>přesun hmot pro budovy občanské výstavby (JKSO 801), budovy pro bydlení (JKSO 803) budovy pro výrobu a služby (JKSO 812) s nosnou svislou konstrukcí zděnou z cihel nebo tvárnic nebo kovovou</v>
      </c>
      <c r="BA54" s="152"/>
      <c r="BB54" s="152"/>
      <c r="BC54" s="152"/>
      <c r="BD54" s="152"/>
      <c r="BE54" s="152"/>
      <c r="BF54" s="152"/>
      <c r="BG54" s="152"/>
    </row>
    <row r="55" spans="1:59" outlineLevel="1" x14ac:dyDescent="0.2">
      <c r="A55" s="159"/>
      <c r="B55" s="160"/>
      <c r="C55" s="193" t="s">
        <v>383</v>
      </c>
      <c r="D55" s="191"/>
      <c r="E55" s="192">
        <v>55.13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52"/>
      <c r="X55" s="152"/>
      <c r="Y55" s="152"/>
      <c r="Z55" s="152"/>
      <c r="AA55" s="152"/>
      <c r="AB55" s="152"/>
      <c r="AC55" s="152"/>
      <c r="AD55" s="152"/>
      <c r="AE55" s="152"/>
      <c r="AF55" s="152" t="s">
        <v>329</v>
      </c>
      <c r="AG55" s="152">
        <v>0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</row>
    <row r="56" spans="1:59" x14ac:dyDescent="0.2">
      <c r="A56" s="166" t="s">
        <v>260</v>
      </c>
      <c r="B56" s="167" t="s">
        <v>182</v>
      </c>
      <c r="C56" s="185" t="s">
        <v>183</v>
      </c>
      <c r="D56" s="168"/>
      <c r="E56" s="169"/>
      <c r="F56" s="170"/>
      <c r="G56" s="170">
        <f>SUMIF(AF57:AF62,"&lt;&gt;NOR",G57:G62)</f>
        <v>0</v>
      </c>
      <c r="H56" s="170"/>
      <c r="I56" s="170">
        <f>SUM(I57:I62)</f>
        <v>0</v>
      </c>
      <c r="J56" s="170"/>
      <c r="K56" s="170">
        <f>SUM(K57:K62)</f>
        <v>0</v>
      </c>
      <c r="L56" s="170"/>
      <c r="M56" s="170">
        <f>SUM(M57:M62)</f>
        <v>0</v>
      </c>
      <c r="N56" s="170"/>
      <c r="O56" s="170">
        <f>SUM(O57:O62)</f>
        <v>0.02</v>
      </c>
      <c r="P56" s="170"/>
      <c r="Q56" s="170">
        <f>SUM(Q57:Q62)</f>
        <v>0</v>
      </c>
      <c r="R56" s="170"/>
      <c r="S56" s="170"/>
      <c r="T56" s="165"/>
      <c r="U56" s="165">
        <f>SUM(U57:U62)</f>
        <v>1.59</v>
      </c>
      <c r="V56" s="165"/>
      <c r="AF56" t="s">
        <v>261</v>
      </c>
    </row>
    <row r="57" spans="1:59" outlineLevel="1" x14ac:dyDescent="0.2">
      <c r="A57" s="171">
        <v>14</v>
      </c>
      <c r="B57" s="172" t="s">
        <v>384</v>
      </c>
      <c r="C57" s="187" t="s">
        <v>385</v>
      </c>
      <c r="D57" s="173" t="s">
        <v>353</v>
      </c>
      <c r="E57" s="174">
        <v>4.1399999999999997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15</v>
      </c>
      <c r="M57" s="176">
        <f>G57*(1+L57/100)</f>
        <v>0</v>
      </c>
      <c r="N57" s="176">
        <v>3.6800000000000001E-3</v>
      </c>
      <c r="O57" s="176">
        <f>ROUND(E57*N57,2)</f>
        <v>0.02</v>
      </c>
      <c r="P57" s="176">
        <v>0</v>
      </c>
      <c r="Q57" s="176">
        <f>ROUND(E57*P57,2)</f>
        <v>0</v>
      </c>
      <c r="R57" s="176" t="s">
        <v>386</v>
      </c>
      <c r="S57" s="176" t="s">
        <v>269</v>
      </c>
      <c r="T57" s="161">
        <v>0.38500000000000001</v>
      </c>
      <c r="U57" s="161">
        <f>ROUND(E57*T57,2)</f>
        <v>1.59</v>
      </c>
      <c r="V57" s="161"/>
      <c r="W57" s="152"/>
      <c r="X57" s="152"/>
      <c r="Y57" s="152"/>
      <c r="Z57" s="152"/>
      <c r="AA57" s="152"/>
      <c r="AB57" s="152"/>
      <c r="AC57" s="152"/>
      <c r="AD57" s="152"/>
      <c r="AE57" s="152"/>
      <c r="AF57" s="152" t="s">
        <v>325</v>
      </c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</row>
    <row r="58" spans="1:59" outlineLevel="1" x14ac:dyDescent="0.2">
      <c r="A58" s="159"/>
      <c r="B58" s="160"/>
      <c r="C58" s="248" t="s">
        <v>387</v>
      </c>
      <c r="D58" s="249"/>
      <c r="E58" s="249"/>
      <c r="F58" s="249"/>
      <c r="G58" s="249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52"/>
      <c r="X58" s="152"/>
      <c r="Y58" s="152"/>
      <c r="Z58" s="152"/>
      <c r="AA58" s="152"/>
      <c r="AB58" s="152"/>
      <c r="AC58" s="152"/>
      <c r="AD58" s="152"/>
      <c r="AE58" s="152"/>
      <c r="AF58" s="152" t="s">
        <v>272</v>
      </c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</row>
    <row r="59" spans="1:59" outlineLevel="1" x14ac:dyDescent="0.2">
      <c r="A59" s="159"/>
      <c r="B59" s="160"/>
      <c r="C59" s="193" t="s">
        <v>388</v>
      </c>
      <c r="D59" s="191"/>
      <c r="E59" s="192">
        <v>4.1399999999999997</v>
      </c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52"/>
      <c r="X59" s="152"/>
      <c r="Y59" s="152"/>
      <c r="Z59" s="152"/>
      <c r="AA59" s="152"/>
      <c r="AB59" s="152"/>
      <c r="AC59" s="152"/>
      <c r="AD59" s="152"/>
      <c r="AE59" s="152"/>
      <c r="AF59" s="152" t="s">
        <v>329</v>
      </c>
      <c r="AG59" s="152">
        <v>0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</row>
    <row r="60" spans="1:59" outlineLevel="1" x14ac:dyDescent="0.2">
      <c r="A60" s="171">
        <v>15</v>
      </c>
      <c r="B60" s="172" t="s">
        <v>389</v>
      </c>
      <c r="C60" s="187" t="s">
        <v>390</v>
      </c>
      <c r="D60" s="173" t="s">
        <v>0</v>
      </c>
      <c r="E60" s="174">
        <v>28.786200000000001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15</v>
      </c>
      <c r="M60" s="176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6" t="s">
        <v>386</v>
      </c>
      <c r="S60" s="176" t="s">
        <v>269</v>
      </c>
      <c r="T60" s="161">
        <v>0</v>
      </c>
      <c r="U60" s="161">
        <f>ROUND(E60*T60,2)</f>
        <v>0</v>
      </c>
      <c r="V60" s="161"/>
      <c r="W60" s="152"/>
      <c r="X60" s="152"/>
      <c r="Y60" s="152"/>
      <c r="Z60" s="152"/>
      <c r="AA60" s="152"/>
      <c r="AB60" s="152"/>
      <c r="AC60" s="152"/>
      <c r="AD60" s="152"/>
      <c r="AE60" s="152"/>
      <c r="AF60" s="152" t="s">
        <v>325</v>
      </c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</row>
    <row r="61" spans="1:59" outlineLevel="1" x14ac:dyDescent="0.2">
      <c r="A61" s="159"/>
      <c r="B61" s="160"/>
      <c r="C61" s="257" t="s">
        <v>391</v>
      </c>
      <c r="D61" s="258"/>
      <c r="E61" s="258"/>
      <c r="F61" s="258"/>
      <c r="G61" s="258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52"/>
      <c r="X61" s="152"/>
      <c r="Y61" s="152"/>
      <c r="Z61" s="152"/>
      <c r="AA61" s="152"/>
      <c r="AB61" s="152"/>
      <c r="AC61" s="152"/>
      <c r="AD61" s="152"/>
      <c r="AE61" s="152"/>
      <c r="AF61" s="152" t="s">
        <v>327</v>
      </c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</row>
    <row r="62" spans="1:59" outlineLevel="1" x14ac:dyDescent="0.2">
      <c r="A62" s="159"/>
      <c r="B62" s="160"/>
      <c r="C62" s="193" t="s">
        <v>392</v>
      </c>
      <c r="D62" s="191"/>
      <c r="E62" s="192">
        <v>28.79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52"/>
      <c r="X62" s="152"/>
      <c r="Y62" s="152"/>
      <c r="Z62" s="152"/>
      <c r="AA62" s="152"/>
      <c r="AB62" s="152"/>
      <c r="AC62" s="152"/>
      <c r="AD62" s="152"/>
      <c r="AE62" s="152"/>
      <c r="AF62" s="152" t="s">
        <v>329</v>
      </c>
      <c r="AG62" s="152">
        <v>0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</row>
    <row r="63" spans="1:59" x14ac:dyDescent="0.2">
      <c r="A63" s="166" t="s">
        <v>260</v>
      </c>
      <c r="B63" s="167" t="s">
        <v>214</v>
      </c>
      <c r="C63" s="185" t="s">
        <v>215</v>
      </c>
      <c r="D63" s="168"/>
      <c r="E63" s="169"/>
      <c r="F63" s="170"/>
      <c r="G63" s="170">
        <f>SUMIF(AF64:AF81,"&lt;&gt;NOR",G64:G81)</f>
        <v>0</v>
      </c>
      <c r="H63" s="170"/>
      <c r="I63" s="170">
        <f>SUM(I64:I81)</f>
        <v>0</v>
      </c>
      <c r="J63" s="170"/>
      <c r="K63" s="170">
        <f>SUM(K64:K81)</f>
        <v>0</v>
      </c>
      <c r="L63" s="170"/>
      <c r="M63" s="170">
        <f>SUM(M64:M81)</f>
        <v>0</v>
      </c>
      <c r="N63" s="170"/>
      <c r="O63" s="170">
        <f>SUM(O64:O81)</f>
        <v>3.6</v>
      </c>
      <c r="P63" s="170"/>
      <c r="Q63" s="170">
        <f>SUM(Q64:Q81)</f>
        <v>0</v>
      </c>
      <c r="R63" s="170"/>
      <c r="S63" s="170"/>
      <c r="T63" s="165"/>
      <c r="U63" s="165">
        <f>SUM(U64:U81)</f>
        <v>86.85</v>
      </c>
      <c r="V63" s="165"/>
      <c r="AF63" t="s">
        <v>261</v>
      </c>
    </row>
    <row r="64" spans="1:59" outlineLevel="1" x14ac:dyDescent="0.2">
      <c r="A64" s="177">
        <v>16</v>
      </c>
      <c r="B64" s="178" t="s">
        <v>393</v>
      </c>
      <c r="C64" s="186" t="s">
        <v>394</v>
      </c>
      <c r="D64" s="179" t="s">
        <v>395</v>
      </c>
      <c r="E64" s="180">
        <v>1</v>
      </c>
      <c r="F64" s="181"/>
      <c r="G64" s="182">
        <f>ROUND(E64*F64,2)</f>
        <v>0</v>
      </c>
      <c r="H64" s="181"/>
      <c r="I64" s="182">
        <f>ROUND(E64*H64,2)</f>
        <v>0</v>
      </c>
      <c r="J64" s="181"/>
      <c r="K64" s="182">
        <f>ROUND(E64*J64,2)</f>
        <v>0</v>
      </c>
      <c r="L64" s="182">
        <v>15</v>
      </c>
      <c r="M64" s="182">
        <f>G64*(1+L64/100)</f>
        <v>0</v>
      </c>
      <c r="N64" s="182">
        <v>4.0000000000000002E-4</v>
      </c>
      <c r="O64" s="182">
        <f>ROUND(E64*N64,2)</f>
        <v>0</v>
      </c>
      <c r="P64" s="182">
        <v>0</v>
      </c>
      <c r="Q64" s="182">
        <f>ROUND(E64*P64,2)</f>
        <v>0</v>
      </c>
      <c r="R64" s="182" t="s">
        <v>396</v>
      </c>
      <c r="S64" s="182" t="s">
        <v>397</v>
      </c>
      <c r="T64" s="161">
        <v>0</v>
      </c>
      <c r="U64" s="161">
        <f>ROUND(E64*T64,2)</f>
        <v>0</v>
      </c>
      <c r="V64" s="161"/>
      <c r="W64" s="152"/>
      <c r="X64" s="152"/>
      <c r="Y64" s="152"/>
      <c r="Z64" s="152"/>
      <c r="AA64" s="152"/>
      <c r="AB64" s="152"/>
      <c r="AC64" s="152"/>
      <c r="AD64" s="152"/>
      <c r="AE64" s="152"/>
      <c r="AF64" s="152" t="s">
        <v>398</v>
      </c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</row>
    <row r="65" spans="1:59" outlineLevel="1" x14ac:dyDescent="0.2">
      <c r="A65" s="177">
        <v>17</v>
      </c>
      <c r="B65" s="178" t="s">
        <v>399</v>
      </c>
      <c r="C65" s="186" t="s">
        <v>400</v>
      </c>
      <c r="D65" s="179" t="s">
        <v>364</v>
      </c>
      <c r="E65" s="180">
        <v>75</v>
      </c>
      <c r="F65" s="181"/>
      <c r="G65" s="182">
        <f>ROUND(E65*F65,2)</f>
        <v>0</v>
      </c>
      <c r="H65" s="181"/>
      <c r="I65" s="182">
        <f>ROUND(E65*H65,2)</f>
        <v>0</v>
      </c>
      <c r="J65" s="181"/>
      <c r="K65" s="182">
        <f>ROUND(E65*J65,2)</f>
        <v>0</v>
      </c>
      <c r="L65" s="182">
        <v>15</v>
      </c>
      <c r="M65" s="182">
        <f>G65*(1+L65/100)</f>
        <v>0</v>
      </c>
      <c r="N65" s="182">
        <v>0</v>
      </c>
      <c r="O65" s="182">
        <f>ROUND(E65*N65,2)</f>
        <v>0</v>
      </c>
      <c r="P65" s="182">
        <v>0</v>
      </c>
      <c r="Q65" s="182">
        <f>ROUND(E65*P65,2)</f>
        <v>0</v>
      </c>
      <c r="R65" s="182" t="s">
        <v>401</v>
      </c>
      <c r="S65" s="182" t="s">
        <v>269</v>
      </c>
      <c r="T65" s="161">
        <v>0.28000000000000003</v>
      </c>
      <c r="U65" s="161">
        <f>ROUND(E65*T65,2)</f>
        <v>21</v>
      </c>
      <c r="V65" s="161"/>
      <c r="W65" s="152"/>
      <c r="X65" s="152"/>
      <c r="Y65" s="152"/>
      <c r="Z65" s="152"/>
      <c r="AA65" s="152"/>
      <c r="AB65" s="152"/>
      <c r="AC65" s="152"/>
      <c r="AD65" s="152"/>
      <c r="AE65" s="152"/>
      <c r="AF65" s="152" t="s">
        <v>325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</row>
    <row r="66" spans="1:59" ht="22.5" outlineLevel="1" x14ac:dyDescent="0.2">
      <c r="A66" s="171">
        <v>18</v>
      </c>
      <c r="B66" s="172" t="s">
        <v>402</v>
      </c>
      <c r="C66" s="187" t="s">
        <v>403</v>
      </c>
      <c r="D66" s="173" t="s">
        <v>395</v>
      </c>
      <c r="E66" s="174">
        <v>36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15</v>
      </c>
      <c r="M66" s="176">
        <f>G66*(1+L66/100)</f>
        <v>0</v>
      </c>
      <c r="N66" s="176">
        <v>0.1</v>
      </c>
      <c r="O66" s="176">
        <f>ROUND(E66*N66,2)</f>
        <v>3.6</v>
      </c>
      <c r="P66" s="176">
        <v>0</v>
      </c>
      <c r="Q66" s="176">
        <f>ROUND(E66*P66,2)</f>
        <v>0</v>
      </c>
      <c r="R66" s="176" t="s">
        <v>404</v>
      </c>
      <c r="S66" s="176" t="s">
        <v>269</v>
      </c>
      <c r="T66" s="161">
        <v>0.44</v>
      </c>
      <c r="U66" s="161">
        <f>ROUND(E66*T66,2)</f>
        <v>15.84</v>
      </c>
      <c r="V66" s="161"/>
      <c r="W66" s="152"/>
      <c r="X66" s="152"/>
      <c r="Y66" s="152"/>
      <c r="Z66" s="152"/>
      <c r="AA66" s="152"/>
      <c r="AB66" s="152"/>
      <c r="AC66" s="152"/>
      <c r="AD66" s="152"/>
      <c r="AE66" s="152"/>
      <c r="AF66" s="152" t="s">
        <v>325</v>
      </c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</row>
    <row r="67" spans="1:59" outlineLevel="1" x14ac:dyDescent="0.2">
      <c r="A67" s="159"/>
      <c r="B67" s="160"/>
      <c r="C67" s="257" t="s">
        <v>405</v>
      </c>
      <c r="D67" s="258"/>
      <c r="E67" s="258"/>
      <c r="F67" s="258"/>
      <c r="G67" s="258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52"/>
      <c r="X67" s="152"/>
      <c r="Y67" s="152"/>
      <c r="Z67" s="152"/>
      <c r="AA67" s="152"/>
      <c r="AB67" s="152"/>
      <c r="AC67" s="152"/>
      <c r="AD67" s="152"/>
      <c r="AE67" s="152"/>
      <c r="AF67" s="152" t="s">
        <v>327</v>
      </c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</row>
    <row r="68" spans="1:59" outlineLevel="1" x14ac:dyDescent="0.2">
      <c r="A68" s="177">
        <v>19</v>
      </c>
      <c r="B68" s="178" t="s">
        <v>406</v>
      </c>
      <c r="C68" s="186" t="s">
        <v>407</v>
      </c>
      <c r="D68" s="179" t="s">
        <v>395</v>
      </c>
      <c r="E68" s="180">
        <v>15</v>
      </c>
      <c r="F68" s="181"/>
      <c r="G68" s="182">
        <f t="shared" ref="G68:G77" si="0">ROUND(E68*F68,2)</f>
        <v>0</v>
      </c>
      <c r="H68" s="181"/>
      <c r="I68" s="182">
        <f t="shared" ref="I68:I77" si="1">ROUND(E68*H68,2)</f>
        <v>0</v>
      </c>
      <c r="J68" s="181"/>
      <c r="K68" s="182">
        <f t="shared" ref="K68:K77" si="2">ROUND(E68*J68,2)</f>
        <v>0</v>
      </c>
      <c r="L68" s="182">
        <v>15</v>
      </c>
      <c r="M68" s="182">
        <f t="shared" ref="M68:M77" si="3">G68*(1+L68/100)</f>
        <v>0</v>
      </c>
      <c r="N68" s="182">
        <v>0</v>
      </c>
      <c r="O68" s="182">
        <f t="shared" ref="O68:O77" si="4">ROUND(E68*N68,2)</f>
        <v>0</v>
      </c>
      <c r="P68" s="182">
        <v>0</v>
      </c>
      <c r="Q68" s="182">
        <f t="shared" ref="Q68:Q77" si="5">ROUND(E68*P68,2)</f>
        <v>0</v>
      </c>
      <c r="R68" s="182" t="s">
        <v>404</v>
      </c>
      <c r="S68" s="182" t="s">
        <v>269</v>
      </c>
      <c r="T68" s="161">
        <v>1.5</v>
      </c>
      <c r="U68" s="161">
        <f>ROUND(E68*T68,2)</f>
        <v>22.5</v>
      </c>
      <c r="V68" s="161"/>
      <c r="W68" s="152"/>
      <c r="X68" s="152"/>
      <c r="Y68" s="152"/>
      <c r="Z68" s="152"/>
      <c r="AA68" s="152"/>
      <c r="AB68" s="152"/>
      <c r="AC68" s="152"/>
      <c r="AD68" s="152"/>
      <c r="AE68" s="152"/>
      <c r="AF68" s="152" t="s">
        <v>325</v>
      </c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</row>
    <row r="69" spans="1:59" outlineLevel="1" x14ac:dyDescent="0.2">
      <c r="A69" s="177">
        <v>20</v>
      </c>
      <c r="B69" s="178" t="s">
        <v>408</v>
      </c>
      <c r="C69" s="186" t="s">
        <v>409</v>
      </c>
      <c r="D69" s="179" t="s">
        <v>364</v>
      </c>
      <c r="E69" s="180">
        <v>75</v>
      </c>
      <c r="F69" s="181"/>
      <c r="G69" s="182">
        <f t="shared" si="0"/>
        <v>0</v>
      </c>
      <c r="H69" s="181"/>
      <c r="I69" s="182">
        <f t="shared" si="1"/>
        <v>0</v>
      </c>
      <c r="J69" s="181"/>
      <c r="K69" s="182">
        <f t="shared" si="2"/>
        <v>0</v>
      </c>
      <c r="L69" s="182">
        <v>15</v>
      </c>
      <c r="M69" s="182">
        <f t="shared" si="3"/>
        <v>0</v>
      </c>
      <c r="N69" s="182">
        <v>0</v>
      </c>
      <c r="O69" s="182">
        <f t="shared" si="4"/>
        <v>0</v>
      </c>
      <c r="P69" s="182">
        <v>0</v>
      </c>
      <c r="Q69" s="182">
        <f t="shared" si="5"/>
        <v>0</v>
      </c>
      <c r="R69" s="182"/>
      <c r="S69" s="182" t="s">
        <v>265</v>
      </c>
      <c r="T69" s="161">
        <v>0</v>
      </c>
      <c r="U69" s="161">
        <f>ROUND(E69*T69,2)</f>
        <v>0</v>
      </c>
      <c r="V69" s="161"/>
      <c r="W69" s="152"/>
      <c r="X69" s="152"/>
      <c r="Y69" s="152"/>
      <c r="Z69" s="152"/>
      <c r="AA69" s="152"/>
      <c r="AB69" s="152"/>
      <c r="AC69" s="152"/>
      <c r="AD69" s="152"/>
      <c r="AE69" s="152"/>
      <c r="AF69" s="152" t="s">
        <v>325</v>
      </c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</row>
    <row r="70" spans="1:59" outlineLevel="1" x14ac:dyDescent="0.2">
      <c r="A70" s="177">
        <v>21</v>
      </c>
      <c r="B70" s="178" t="s">
        <v>410</v>
      </c>
      <c r="C70" s="186" t="s">
        <v>411</v>
      </c>
      <c r="D70" s="179" t="s">
        <v>395</v>
      </c>
      <c r="E70" s="180">
        <v>28</v>
      </c>
      <c r="F70" s="181"/>
      <c r="G70" s="182">
        <f t="shared" si="0"/>
        <v>0</v>
      </c>
      <c r="H70" s="181"/>
      <c r="I70" s="182">
        <f t="shared" si="1"/>
        <v>0</v>
      </c>
      <c r="J70" s="181"/>
      <c r="K70" s="182">
        <f t="shared" si="2"/>
        <v>0</v>
      </c>
      <c r="L70" s="182">
        <v>15</v>
      </c>
      <c r="M70" s="182">
        <f t="shared" si="3"/>
        <v>0</v>
      </c>
      <c r="N70" s="182">
        <v>0</v>
      </c>
      <c r="O70" s="182">
        <f t="shared" si="4"/>
        <v>0</v>
      </c>
      <c r="P70" s="182">
        <v>0</v>
      </c>
      <c r="Q70" s="182">
        <f t="shared" si="5"/>
        <v>0</v>
      </c>
      <c r="R70" s="182"/>
      <c r="S70" s="182" t="s">
        <v>265</v>
      </c>
      <c r="T70" s="161">
        <v>0</v>
      </c>
      <c r="U70" s="161">
        <f>ROUND(E70*T70,2)</f>
        <v>0</v>
      </c>
      <c r="V70" s="161"/>
      <c r="W70" s="152"/>
      <c r="X70" s="152"/>
      <c r="Y70" s="152"/>
      <c r="Z70" s="152"/>
      <c r="AA70" s="152"/>
      <c r="AB70" s="152"/>
      <c r="AC70" s="152"/>
      <c r="AD70" s="152"/>
      <c r="AE70" s="152"/>
      <c r="AF70" s="152" t="s">
        <v>325</v>
      </c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</row>
    <row r="71" spans="1:59" outlineLevel="1" x14ac:dyDescent="0.2">
      <c r="A71" s="177">
        <v>22</v>
      </c>
      <c r="B71" s="178" t="s">
        <v>412</v>
      </c>
      <c r="C71" s="186" t="s">
        <v>413</v>
      </c>
      <c r="D71" s="179" t="s">
        <v>395</v>
      </c>
      <c r="E71" s="180">
        <v>8</v>
      </c>
      <c r="F71" s="181"/>
      <c r="G71" s="182">
        <f t="shared" si="0"/>
        <v>0</v>
      </c>
      <c r="H71" s="181"/>
      <c r="I71" s="182">
        <f t="shared" si="1"/>
        <v>0</v>
      </c>
      <c r="J71" s="181"/>
      <c r="K71" s="182">
        <f t="shared" si="2"/>
        <v>0</v>
      </c>
      <c r="L71" s="182">
        <v>15</v>
      </c>
      <c r="M71" s="182">
        <f t="shared" si="3"/>
        <v>0</v>
      </c>
      <c r="N71" s="182">
        <v>0</v>
      </c>
      <c r="O71" s="182">
        <f t="shared" si="4"/>
        <v>0</v>
      </c>
      <c r="P71" s="182">
        <v>0</v>
      </c>
      <c r="Q71" s="182">
        <f t="shared" si="5"/>
        <v>0</v>
      </c>
      <c r="R71" s="182"/>
      <c r="S71" s="182" t="s">
        <v>265</v>
      </c>
      <c r="T71" s="161">
        <v>0</v>
      </c>
      <c r="U71" s="161">
        <f>ROUND(E71*T71,2)</f>
        <v>0</v>
      </c>
      <c r="V71" s="161"/>
      <c r="W71" s="152"/>
      <c r="X71" s="152"/>
      <c r="Y71" s="152"/>
      <c r="Z71" s="152"/>
      <c r="AA71" s="152"/>
      <c r="AB71" s="152"/>
      <c r="AC71" s="152"/>
      <c r="AD71" s="152"/>
      <c r="AE71" s="152"/>
      <c r="AF71" s="152" t="s">
        <v>325</v>
      </c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</row>
    <row r="72" spans="1:59" outlineLevel="1" x14ac:dyDescent="0.2">
      <c r="A72" s="177">
        <v>23</v>
      </c>
      <c r="B72" s="178" t="s">
        <v>414</v>
      </c>
      <c r="C72" s="186" t="s">
        <v>415</v>
      </c>
      <c r="D72" s="179" t="s">
        <v>395</v>
      </c>
      <c r="E72" s="180">
        <v>15</v>
      </c>
      <c r="F72" s="181"/>
      <c r="G72" s="182">
        <f t="shared" si="0"/>
        <v>0</v>
      </c>
      <c r="H72" s="181"/>
      <c r="I72" s="182">
        <f t="shared" si="1"/>
        <v>0</v>
      </c>
      <c r="J72" s="181"/>
      <c r="K72" s="182">
        <f t="shared" si="2"/>
        <v>0</v>
      </c>
      <c r="L72" s="182">
        <v>15</v>
      </c>
      <c r="M72" s="182">
        <f t="shared" si="3"/>
        <v>0</v>
      </c>
      <c r="N72" s="182">
        <v>0</v>
      </c>
      <c r="O72" s="182">
        <f t="shared" si="4"/>
        <v>0</v>
      </c>
      <c r="P72" s="182">
        <v>0</v>
      </c>
      <c r="Q72" s="182">
        <f t="shared" si="5"/>
        <v>0</v>
      </c>
      <c r="R72" s="182"/>
      <c r="S72" s="182" t="s">
        <v>265</v>
      </c>
      <c r="T72" s="161">
        <v>0</v>
      </c>
      <c r="U72" s="161">
        <f>ROUND(E72*T72,2)</f>
        <v>0</v>
      </c>
      <c r="V72" s="161"/>
      <c r="W72" s="152"/>
      <c r="X72" s="152"/>
      <c r="Y72" s="152"/>
      <c r="Z72" s="152"/>
      <c r="AA72" s="152"/>
      <c r="AB72" s="152"/>
      <c r="AC72" s="152"/>
      <c r="AD72" s="152"/>
      <c r="AE72" s="152"/>
      <c r="AF72" s="152" t="s">
        <v>325</v>
      </c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</row>
    <row r="73" spans="1:59" outlineLevel="1" x14ac:dyDescent="0.2">
      <c r="A73" s="177">
        <v>24</v>
      </c>
      <c r="B73" s="178" t="s">
        <v>416</v>
      </c>
      <c r="C73" s="186" t="s">
        <v>417</v>
      </c>
      <c r="D73" s="179" t="s">
        <v>364</v>
      </c>
      <c r="E73" s="180">
        <v>62.5</v>
      </c>
      <c r="F73" s="181"/>
      <c r="G73" s="182">
        <f t="shared" si="0"/>
        <v>0</v>
      </c>
      <c r="H73" s="181"/>
      <c r="I73" s="182">
        <f t="shared" si="1"/>
        <v>0</v>
      </c>
      <c r="J73" s="181"/>
      <c r="K73" s="182">
        <f t="shared" si="2"/>
        <v>0</v>
      </c>
      <c r="L73" s="182">
        <v>15</v>
      </c>
      <c r="M73" s="182">
        <f t="shared" si="3"/>
        <v>0</v>
      </c>
      <c r="N73" s="182">
        <v>0</v>
      </c>
      <c r="O73" s="182">
        <f t="shared" si="4"/>
        <v>0</v>
      </c>
      <c r="P73" s="182">
        <v>0</v>
      </c>
      <c r="Q73" s="182">
        <f t="shared" si="5"/>
        <v>0</v>
      </c>
      <c r="R73" s="182" t="s">
        <v>401</v>
      </c>
      <c r="S73" s="182" t="s">
        <v>269</v>
      </c>
      <c r="T73" s="161">
        <v>0.41</v>
      </c>
      <c r="U73" s="161">
        <f>ROUND(E73*T73,2)</f>
        <v>25.63</v>
      </c>
      <c r="V73" s="161"/>
      <c r="W73" s="152"/>
      <c r="X73" s="152"/>
      <c r="Y73" s="152"/>
      <c r="Z73" s="152"/>
      <c r="AA73" s="152"/>
      <c r="AB73" s="152"/>
      <c r="AC73" s="152"/>
      <c r="AD73" s="152"/>
      <c r="AE73" s="152"/>
      <c r="AF73" s="152" t="s">
        <v>325</v>
      </c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</row>
    <row r="74" spans="1:59" ht="22.5" outlineLevel="1" x14ac:dyDescent="0.2">
      <c r="A74" s="177">
        <v>25</v>
      </c>
      <c r="B74" s="178" t="s">
        <v>418</v>
      </c>
      <c r="C74" s="186" t="s">
        <v>419</v>
      </c>
      <c r="D74" s="179" t="s">
        <v>395</v>
      </c>
      <c r="E74" s="180">
        <v>1</v>
      </c>
      <c r="F74" s="181"/>
      <c r="G74" s="182">
        <f t="shared" si="0"/>
        <v>0</v>
      </c>
      <c r="H74" s="181"/>
      <c r="I74" s="182">
        <f t="shared" si="1"/>
        <v>0</v>
      </c>
      <c r="J74" s="181"/>
      <c r="K74" s="182">
        <f t="shared" si="2"/>
        <v>0</v>
      </c>
      <c r="L74" s="182">
        <v>15</v>
      </c>
      <c r="M74" s="182">
        <f t="shared" si="3"/>
        <v>0</v>
      </c>
      <c r="N74" s="182">
        <v>0</v>
      </c>
      <c r="O74" s="182">
        <f t="shared" si="4"/>
        <v>0</v>
      </c>
      <c r="P74" s="182">
        <v>0</v>
      </c>
      <c r="Q74" s="182">
        <f t="shared" si="5"/>
        <v>0</v>
      </c>
      <c r="R74" s="182" t="s">
        <v>401</v>
      </c>
      <c r="S74" s="182" t="s">
        <v>269</v>
      </c>
      <c r="T74" s="161">
        <v>1.88</v>
      </c>
      <c r="U74" s="161">
        <f>ROUND(E74*T74,2)</f>
        <v>1.88</v>
      </c>
      <c r="V74" s="161"/>
      <c r="W74" s="152"/>
      <c r="X74" s="152"/>
      <c r="Y74" s="152"/>
      <c r="Z74" s="152"/>
      <c r="AA74" s="152"/>
      <c r="AB74" s="152"/>
      <c r="AC74" s="152"/>
      <c r="AD74" s="152"/>
      <c r="AE74" s="152"/>
      <c r="AF74" s="152" t="s">
        <v>325</v>
      </c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</row>
    <row r="75" spans="1:59" outlineLevel="1" x14ac:dyDescent="0.2">
      <c r="A75" s="177">
        <v>26</v>
      </c>
      <c r="B75" s="178" t="s">
        <v>420</v>
      </c>
      <c r="C75" s="186" t="s">
        <v>421</v>
      </c>
      <c r="D75" s="179" t="s">
        <v>395</v>
      </c>
      <c r="E75" s="180">
        <v>25</v>
      </c>
      <c r="F75" s="181"/>
      <c r="G75" s="182">
        <f t="shared" si="0"/>
        <v>0</v>
      </c>
      <c r="H75" s="181"/>
      <c r="I75" s="182">
        <f t="shared" si="1"/>
        <v>0</v>
      </c>
      <c r="J75" s="181"/>
      <c r="K75" s="182">
        <f t="shared" si="2"/>
        <v>0</v>
      </c>
      <c r="L75" s="182">
        <v>15</v>
      </c>
      <c r="M75" s="182">
        <f t="shared" si="3"/>
        <v>0</v>
      </c>
      <c r="N75" s="182">
        <v>0</v>
      </c>
      <c r="O75" s="182">
        <f t="shared" si="4"/>
        <v>0</v>
      </c>
      <c r="P75" s="182">
        <v>0</v>
      </c>
      <c r="Q75" s="182">
        <f t="shared" si="5"/>
        <v>0</v>
      </c>
      <c r="R75" s="182"/>
      <c r="S75" s="182" t="s">
        <v>265</v>
      </c>
      <c r="T75" s="161">
        <v>0</v>
      </c>
      <c r="U75" s="161">
        <f>ROUND(E75*T75,2)</f>
        <v>0</v>
      </c>
      <c r="V75" s="161"/>
      <c r="W75" s="152"/>
      <c r="X75" s="152"/>
      <c r="Y75" s="152"/>
      <c r="Z75" s="152"/>
      <c r="AA75" s="152"/>
      <c r="AB75" s="152"/>
      <c r="AC75" s="152"/>
      <c r="AD75" s="152"/>
      <c r="AE75" s="152"/>
      <c r="AF75" s="152" t="s">
        <v>325</v>
      </c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</row>
    <row r="76" spans="1:59" outlineLevel="1" x14ac:dyDescent="0.2">
      <c r="A76" s="177">
        <v>27</v>
      </c>
      <c r="B76" s="178" t="s">
        <v>422</v>
      </c>
      <c r="C76" s="186" t="s">
        <v>423</v>
      </c>
      <c r="D76" s="179" t="s">
        <v>395</v>
      </c>
      <c r="E76" s="180">
        <v>1</v>
      </c>
      <c r="F76" s="181"/>
      <c r="G76" s="182">
        <f t="shared" si="0"/>
        <v>0</v>
      </c>
      <c r="H76" s="181"/>
      <c r="I76" s="182">
        <f t="shared" si="1"/>
        <v>0</v>
      </c>
      <c r="J76" s="181"/>
      <c r="K76" s="182">
        <f t="shared" si="2"/>
        <v>0</v>
      </c>
      <c r="L76" s="182">
        <v>15</v>
      </c>
      <c r="M76" s="182">
        <f t="shared" si="3"/>
        <v>0</v>
      </c>
      <c r="N76" s="182">
        <v>0</v>
      </c>
      <c r="O76" s="182">
        <f t="shared" si="4"/>
        <v>0</v>
      </c>
      <c r="P76" s="182">
        <v>0</v>
      </c>
      <c r="Q76" s="182">
        <f t="shared" si="5"/>
        <v>0</v>
      </c>
      <c r="R76" s="182"/>
      <c r="S76" s="182" t="s">
        <v>265</v>
      </c>
      <c r="T76" s="161">
        <v>0</v>
      </c>
      <c r="U76" s="161">
        <f>ROUND(E76*T76,2)</f>
        <v>0</v>
      </c>
      <c r="V76" s="161"/>
      <c r="W76" s="152"/>
      <c r="X76" s="152"/>
      <c r="Y76" s="152"/>
      <c r="Z76" s="152"/>
      <c r="AA76" s="152"/>
      <c r="AB76" s="152"/>
      <c r="AC76" s="152"/>
      <c r="AD76" s="152"/>
      <c r="AE76" s="152"/>
      <c r="AF76" s="152" t="s">
        <v>325</v>
      </c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</row>
    <row r="77" spans="1:59" outlineLevel="1" x14ac:dyDescent="0.2">
      <c r="A77" s="171">
        <v>28</v>
      </c>
      <c r="B77" s="172" t="s">
        <v>424</v>
      </c>
      <c r="C77" s="187" t="s">
        <v>425</v>
      </c>
      <c r="D77" s="173" t="s">
        <v>395</v>
      </c>
      <c r="E77" s="174">
        <v>1</v>
      </c>
      <c r="F77" s="175"/>
      <c r="G77" s="176">
        <f t="shared" si="0"/>
        <v>0</v>
      </c>
      <c r="H77" s="175"/>
      <c r="I77" s="176">
        <f t="shared" si="1"/>
        <v>0</v>
      </c>
      <c r="J77" s="175"/>
      <c r="K77" s="176">
        <f t="shared" si="2"/>
        <v>0</v>
      </c>
      <c r="L77" s="176">
        <v>15</v>
      </c>
      <c r="M77" s="176">
        <f t="shared" si="3"/>
        <v>0</v>
      </c>
      <c r="N77" s="176">
        <v>0</v>
      </c>
      <c r="O77" s="176">
        <f t="shared" si="4"/>
        <v>0</v>
      </c>
      <c r="P77" s="176">
        <v>0</v>
      </c>
      <c r="Q77" s="176">
        <f t="shared" si="5"/>
        <v>0</v>
      </c>
      <c r="R77" s="176"/>
      <c r="S77" s="176" t="s">
        <v>265</v>
      </c>
      <c r="T77" s="161">
        <v>0</v>
      </c>
      <c r="U77" s="161">
        <f>ROUND(E77*T77,2)</f>
        <v>0</v>
      </c>
      <c r="V77" s="161"/>
      <c r="W77" s="152"/>
      <c r="X77" s="152"/>
      <c r="Y77" s="152"/>
      <c r="Z77" s="152"/>
      <c r="AA77" s="152"/>
      <c r="AB77" s="152"/>
      <c r="AC77" s="152"/>
      <c r="AD77" s="152"/>
      <c r="AE77" s="152"/>
      <c r="AF77" s="152" t="s">
        <v>325</v>
      </c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</row>
    <row r="78" spans="1:59" outlineLevel="1" x14ac:dyDescent="0.2">
      <c r="A78" s="159"/>
      <c r="B78" s="160"/>
      <c r="C78" s="248" t="s">
        <v>426</v>
      </c>
      <c r="D78" s="249"/>
      <c r="E78" s="249"/>
      <c r="F78" s="249"/>
      <c r="G78" s="249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52"/>
      <c r="X78" s="152"/>
      <c r="Y78" s="152"/>
      <c r="Z78" s="152"/>
      <c r="AA78" s="152"/>
      <c r="AB78" s="152"/>
      <c r="AC78" s="152"/>
      <c r="AD78" s="152"/>
      <c r="AE78" s="152"/>
      <c r="AF78" s="152" t="s">
        <v>272</v>
      </c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</row>
    <row r="79" spans="1:59" outlineLevel="1" x14ac:dyDescent="0.2">
      <c r="A79" s="171">
        <v>29</v>
      </c>
      <c r="B79" s="172" t="s">
        <v>427</v>
      </c>
      <c r="C79" s="187" t="s">
        <v>428</v>
      </c>
      <c r="D79" s="173" t="s">
        <v>0</v>
      </c>
      <c r="E79" s="174">
        <v>971.9375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15</v>
      </c>
      <c r="M79" s="176">
        <f>G79*(1+L79/100)</f>
        <v>0</v>
      </c>
      <c r="N79" s="176">
        <v>0</v>
      </c>
      <c r="O79" s="176">
        <f>ROUND(E79*N79,2)</f>
        <v>0</v>
      </c>
      <c r="P79" s="176">
        <v>0</v>
      </c>
      <c r="Q79" s="176">
        <f>ROUND(E79*P79,2)</f>
        <v>0</v>
      </c>
      <c r="R79" s="176" t="s">
        <v>401</v>
      </c>
      <c r="S79" s="176" t="s">
        <v>269</v>
      </c>
      <c r="T79" s="161">
        <v>0</v>
      </c>
      <c r="U79" s="161">
        <f>ROUND(E79*T79,2)</f>
        <v>0</v>
      </c>
      <c r="V79" s="161"/>
      <c r="W79" s="152"/>
      <c r="X79" s="152"/>
      <c r="Y79" s="152"/>
      <c r="Z79" s="152"/>
      <c r="AA79" s="152"/>
      <c r="AB79" s="152"/>
      <c r="AC79" s="152"/>
      <c r="AD79" s="152"/>
      <c r="AE79" s="152"/>
      <c r="AF79" s="152" t="s">
        <v>325</v>
      </c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</row>
    <row r="80" spans="1:59" outlineLevel="1" x14ac:dyDescent="0.2">
      <c r="A80" s="159"/>
      <c r="B80" s="160"/>
      <c r="C80" s="257" t="s">
        <v>429</v>
      </c>
      <c r="D80" s="258"/>
      <c r="E80" s="258"/>
      <c r="F80" s="258"/>
      <c r="G80" s="258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52"/>
      <c r="X80" s="152"/>
      <c r="Y80" s="152"/>
      <c r="Z80" s="152"/>
      <c r="AA80" s="152"/>
      <c r="AB80" s="152"/>
      <c r="AC80" s="152"/>
      <c r="AD80" s="152"/>
      <c r="AE80" s="152"/>
      <c r="AF80" s="152" t="s">
        <v>327</v>
      </c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</row>
    <row r="81" spans="1:59" outlineLevel="1" x14ac:dyDescent="0.2">
      <c r="A81" s="159"/>
      <c r="B81" s="160"/>
      <c r="C81" s="193" t="s">
        <v>430</v>
      </c>
      <c r="D81" s="191"/>
      <c r="E81" s="192">
        <v>971.94</v>
      </c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52"/>
      <c r="X81" s="152"/>
      <c r="Y81" s="152"/>
      <c r="Z81" s="152"/>
      <c r="AA81" s="152"/>
      <c r="AB81" s="152"/>
      <c r="AC81" s="152"/>
      <c r="AD81" s="152"/>
      <c r="AE81" s="152"/>
      <c r="AF81" s="152" t="s">
        <v>329</v>
      </c>
      <c r="AG81" s="152">
        <v>0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</row>
    <row r="82" spans="1:59" x14ac:dyDescent="0.2">
      <c r="A82" s="5"/>
      <c r="B82" s="6"/>
      <c r="C82" s="188"/>
      <c r="D82" s="8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AD82">
        <v>15</v>
      </c>
      <c r="AE82">
        <v>21</v>
      </c>
    </row>
    <row r="83" spans="1:59" x14ac:dyDescent="0.2">
      <c r="A83" s="155"/>
      <c r="B83" s="156" t="s">
        <v>29</v>
      </c>
      <c r="C83" s="189"/>
      <c r="D83" s="157"/>
      <c r="E83" s="158"/>
      <c r="F83" s="158"/>
      <c r="G83" s="184">
        <f>G8+G25+G29+G52+G56+G63</f>
        <v>0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AD83">
        <f>SUMIF(L7:L81,AD82,G7:G81)</f>
        <v>0</v>
      </c>
      <c r="AE83">
        <f>SUMIF(L7:L81,AE82,G7:G81)</f>
        <v>0</v>
      </c>
      <c r="AF83" t="s">
        <v>300</v>
      </c>
    </row>
    <row r="84" spans="1:59" x14ac:dyDescent="0.2">
      <c r="C84" s="190"/>
      <c r="D84" s="143"/>
      <c r="AF84" t="s">
        <v>319</v>
      </c>
    </row>
    <row r="85" spans="1:59" x14ac:dyDescent="0.2">
      <c r="D85" s="143"/>
    </row>
    <row r="86" spans="1:59" x14ac:dyDescent="0.2">
      <c r="D86" s="143"/>
    </row>
    <row r="87" spans="1:59" x14ac:dyDescent="0.2">
      <c r="D87" s="143"/>
    </row>
    <row r="88" spans="1:59" x14ac:dyDescent="0.2">
      <c r="D88" s="143"/>
    </row>
    <row r="89" spans="1:59" x14ac:dyDescent="0.2">
      <c r="D89" s="143"/>
    </row>
    <row r="90" spans="1:59" x14ac:dyDescent="0.2">
      <c r="D90" s="143"/>
    </row>
    <row r="91" spans="1:59" x14ac:dyDescent="0.2">
      <c r="D91" s="143"/>
    </row>
    <row r="92" spans="1:59" x14ac:dyDescent="0.2">
      <c r="D92" s="143"/>
    </row>
    <row r="93" spans="1:59" x14ac:dyDescent="0.2">
      <c r="D93" s="143"/>
    </row>
    <row r="94" spans="1:59" x14ac:dyDescent="0.2">
      <c r="D94" s="143"/>
    </row>
    <row r="95" spans="1:59" x14ac:dyDescent="0.2">
      <c r="D95" s="143"/>
    </row>
    <row r="96" spans="1:59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Y+y+jxtVNkZO7JUWUiPKUFvhmh60PoJy3QZZKNGXNer5l3zdvYETybaVGXJhWzKZD6/ehI+2RgD1C+p5lLrVbg==" saltValue="8qvw1N316a3MYI++qjUSeg==" spinCount="100000" sheet="1"/>
  <mergeCells count="20">
    <mergeCell ref="C37:G37"/>
    <mergeCell ref="A1:G1"/>
    <mergeCell ref="C2:G2"/>
    <mergeCell ref="C3:G3"/>
    <mergeCell ref="C4:G4"/>
    <mergeCell ref="C10:G10"/>
    <mergeCell ref="C15:G15"/>
    <mergeCell ref="C18:G18"/>
    <mergeCell ref="C21:G21"/>
    <mergeCell ref="C31:G31"/>
    <mergeCell ref="C32:G32"/>
    <mergeCell ref="C36:G36"/>
    <mergeCell ref="C78:G78"/>
    <mergeCell ref="C80:G80"/>
    <mergeCell ref="C47:G47"/>
    <mergeCell ref="C50:G50"/>
    <mergeCell ref="C54:G54"/>
    <mergeCell ref="C58:G58"/>
    <mergeCell ref="C61:G61"/>
    <mergeCell ref="C67:G6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250" t="s">
        <v>320</v>
      </c>
      <c r="B1" s="250"/>
      <c r="C1" s="250"/>
      <c r="D1" s="250"/>
      <c r="E1" s="250"/>
      <c r="F1" s="250"/>
      <c r="G1" s="250"/>
      <c r="AF1" t="s">
        <v>236</v>
      </c>
    </row>
    <row r="2" spans="1:59" ht="24.95" customHeight="1" x14ac:dyDescent="0.2">
      <c r="A2" s="144" t="s">
        <v>7</v>
      </c>
      <c r="B2" s="73" t="s">
        <v>44</v>
      </c>
      <c r="C2" s="251" t="s">
        <v>45</v>
      </c>
      <c r="D2" s="252"/>
      <c r="E2" s="252"/>
      <c r="F2" s="252"/>
      <c r="G2" s="253"/>
      <c r="AF2" t="s">
        <v>237</v>
      </c>
    </row>
    <row r="3" spans="1:59" ht="24.95" customHeight="1" x14ac:dyDescent="0.2">
      <c r="A3" s="144" t="s">
        <v>8</v>
      </c>
      <c r="B3" s="73" t="s">
        <v>60</v>
      </c>
      <c r="C3" s="251" t="s">
        <v>61</v>
      </c>
      <c r="D3" s="252"/>
      <c r="E3" s="252"/>
      <c r="F3" s="252"/>
      <c r="G3" s="253"/>
      <c r="AB3" s="90" t="s">
        <v>237</v>
      </c>
      <c r="AF3" t="s">
        <v>239</v>
      </c>
    </row>
    <row r="4" spans="1:59" ht="24.95" customHeight="1" x14ac:dyDescent="0.2">
      <c r="A4" s="145" t="s">
        <v>9</v>
      </c>
      <c r="B4" s="146" t="s">
        <v>64</v>
      </c>
      <c r="C4" s="254" t="s">
        <v>65</v>
      </c>
      <c r="D4" s="255"/>
      <c r="E4" s="255"/>
      <c r="F4" s="255"/>
      <c r="G4" s="256"/>
      <c r="AF4" t="s">
        <v>240</v>
      </c>
    </row>
    <row r="5" spans="1:59" x14ac:dyDescent="0.2">
      <c r="D5" s="143"/>
    </row>
    <row r="6" spans="1:59" ht="38.25" x14ac:dyDescent="0.2">
      <c r="A6" s="148" t="s">
        <v>241</v>
      </c>
      <c r="B6" s="150" t="s">
        <v>242</v>
      </c>
      <c r="C6" s="150" t="s">
        <v>243</v>
      </c>
      <c r="D6" s="149" t="s">
        <v>244</v>
      </c>
      <c r="E6" s="148" t="s">
        <v>245</v>
      </c>
      <c r="F6" s="147" t="s">
        <v>246</v>
      </c>
      <c r="G6" s="148" t="s">
        <v>29</v>
      </c>
      <c r="H6" s="151" t="s">
        <v>30</v>
      </c>
      <c r="I6" s="151" t="s">
        <v>247</v>
      </c>
      <c r="J6" s="151" t="s">
        <v>31</v>
      </c>
      <c r="K6" s="151" t="s">
        <v>248</v>
      </c>
      <c r="L6" s="151" t="s">
        <v>249</v>
      </c>
      <c r="M6" s="151" t="s">
        <v>250</v>
      </c>
      <c r="N6" s="151" t="s">
        <v>251</v>
      </c>
      <c r="O6" s="151" t="s">
        <v>252</v>
      </c>
      <c r="P6" s="151" t="s">
        <v>253</v>
      </c>
      <c r="Q6" s="151" t="s">
        <v>254</v>
      </c>
      <c r="R6" s="151" t="s">
        <v>255</v>
      </c>
      <c r="S6" s="151" t="s">
        <v>256</v>
      </c>
      <c r="T6" s="151" t="s">
        <v>257</v>
      </c>
      <c r="U6" s="151" t="s">
        <v>258</v>
      </c>
      <c r="V6" s="151" t="s">
        <v>259</v>
      </c>
    </row>
    <row r="7" spans="1:59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59" x14ac:dyDescent="0.2">
      <c r="A8" s="166" t="s">
        <v>260</v>
      </c>
      <c r="B8" s="167" t="s">
        <v>59</v>
      </c>
      <c r="C8" s="185" t="s">
        <v>133</v>
      </c>
      <c r="D8" s="168"/>
      <c r="E8" s="169"/>
      <c r="F8" s="170"/>
      <c r="G8" s="170">
        <f>SUMIF(AF9:AF42,"&lt;&gt;NOR",G9:G42)</f>
        <v>0</v>
      </c>
      <c r="H8" s="170"/>
      <c r="I8" s="170">
        <f>SUM(I9:I42)</f>
        <v>0</v>
      </c>
      <c r="J8" s="170"/>
      <c r="K8" s="170">
        <f>SUM(K9:K42)</f>
        <v>0</v>
      </c>
      <c r="L8" s="170"/>
      <c r="M8" s="170">
        <f>SUM(M9:M42)</f>
        <v>0</v>
      </c>
      <c r="N8" s="170"/>
      <c r="O8" s="170">
        <f>SUM(O9:O42)</f>
        <v>0</v>
      </c>
      <c r="P8" s="170"/>
      <c r="Q8" s="170">
        <f>SUM(Q9:Q42)</f>
        <v>0</v>
      </c>
      <c r="R8" s="170"/>
      <c r="S8" s="170"/>
      <c r="T8" s="165"/>
      <c r="U8" s="165">
        <f>SUM(U9:U42)</f>
        <v>239</v>
      </c>
      <c r="V8" s="165"/>
      <c r="AF8" t="s">
        <v>261</v>
      </c>
    </row>
    <row r="9" spans="1:59" outlineLevel="1" x14ac:dyDescent="0.2">
      <c r="A9" s="171">
        <v>1</v>
      </c>
      <c r="B9" s="172" t="s">
        <v>431</v>
      </c>
      <c r="C9" s="187" t="s">
        <v>432</v>
      </c>
      <c r="D9" s="173" t="s">
        <v>323</v>
      </c>
      <c r="E9" s="174">
        <v>177.3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15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324</v>
      </c>
      <c r="S9" s="176" t="s">
        <v>269</v>
      </c>
      <c r="T9" s="161">
        <v>9.7000000000000003E-2</v>
      </c>
      <c r="U9" s="161">
        <f>ROUND(E9*T9,2)</f>
        <v>17.2</v>
      </c>
      <c r="V9" s="161"/>
      <c r="W9" s="152"/>
      <c r="X9" s="152"/>
      <c r="Y9" s="152"/>
      <c r="Z9" s="152"/>
      <c r="AA9" s="152"/>
      <c r="AB9" s="152"/>
      <c r="AC9" s="152"/>
      <c r="AD9" s="152"/>
      <c r="AE9" s="152"/>
      <c r="AF9" s="152" t="s">
        <v>433</v>
      </c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</row>
    <row r="10" spans="1:59" outlineLevel="1" x14ac:dyDescent="0.2">
      <c r="A10" s="159"/>
      <c r="B10" s="160"/>
      <c r="C10" s="257" t="s">
        <v>434</v>
      </c>
      <c r="D10" s="258"/>
      <c r="E10" s="258"/>
      <c r="F10" s="258"/>
      <c r="G10" s="258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52"/>
      <c r="X10" s="152"/>
      <c r="Y10" s="152"/>
      <c r="Z10" s="152"/>
      <c r="AA10" s="152"/>
      <c r="AB10" s="152"/>
      <c r="AC10" s="152"/>
      <c r="AD10" s="152"/>
      <c r="AE10" s="152"/>
      <c r="AF10" s="152" t="s">
        <v>327</v>
      </c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</row>
    <row r="11" spans="1:59" outlineLevel="1" x14ac:dyDescent="0.2">
      <c r="A11" s="159"/>
      <c r="B11" s="160"/>
      <c r="C11" s="193" t="s">
        <v>435</v>
      </c>
      <c r="D11" s="191"/>
      <c r="E11" s="192">
        <v>177.3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52"/>
      <c r="X11" s="152"/>
      <c r="Y11" s="152"/>
      <c r="Z11" s="152"/>
      <c r="AA11" s="152"/>
      <c r="AB11" s="152"/>
      <c r="AC11" s="152"/>
      <c r="AD11" s="152"/>
      <c r="AE11" s="152"/>
      <c r="AF11" s="152" t="s">
        <v>329</v>
      </c>
      <c r="AG11" s="152">
        <v>0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</row>
    <row r="12" spans="1:59" outlineLevel="1" x14ac:dyDescent="0.2">
      <c r="A12" s="171">
        <v>2</v>
      </c>
      <c r="B12" s="172" t="s">
        <v>436</v>
      </c>
      <c r="C12" s="187" t="s">
        <v>437</v>
      </c>
      <c r="D12" s="173" t="s">
        <v>323</v>
      </c>
      <c r="E12" s="174">
        <v>103.848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15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324</v>
      </c>
      <c r="S12" s="176" t="s">
        <v>269</v>
      </c>
      <c r="T12" s="161">
        <v>0.626</v>
      </c>
      <c r="U12" s="161">
        <f>ROUND(E12*T12,2)</f>
        <v>65.010000000000005</v>
      </c>
      <c r="V12" s="161"/>
      <c r="W12" s="152"/>
      <c r="X12" s="152"/>
      <c r="Y12" s="152"/>
      <c r="Z12" s="152"/>
      <c r="AA12" s="152"/>
      <c r="AB12" s="152"/>
      <c r="AC12" s="152"/>
      <c r="AD12" s="152"/>
      <c r="AE12" s="152"/>
      <c r="AF12" s="152" t="s">
        <v>433</v>
      </c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</row>
    <row r="13" spans="1:59" outlineLevel="1" x14ac:dyDescent="0.2">
      <c r="A13" s="159"/>
      <c r="B13" s="160"/>
      <c r="C13" s="257" t="s">
        <v>438</v>
      </c>
      <c r="D13" s="258"/>
      <c r="E13" s="258"/>
      <c r="F13" s="258"/>
      <c r="G13" s="258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52"/>
      <c r="X13" s="152"/>
      <c r="Y13" s="152"/>
      <c r="Z13" s="152"/>
      <c r="AA13" s="152"/>
      <c r="AB13" s="152"/>
      <c r="AC13" s="152"/>
      <c r="AD13" s="152"/>
      <c r="AE13" s="152"/>
      <c r="AF13" s="152" t="s">
        <v>327</v>
      </c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</row>
    <row r="14" spans="1:59" outlineLevel="1" x14ac:dyDescent="0.2">
      <c r="A14" s="159"/>
      <c r="B14" s="160"/>
      <c r="C14" s="193" t="s">
        <v>439</v>
      </c>
      <c r="D14" s="191"/>
      <c r="E14" s="192">
        <v>103.2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52"/>
      <c r="X14" s="152"/>
      <c r="Y14" s="152"/>
      <c r="Z14" s="152"/>
      <c r="AA14" s="152"/>
      <c r="AB14" s="152"/>
      <c r="AC14" s="152"/>
      <c r="AD14" s="152"/>
      <c r="AE14" s="152"/>
      <c r="AF14" s="152" t="s">
        <v>329</v>
      </c>
      <c r="AG14" s="152">
        <v>0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</row>
    <row r="15" spans="1:59" outlineLevel="1" x14ac:dyDescent="0.2">
      <c r="A15" s="159"/>
      <c r="B15" s="160"/>
      <c r="C15" s="193" t="s">
        <v>440</v>
      </c>
      <c r="D15" s="191"/>
      <c r="E15" s="192">
        <v>0.64800000000000002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52"/>
      <c r="X15" s="152"/>
      <c r="Y15" s="152"/>
      <c r="Z15" s="152"/>
      <c r="AA15" s="152"/>
      <c r="AB15" s="152"/>
      <c r="AC15" s="152"/>
      <c r="AD15" s="152"/>
      <c r="AE15" s="152"/>
      <c r="AF15" s="152" t="s">
        <v>329</v>
      </c>
      <c r="AG15" s="152">
        <v>0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</row>
    <row r="16" spans="1:59" outlineLevel="1" x14ac:dyDescent="0.2">
      <c r="A16" s="171">
        <v>3</v>
      </c>
      <c r="B16" s="172" t="s">
        <v>321</v>
      </c>
      <c r="C16" s="187" t="s">
        <v>322</v>
      </c>
      <c r="D16" s="173" t="s">
        <v>323</v>
      </c>
      <c r="E16" s="174">
        <v>94.202500000000001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15</v>
      </c>
      <c r="M16" s="176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6" t="s">
        <v>324</v>
      </c>
      <c r="S16" s="176" t="s">
        <v>269</v>
      </c>
      <c r="T16" s="161">
        <v>0.495</v>
      </c>
      <c r="U16" s="161">
        <f>ROUND(E16*T16,2)</f>
        <v>46.63</v>
      </c>
      <c r="V16" s="161"/>
      <c r="W16" s="152"/>
      <c r="X16" s="152"/>
      <c r="Y16" s="152"/>
      <c r="Z16" s="152"/>
      <c r="AA16" s="152"/>
      <c r="AB16" s="152"/>
      <c r="AC16" s="152"/>
      <c r="AD16" s="152"/>
      <c r="AE16" s="152"/>
      <c r="AF16" s="152" t="s">
        <v>433</v>
      </c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</row>
    <row r="17" spans="1:59" ht="22.5" outlineLevel="1" x14ac:dyDescent="0.2">
      <c r="A17" s="159"/>
      <c r="B17" s="160"/>
      <c r="C17" s="257" t="s">
        <v>326</v>
      </c>
      <c r="D17" s="258"/>
      <c r="E17" s="258"/>
      <c r="F17" s="258"/>
      <c r="G17" s="258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52"/>
      <c r="X17" s="152"/>
      <c r="Y17" s="152"/>
      <c r="Z17" s="152"/>
      <c r="AA17" s="152"/>
      <c r="AB17" s="152"/>
      <c r="AC17" s="152"/>
      <c r="AD17" s="152"/>
      <c r="AE17" s="152"/>
      <c r="AF17" s="152" t="s">
        <v>327</v>
      </c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83" t="str">
        <f>C17</f>
        <v>zapažených i nezapažených s urovnáním dna do předepsaného profilu a spádu, s přehozením výkopku na přilehlém terénu na vzdálenost do 3 m od podélné osy rýhy nebo s naložením výkopku na dopravní prostředek.</v>
      </c>
      <c r="BA17" s="152"/>
      <c r="BB17" s="152"/>
      <c r="BC17" s="152"/>
      <c r="BD17" s="152"/>
      <c r="BE17" s="152"/>
      <c r="BF17" s="152"/>
      <c r="BG17" s="152"/>
    </row>
    <row r="18" spans="1:59" outlineLevel="1" x14ac:dyDescent="0.2">
      <c r="A18" s="159"/>
      <c r="B18" s="160"/>
      <c r="C18" s="193" t="s">
        <v>441</v>
      </c>
      <c r="D18" s="191"/>
      <c r="E18" s="192">
        <v>27.9375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52"/>
      <c r="X18" s="152"/>
      <c r="Y18" s="152"/>
      <c r="Z18" s="152"/>
      <c r="AA18" s="152"/>
      <c r="AB18" s="152"/>
      <c r="AC18" s="152"/>
      <c r="AD18" s="152"/>
      <c r="AE18" s="152"/>
      <c r="AF18" s="152" t="s">
        <v>329</v>
      </c>
      <c r="AG18" s="152">
        <v>0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</row>
    <row r="19" spans="1:59" outlineLevel="1" x14ac:dyDescent="0.2">
      <c r="A19" s="159"/>
      <c r="B19" s="160"/>
      <c r="C19" s="193" t="s">
        <v>442</v>
      </c>
      <c r="D19" s="191"/>
      <c r="E19" s="192">
        <v>0.25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52"/>
      <c r="X19" s="152"/>
      <c r="Y19" s="152"/>
      <c r="Z19" s="152"/>
      <c r="AA19" s="152"/>
      <c r="AB19" s="152"/>
      <c r="AC19" s="152"/>
      <c r="AD19" s="152"/>
      <c r="AE19" s="152"/>
      <c r="AF19" s="152" t="s">
        <v>329</v>
      </c>
      <c r="AG19" s="152">
        <v>0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</row>
    <row r="20" spans="1:59" outlineLevel="1" x14ac:dyDescent="0.2">
      <c r="A20" s="159"/>
      <c r="B20" s="160"/>
      <c r="C20" s="193" t="s">
        <v>443</v>
      </c>
      <c r="D20" s="191"/>
      <c r="E20" s="192">
        <v>12.09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52"/>
      <c r="X20" s="152"/>
      <c r="Y20" s="152"/>
      <c r="Z20" s="152"/>
      <c r="AA20" s="152"/>
      <c r="AB20" s="152"/>
      <c r="AC20" s="152"/>
      <c r="AD20" s="152"/>
      <c r="AE20" s="152"/>
      <c r="AF20" s="152" t="s">
        <v>329</v>
      </c>
      <c r="AG20" s="152">
        <v>0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</row>
    <row r="21" spans="1:59" outlineLevel="1" x14ac:dyDescent="0.2">
      <c r="A21" s="159"/>
      <c r="B21" s="160"/>
      <c r="C21" s="193" t="s">
        <v>444</v>
      </c>
      <c r="D21" s="191"/>
      <c r="E21" s="192">
        <v>6.1050000000000004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52"/>
      <c r="X21" s="152"/>
      <c r="Y21" s="152"/>
      <c r="Z21" s="152"/>
      <c r="AA21" s="152"/>
      <c r="AB21" s="152"/>
      <c r="AC21" s="152"/>
      <c r="AD21" s="152"/>
      <c r="AE21" s="152"/>
      <c r="AF21" s="152" t="s">
        <v>329</v>
      </c>
      <c r="AG21" s="152">
        <v>0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</row>
    <row r="22" spans="1:59" outlineLevel="1" x14ac:dyDescent="0.2">
      <c r="A22" s="159"/>
      <c r="B22" s="160"/>
      <c r="C22" s="193" t="s">
        <v>445</v>
      </c>
      <c r="D22" s="191"/>
      <c r="E22" s="192">
        <v>7.3949999999999996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52"/>
      <c r="X22" s="152"/>
      <c r="Y22" s="152"/>
      <c r="Z22" s="152"/>
      <c r="AA22" s="152"/>
      <c r="AB22" s="152"/>
      <c r="AC22" s="152"/>
      <c r="AD22" s="152"/>
      <c r="AE22" s="152"/>
      <c r="AF22" s="152" t="s">
        <v>329</v>
      </c>
      <c r="AG22" s="152">
        <v>0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</row>
    <row r="23" spans="1:59" outlineLevel="1" x14ac:dyDescent="0.2">
      <c r="A23" s="159"/>
      <c r="B23" s="160"/>
      <c r="C23" s="193" t="s">
        <v>446</v>
      </c>
      <c r="D23" s="191"/>
      <c r="E23" s="192">
        <v>40.094999999999999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52"/>
      <c r="X23" s="152"/>
      <c r="Y23" s="152"/>
      <c r="Z23" s="152"/>
      <c r="AA23" s="152"/>
      <c r="AB23" s="152"/>
      <c r="AC23" s="152"/>
      <c r="AD23" s="152"/>
      <c r="AE23" s="152"/>
      <c r="AF23" s="152" t="s">
        <v>329</v>
      </c>
      <c r="AG23" s="152">
        <v>0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</row>
    <row r="24" spans="1:59" outlineLevel="1" x14ac:dyDescent="0.2">
      <c r="A24" s="159"/>
      <c r="B24" s="160"/>
      <c r="C24" s="193" t="s">
        <v>447</v>
      </c>
      <c r="D24" s="191"/>
      <c r="E24" s="192">
        <v>0.33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52"/>
      <c r="X24" s="152"/>
      <c r="Y24" s="152"/>
      <c r="Z24" s="152"/>
      <c r="AA24" s="152"/>
      <c r="AB24" s="152"/>
      <c r="AC24" s="152"/>
      <c r="AD24" s="152"/>
      <c r="AE24" s="152"/>
      <c r="AF24" s="152" t="s">
        <v>329</v>
      </c>
      <c r="AG24" s="152">
        <v>0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</row>
    <row r="25" spans="1:59" outlineLevel="1" x14ac:dyDescent="0.2">
      <c r="A25" s="159"/>
      <c r="B25" s="160"/>
      <c r="C25" s="196" t="s">
        <v>448</v>
      </c>
      <c r="D25" s="194"/>
      <c r="E25" s="195">
        <v>94.202500000000001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52"/>
      <c r="X25" s="152"/>
      <c r="Y25" s="152"/>
      <c r="Z25" s="152"/>
      <c r="AA25" s="152"/>
      <c r="AB25" s="152"/>
      <c r="AC25" s="152"/>
      <c r="AD25" s="152"/>
      <c r="AE25" s="152"/>
      <c r="AF25" s="152" t="s">
        <v>329</v>
      </c>
      <c r="AG25" s="152">
        <v>1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</row>
    <row r="26" spans="1:59" outlineLevel="1" x14ac:dyDescent="0.2">
      <c r="A26" s="159"/>
      <c r="B26" s="160"/>
      <c r="C26" s="193" t="s">
        <v>449</v>
      </c>
      <c r="D26" s="191"/>
      <c r="E26" s="192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52"/>
      <c r="X26" s="152"/>
      <c r="Y26" s="152"/>
      <c r="Z26" s="152"/>
      <c r="AA26" s="152"/>
      <c r="AB26" s="152"/>
      <c r="AC26" s="152"/>
      <c r="AD26" s="152"/>
      <c r="AE26" s="152"/>
      <c r="AF26" s="152" t="s">
        <v>329</v>
      </c>
      <c r="AG26" s="152">
        <v>0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</row>
    <row r="27" spans="1:59" outlineLevel="1" x14ac:dyDescent="0.2">
      <c r="A27" s="171">
        <v>4</v>
      </c>
      <c r="B27" s="172" t="s">
        <v>450</v>
      </c>
      <c r="C27" s="187" t="s">
        <v>451</v>
      </c>
      <c r="D27" s="173" t="s">
        <v>323</v>
      </c>
      <c r="E27" s="174">
        <v>94.202500000000001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15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 t="s">
        <v>324</v>
      </c>
      <c r="S27" s="176" t="s">
        <v>269</v>
      </c>
      <c r="T27" s="161">
        <v>1.0036</v>
      </c>
      <c r="U27" s="161">
        <f>ROUND(E27*T27,2)</f>
        <v>94.54</v>
      </c>
      <c r="V27" s="161"/>
      <c r="W27" s="152"/>
      <c r="X27" s="152"/>
      <c r="Y27" s="152"/>
      <c r="Z27" s="152"/>
      <c r="AA27" s="152"/>
      <c r="AB27" s="152"/>
      <c r="AC27" s="152"/>
      <c r="AD27" s="152"/>
      <c r="AE27" s="152"/>
      <c r="AF27" s="152" t="s">
        <v>433</v>
      </c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 spans="1:59" ht="22.5" outlineLevel="1" x14ac:dyDescent="0.2">
      <c r="A28" s="159"/>
      <c r="B28" s="160"/>
      <c r="C28" s="257" t="s">
        <v>326</v>
      </c>
      <c r="D28" s="258"/>
      <c r="E28" s="258"/>
      <c r="F28" s="258"/>
      <c r="G28" s="258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52"/>
      <c r="X28" s="152"/>
      <c r="Y28" s="152"/>
      <c r="Z28" s="152"/>
      <c r="AA28" s="152"/>
      <c r="AB28" s="152"/>
      <c r="AC28" s="152"/>
      <c r="AD28" s="152"/>
      <c r="AE28" s="152"/>
      <c r="AF28" s="152" t="s">
        <v>327</v>
      </c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83" t="str">
        <f>C28</f>
        <v>zapažených i nezapažených s urovnáním dna do předepsaného profilu a spádu, s přehozením výkopku na přilehlém terénu na vzdálenost do 3 m od podélné osy rýhy nebo s naložením výkopku na dopravní prostředek.</v>
      </c>
      <c r="BA28" s="152"/>
      <c r="BB28" s="152"/>
      <c r="BC28" s="152"/>
      <c r="BD28" s="152"/>
      <c r="BE28" s="152"/>
      <c r="BF28" s="152"/>
      <c r="BG28" s="152"/>
    </row>
    <row r="29" spans="1:59" outlineLevel="1" x14ac:dyDescent="0.2">
      <c r="A29" s="159"/>
      <c r="B29" s="160"/>
      <c r="C29" s="193" t="s">
        <v>452</v>
      </c>
      <c r="D29" s="191"/>
      <c r="E29" s="192">
        <v>94.202500000000001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52"/>
      <c r="X29" s="152"/>
      <c r="Y29" s="152"/>
      <c r="Z29" s="152"/>
      <c r="AA29" s="152"/>
      <c r="AB29" s="152"/>
      <c r="AC29" s="152"/>
      <c r="AD29" s="152"/>
      <c r="AE29" s="152"/>
      <c r="AF29" s="152" t="s">
        <v>329</v>
      </c>
      <c r="AG29" s="152">
        <v>0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</row>
    <row r="30" spans="1:59" outlineLevel="1" x14ac:dyDescent="0.2">
      <c r="A30" s="171">
        <v>5</v>
      </c>
      <c r="B30" s="172" t="s">
        <v>453</v>
      </c>
      <c r="C30" s="187" t="s">
        <v>454</v>
      </c>
      <c r="D30" s="173" t="s">
        <v>323</v>
      </c>
      <c r="E30" s="174">
        <v>18.840499999999999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15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 t="s">
        <v>324</v>
      </c>
      <c r="S30" s="176" t="s">
        <v>269</v>
      </c>
      <c r="T30" s="161">
        <v>0.53</v>
      </c>
      <c r="U30" s="161">
        <f>ROUND(E30*T30,2)</f>
        <v>9.99</v>
      </c>
      <c r="V30" s="161"/>
      <c r="W30" s="152"/>
      <c r="X30" s="152"/>
      <c r="Y30" s="152"/>
      <c r="Z30" s="152"/>
      <c r="AA30" s="152"/>
      <c r="AB30" s="152"/>
      <c r="AC30" s="152"/>
      <c r="AD30" s="152"/>
      <c r="AE30" s="152"/>
      <c r="AF30" s="152" t="s">
        <v>433</v>
      </c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 spans="1:59" ht="22.5" outlineLevel="1" x14ac:dyDescent="0.2">
      <c r="A31" s="159"/>
      <c r="B31" s="160"/>
      <c r="C31" s="257" t="s">
        <v>326</v>
      </c>
      <c r="D31" s="258"/>
      <c r="E31" s="258"/>
      <c r="F31" s="258"/>
      <c r="G31" s="258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52"/>
      <c r="X31" s="152"/>
      <c r="Y31" s="152"/>
      <c r="Z31" s="152"/>
      <c r="AA31" s="152"/>
      <c r="AB31" s="152"/>
      <c r="AC31" s="152"/>
      <c r="AD31" s="152"/>
      <c r="AE31" s="152"/>
      <c r="AF31" s="152" t="s">
        <v>327</v>
      </c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83" t="str">
        <f>C31</f>
        <v>zapažených i nezapažených s urovnáním dna do předepsaného profilu a spádu, s přehozením výkopku na přilehlém terénu na vzdálenost do 3 m od podélné osy rýhy nebo s naložením výkopku na dopravní prostředek.</v>
      </c>
      <c r="BA31" s="152"/>
      <c r="BB31" s="152"/>
      <c r="BC31" s="152"/>
      <c r="BD31" s="152"/>
      <c r="BE31" s="152"/>
      <c r="BF31" s="152"/>
      <c r="BG31" s="152"/>
    </row>
    <row r="32" spans="1:59" outlineLevel="1" x14ac:dyDescent="0.2">
      <c r="A32" s="159"/>
      <c r="B32" s="160"/>
      <c r="C32" s="193" t="s">
        <v>455</v>
      </c>
      <c r="D32" s="191"/>
      <c r="E32" s="192">
        <v>18.840499999999999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52"/>
      <c r="X32" s="152"/>
      <c r="Y32" s="152"/>
      <c r="Z32" s="152"/>
      <c r="AA32" s="152"/>
      <c r="AB32" s="152"/>
      <c r="AC32" s="152"/>
      <c r="AD32" s="152"/>
      <c r="AE32" s="152"/>
      <c r="AF32" s="152" t="s">
        <v>329</v>
      </c>
      <c r="AG32" s="152">
        <v>0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</row>
    <row r="33" spans="1:59" outlineLevel="1" x14ac:dyDescent="0.2">
      <c r="A33" s="171">
        <v>6</v>
      </c>
      <c r="B33" s="172" t="s">
        <v>456</v>
      </c>
      <c r="C33" s="187" t="s">
        <v>457</v>
      </c>
      <c r="D33" s="173" t="s">
        <v>353</v>
      </c>
      <c r="E33" s="174">
        <v>232.86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15</v>
      </c>
      <c r="M33" s="176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6" t="s">
        <v>324</v>
      </c>
      <c r="S33" s="176" t="s">
        <v>269</v>
      </c>
      <c r="T33" s="161">
        <v>1.7999999999999999E-2</v>
      </c>
      <c r="U33" s="161">
        <f>ROUND(E33*T33,2)</f>
        <v>4.1900000000000004</v>
      </c>
      <c r="V33" s="161"/>
      <c r="W33" s="152"/>
      <c r="X33" s="152"/>
      <c r="Y33" s="152"/>
      <c r="Z33" s="152"/>
      <c r="AA33" s="152"/>
      <c r="AB33" s="152"/>
      <c r="AC33" s="152"/>
      <c r="AD33" s="152"/>
      <c r="AE33" s="152"/>
      <c r="AF33" s="152" t="s">
        <v>433</v>
      </c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</row>
    <row r="34" spans="1:59" outlineLevel="1" x14ac:dyDescent="0.2">
      <c r="A34" s="159"/>
      <c r="B34" s="160"/>
      <c r="C34" s="257" t="s">
        <v>458</v>
      </c>
      <c r="D34" s="258"/>
      <c r="E34" s="258"/>
      <c r="F34" s="258"/>
      <c r="G34" s="258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52"/>
      <c r="X34" s="152"/>
      <c r="Y34" s="152"/>
      <c r="Z34" s="152"/>
      <c r="AA34" s="152"/>
      <c r="AB34" s="152"/>
      <c r="AC34" s="152"/>
      <c r="AD34" s="152"/>
      <c r="AE34" s="152"/>
      <c r="AF34" s="152" t="s">
        <v>327</v>
      </c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</row>
    <row r="35" spans="1:59" outlineLevel="1" x14ac:dyDescent="0.2">
      <c r="A35" s="159"/>
      <c r="B35" s="160"/>
      <c r="C35" s="193" t="s">
        <v>459</v>
      </c>
      <c r="D35" s="191"/>
      <c r="E35" s="192">
        <v>232.86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52"/>
      <c r="X35" s="152"/>
      <c r="Y35" s="152"/>
      <c r="Z35" s="152"/>
      <c r="AA35" s="152"/>
      <c r="AB35" s="152"/>
      <c r="AC35" s="152"/>
      <c r="AD35" s="152"/>
      <c r="AE35" s="152"/>
      <c r="AF35" s="152" t="s">
        <v>329</v>
      </c>
      <c r="AG35" s="152">
        <v>0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</row>
    <row r="36" spans="1:59" outlineLevel="1" x14ac:dyDescent="0.2">
      <c r="A36" s="171">
        <v>7</v>
      </c>
      <c r="B36" s="172" t="s">
        <v>336</v>
      </c>
      <c r="C36" s="187" t="s">
        <v>337</v>
      </c>
      <c r="D36" s="173" t="s">
        <v>323</v>
      </c>
      <c r="E36" s="174">
        <v>130.95249999999999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15</v>
      </c>
      <c r="M36" s="176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6" t="s">
        <v>324</v>
      </c>
      <c r="S36" s="176" t="s">
        <v>269</v>
      </c>
      <c r="T36" s="161">
        <v>1.0999999999999999E-2</v>
      </c>
      <c r="U36" s="161">
        <f>ROUND(E36*T36,2)</f>
        <v>1.44</v>
      </c>
      <c r="V36" s="161"/>
      <c r="W36" s="152"/>
      <c r="X36" s="152"/>
      <c r="Y36" s="152"/>
      <c r="Z36" s="152"/>
      <c r="AA36" s="152"/>
      <c r="AB36" s="152"/>
      <c r="AC36" s="152"/>
      <c r="AD36" s="152"/>
      <c r="AE36" s="152"/>
      <c r="AF36" s="152" t="s">
        <v>433</v>
      </c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</row>
    <row r="37" spans="1:59" outlineLevel="1" x14ac:dyDescent="0.2">
      <c r="A37" s="159"/>
      <c r="B37" s="160"/>
      <c r="C37" s="257" t="s">
        <v>338</v>
      </c>
      <c r="D37" s="258"/>
      <c r="E37" s="258"/>
      <c r="F37" s="258"/>
      <c r="G37" s="258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52"/>
      <c r="X37" s="152"/>
      <c r="Y37" s="152"/>
      <c r="Z37" s="152"/>
      <c r="AA37" s="152"/>
      <c r="AB37" s="152"/>
      <c r="AC37" s="152"/>
      <c r="AD37" s="152"/>
      <c r="AE37" s="152"/>
      <c r="AF37" s="152" t="s">
        <v>327</v>
      </c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</row>
    <row r="38" spans="1:59" outlineLevel="1" x14ac:dyDescent="0.2">
      <c r="A38" s="159"/>
      <c r="B38" s="160"/>
      <c r="C38" s="193" t="s">
        <v>460</v>
      </c>
      <c r="D38" s="191"/>
      <c r="E38" s="192">
        <v>130.95249999999999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52"/>
      <c r="X38" s="152"/>
      <c r="Y38" s="152"/>
      <c r="Z38" s="152"/>
      <c r="AA38" s="152"/>
      <c r="AB38" s="152"/>
      <c r="AC38" s="152"/>
      <c r="AD38" s="152"/>
      <c r="AE38" s="152"/>
      <c r="AF38" s="152" t="s">
        <v>329</v>
      </c>
      <c r="AG38" s="152">
        <v>0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</row>
    <row r="39" spans="1:59" ht="33.75" outlineLevel="1" x14ac:dyDescent="0.2">
      <c r="A39" s="171">
        <v>8</v>
      </c>
      <c r="B39" s="172" t="s">
        <v>340</v>
      </c>
      <c r="C39" s="187" t="s">
        <v>341</v>
      </c>
      <c r="D39" s="173" t="s">
        <v>323</v>
      </c>
      <c r="E39" s="174">
        <v>1964.2874999999999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15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 t="s">
        <v>324</v>
      </c>
      <c r="S39" s="176" t="s">
        <v>269</v>
      </c>
      <c r="T39" s="161">
        <v>0</v>
      </c>
      <c r="U39" s="161">
        <f>ROUND(E39*T39,2)</f>
        <v>0</v>
      </c>
      <c r="V39" s="161"/>
      <c r="W39" s="152"/>
      <c r="X39" s="152"/>
      <c r="Y39" s="152"/>
      <c r="Z39" s="152"/>
      <c r="AA39" s="152"/>
      <c r="AB39" s="152"/>
      <c r="AC39" s="152"/>
      <c r="AD39" s="152"/>
      <c r="AE39" s="152"/>
      <c r="AF39" s="152" t="s">
        <v>433</v>
      </c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</row>
    <row r="40" spans="1:59" outlineLevel="1" x14ac:dyDescent="0.2">
      <c r="A40" s="159"/>
      <c r="B40" s="160"/>
      <c r="C40" s="257" t="s">
        <v>338</v>
      </c>
      <c r="D40" s="258"/>
      <c r="E40" s="258"/>
      <c r="F40" s="258"/>
      <c r="G40" s="258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52"/>
      <c r="X40" s="152"/>
      <c r="Y40" s="152"/>
      <c r="Z40" s="152"/>
      <c r="AA40" s="152"/>
      <c r="AB40" s="152"/>
      <c r="AC40" s="152"/>
      <c r="AD40" s="152"/>
      <c r="AE40" s="152"/>
      <c r="AF40" s="152" t="s">
        <v>327</v>
      </c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</row>
    <row r="41" spans="1:59" outlineLevel="1" x14ac:dyDescent="0.2">
      <c r="A41" s="159"/>
      <c r="B41" s="160"/>
      <c r="C41" s="193" t="s">
        <v>461</v>
      </c>
      <c r="D41" s="191"/>
      <c r="E41" s="192">
        <v>1964.2874999999999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52"/>
      <c r="X41" s="152"/>
      <c r="Y41" s="152"/>
      <c r="Z41" s="152"/>
      <c r="AA41" s="152"/>
      <c r="AB41" s="152"/>
      <c r="AC41" s="152"/>
      <c r="AD41" s="152"/>
      <c r="AE41" s="152"/>
      <c r="AF41" s="152" t="s">
        <v>329</v>
      </c>
      <c r="AG41" s="152">
        <v>0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</row>
    <row r="42" spans="1:59" outlineLevel="1" x14ac:dyDescent="0.2">
      <c r="A42" s="177">
        <v>9</v>
      </c>
      <c r="B42" s="178" t="s">
        <v>343</v>
      </c>
      <c r="C42" s="186" t="s">
        <v>344</v>
      </c>
      <c r="D42" s="179" t="s">
        <v>323</v>
      </c>
      <c r="E42" s="180">
        <v>130.95249999999999</v>
      </c>
      <c r="F42" s="181"/>
      <c r="G42" s="182">
        <f>ROUND(E42*F42,2)</f>
        <v>0</v>
      </c>
      <c r="H42" s="181"/>
      <c r="I42" s="182">
        <f>ROUND(E42*H42,2)</f>
        <v>0</v>
      </c>
      <c r="J42" s="181"/>
      <c r="K42" s="182">
        <f>ROUND(E42*J42,2)</f>
        <v>0</v>
      </c>
      <c r="L42" s="182">
        <v>15</v>
      </c>
      <c r="M42" s="182">
        <f>G42*(1+L42/100)</f>
        <v>0</v>
      </c>
      <c r="N42" s="182">
        <v>0</v>
      </c>
      <c r="O42" s="182">
        <f>ROUND(E42*N42,2)</f>
        <v>0</v>
      </c>
      <c r="P42" s="182">
        <v>0</v>
      </c>
      <c r="Q42" s="182">
        <f>ROUND(E42*P42,2)</f>
        <v>0</v>
      </c>
      <c r="R42" s="182" t="s">
        <v>324</v>
      </c>
      <c r="S42" s="182" t="s">
        <v>269</v>
      </c>
      <c r="T42" s="161">
        <v>0</v>
      </c>
      <c r="U42" s="161">
        <f>ROUND(E42*T42,2)</f>
        <v>0</v>
      </c>
      <c r="V42" s="161"/>
      <c r="W42" s="152"/>
      <c r="X42" s="152"/>
      <c r="Y42" s="152"/>
      <c r="Z42" s="152"/>
      <c r="AA42" s="152"/>
      <c r="AB42" s="152"/>
      <c r="AC42" s="152"/>
      <c r="AD42" s="152"/>
      <c r="AE42" s="152"/>
      <c r="AF42" s="152" t="s">
        <v>433</v>
      </c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</row>
    <row r="43" spans="1:59" x14ac:dyDescent="0.2">
      <c r="A43" s="166" t="s">
        <v>260</v>
      </c>
      <c r="B43" s="167" t="s">
        <v>144</v>
      </c>
      <c r="C43" s="185" t="s">
        <v>145</v>
      </c>
      <c r="D43" s="168"/>
      <c r="E43" s="169"/>
      <c r="F43" s="170"/>
      <c r="G43" s="170">
        <f>SUMIF(AF44:AF57,"&lt;&gt;NOR",G44:G57)</f>
        <v>0</v>
      </c>
      <c r="H43" s="170"/>
      <c r="I43" s="170">
        <f>SUM(I44:I57)</f>
        <v>0</v>
      </c>
      <c r="J43" s="170"/>
      <c r="K43" s="170">
        <f>SUM(K44:K57)</f>
        <v>0</v>
      </c>
      <c r="L43" s="170"/>
      <c r="M43" s="170">
        <f>SUM(M44:M57)</f>
        <v>0</v>
      </c>
      <c r="N43" s="170"/>
      <c r="O43" s="170">
        <f>SUM(O44:O57)</f>
        <v>225.8</v>
      </c>
      <c r="P43" s="170"/>
      <c r="Q43" s="170">
        <f>SUM(Q44:Q57)</f>
        <v>0</v>
      </c>
      <c r="R43" s="170"/>
      <c r="S43" s="170"/>
      <c r="T43" s="165"/>
      <c r="U43" s="165">
        <f>SUM(U44:U57)</f>
        <v>47.07</v>
      </c>
      <c r="V43" s="165"/>
      <c r="AF43" t="s">
        <v>261</v>
      </c>
    </row>
    <row r="44" spans="1:59" outlineLevel="1" x14ac:dyDescent="0.2">
      <c r="A44" s="171">
        <v>10</v>
      </c>
      <c r="B44" s="172" t="s">
        <v>346</v>
      </c>
      <c r="C44" s="187" t="s">
        <v>347</v>
      </c>
      <c r="D44" s="173" t="s">
        <v>323</v>
      </c>
      <c r="E44" s="174">
        <v>88.722499999999997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15</v>
      </c>
      <c r="M44" s="176">
        <f>G44*(1+L44/100)</f>
        <v>0</v>
      </c>
      <c r="N44" s="176">
        <v>2.5249999999999999</v>
      </c>
      <c r="O44" s="176">
        <f>ROUND(E44*N44,2)</f>
        <v>224.02</v>
      </c>
      <c r="P44" s="176">
        <v>0</v>
      </c>
      <c r="Q44" s="176">
        <f>ROUND(E44*P44,2)</f>
        <v>0</v>
      </c>
      <c r="R44" s="176" t="s">
        <v>348</v>
      </c>
      <c r="S44" s="176" t="s">
        <v>269</v>
      </c>
      <c r="T44" s="161">
        <v>0.47699999999999998</v>
      </c>
      <c r="U44" s="161">
        <f>ROUND(E44*T44,2)</f>
        <v>42.32</v>
      </c>
      <c r="V44" s="161"/>
      <c r="W44" s="152"/>
      <c r="X44" s="152"/>
      <c r="Y44" s="152"/>
      <c r="Z44" s="152"/>
      <c r="AA44" s="152"/>
      <c r="AB44" s="152"/>
      <c r="AC44" s="152"/>
      <c r="AD44" s="152"/>
      <c r="AE44" s="152"/>
      <c r="AF44" s="152" t="s">
        <v>433</v>
      </c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</row>
    <row r="45" spans="1:59" outlineLevel="1" x14ac:dyDescent="0.2">
      <c r="A45" s="159"/>
      <c r="B45" s="160"/>
      <c r="C45" s="193" t="s">
        <v>462</v>
      </c>
      <c r="D45" s="191"/>
      <c r="E45" s="192">
        <v>25.702500000000001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52"/>
      <c r="X45" s="152"/>
      <c r="Y45" s="152"/>
      <c r="Z45" s="152"/>
      <c r="AA45" s="152"/>
      <c r="AB45" s="152"/>
      <c r="AC45" s="152"/>
      <c r="AD45" s="152"/>
      <c r="AE45" s="152"/>
      <c r="AF45" s="152" t="s">
        <v>329</v>
      </c>
      <c r="AG45" s="152">
        <v>0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</row>
    <row r="46" spans="1:59" outlineLevel="1" x14ac:dyDescent="0.2">
      <c r="A46" s="159"/>
      <c r="B46" s="160"/>
      <c r="C46" s="193" t="s">
        <v>463</v>
      </c>
      <c r="D46" s="191"/>
      <c r="E46" s="192">
        <v>11.31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52"/>
      <c r="X46" s="152"/>
      <c r="Y46" s="152"/>
      <c r="Z46" s="152"/>
      <c r="AA46" s="152"/>
      <c r="AB46" s="152"/>
      <c r="AC46" s="152"/>
      <c r="AD46" s="152"/>
      <c r="AE46" s="152"/>
      <c r="AF46" s="152" t="s">
        <v>329</v>
      </c>
      <c r="AG46" s="152">
        <v>0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</row>
    <row r="47" spans="1:59" outlineLevel="1" x14ac:dyDescent="0.2">
      <c r="A47" s="159"/>
      <c r="B47" s="160"/>
      <c r="C47" s="193" t="s">
        <v>464</v>
      </c>
      <c r="D47" s="191"/>
      <c r="E47" s="192">
        <v>5.7750000000000004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52"/>
      <c r="X47" s="152"/>
      <c r="Y47" s="152"/>
      <c r="Z47" s="152"/>
      <c r="AA47" s="152"/>
      <c r="AB47" s="152"/>
      <c r="AC47" s="152"/>
      <c r="AD47" s="152"/>
      <c r="AE47" s="152"/>
      <c r="AF47" s="152" t="s">
        <v>329</v>
      </c>
      <c r="AG47" s="152">
        <v>0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</row>
    <row r="48" spans="1:59" outlineLevel="1" x14ac:dyDescent="0.2">
      <c r="A48" s="159"/>
      <c r="B48" s="160"/>
      <c r="C48" s="193" t="s">
        <v>465</v>
      </c>
      <c r="D48" s="191"/>
      <c r="E48" s="192">
        <v>7.65</v>
      </c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52"/>
      <c r="X48" s="152"/>
      <c r="Y48" s="152"/>
      <c r="Z48" s="152"/>
      <c r="AA48" s="152"/>
      <c r="AB48" s="152"/>
      <c r="AC48" s="152"/>
      <c r="AD48" s="152"/>
      <c r="AE48" s="152"/>
      <c r="AF48" s="152" t="s">
        <v>329</v>
      </c>
      <c r="AG48" s="152">
        <v>0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</row>
    <row r="49" spans="1:59" outlineLevel="1" x14ac:dyDescent="0.2">
      <c r="A49" s="159"/>
      <c r="B49" s="160"/>
      <c r="C49" s="193" t="s">
        <v>466</v>
      </c>
      <c r="D49" s="191"/>
      <c r="E49" s="192">
        <v>37.664999999999999</v>
      </c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52"/>
      <c r="X49" s="152"/>
      <c r="Y49" s="152"/>
      <c r="Z49" s="152"/>
      <c r="AA49" s="152"/>
      <c r="AB49" s="152"/>
      <c r="AC49" s="152"/>
      <c r="AD49" s="152"/>
      <c r="AE49" s="152"/>
      <c r="AF49" s="152" t="s">
        <v>329</v>
      </c>
      <c r="AG49" s="152">
        <v>0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</row>
    <row r="50" spans="1:59" outlineLevel="1" x14ac:dyDescent="0.2">
      <c r="A50" s="159"/>
      <c r="B50" s="160"/>
      <c r="C50" s="193" t="s">
        <v>467</v>
      </c>
      <c r="D50" s="191"/>
      <c r="E50" s="192">
        <v>0.62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52"/>
      <c r="X50" s="152"/>
      <c r="Y50" s="152"/>
      <c r="Z50" s="152"/>
      <c r="AA50" s="152"/>
      <c r="AB50" s="152"/>
      <c r="AC50" s="152"/>
      <c r="AD50" s="152"/>
      <c r="AE50" s="152"/>
      <c r="AF50" s="152" t="s">
        <v>329</v>
      </c>
      <c r="AG50" s="152">
        <v>0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</row>
    <row r="51" spans="1:59" outlineLevel="1" x14ac:dyDescent="0.2">
      <c r="A51" s="171">
        <v>11</v>
      </c>
      <c r="B51" s="172" t="s">
        <v>468</v>
      </c>
      <c r="C51" s="187" t="s">
        <v>469</v>
      </c>
      <c r="D51" s="173" t="s">
        <v>369</v>
      </c>
      <c r="E51" s="174">
        <v>0.10736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15</v>
      </c>
      <c r="M51" s="176">
        <f>G51*(1+L51/100)</f>
        <v>0</v>
      </c>
      <c r="N51" s="176">
        <v>1.0554399999999999</v>
      </c>
      <c r="O51" s="176">
        <f>ROUND(E51*N51,2)</f>
        <v>0.11</v>
      </c>
      <c r="P51" s="176">
        <v>0</v>
      </c>
      <c r="Q51" s="176">
        <f>ROUND(E51*P51,2)</f>
        <v>0</v>
      </c>
      <c r="R51" s="176" t="s">
        <v>348</v>
      </c>
      <c r="S51" s="176" t="s">
        <v>269</v>
      </c>
      <c r="T51" s="161">
        <v>15.231</v>
      </c>
      <c r="U51" s="161">
        <f>ROUND(E51*T51,2)</f>
        <v>1.64</v>
      </c>
      <c r="V51" s="161"/>
      <c r="W51" s="152"/>
      <c r="X51" s="152"/>
      <c r="Y51" s="152"/>
      <c r="Z51" s="152"/>
      <c r="AA51" s="152"/>
      <c r="AB51" s="152"/>
      <c r="AC51" s="152"/>
      <c r="AD51" s="152"/>
      <c r="AE51" s="152"/>
      <c r="AF51" s="152" t="s">
        <v>433</v>
      </c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</row>
    <row r="52" spans="1:59" outlineLevel="1" x14ac:dyDescent="0.2">
      <c r="A52" s="159"/>
      <c r="B52" s="160"/>
      <c r="C52" s="193" t="s">
        <v>470</v>
      </c>
      <c r="D52" s="191"/>
      <c r="E52" s="192">
        <v>0.10736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52"/>
      <c r="X52" s="152"/>
      <c r="Y52" s="152"/>
      <c r="Z52" s="152"/>
      <c r="AA52" s="152"/>
      <c r="AB52" s="152"/>
      <c r="AC52" s="152"/>
      <c r="AD52" s="152"/>
      <c r="AE52" s="152"/>
      <c r="AF52" s="152" t="s">
        <v>329</v>
      </c>
      <c r="AG52" s="152">
        <v>0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</row>
    <row r="53" spans="1:59" outlineLevel="1" x14ac:dyDescent="0.2">
      <c r="A53" s="171">
        <v>12</v>
      </c>
      <c r="B53" s="172" t="s">
        <v>471</v>
      </c>
      <c r="C53" s="187" t="s">
        <v>472</v>
      </c>
      <c r="D53" s="173" t="s">
        <v>395</v>
      </c>
      <c r="E53" s="174">
        <v>7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15</v>
      </c>
      <c r="M53" s="176">
        <f>G53*(1+L53/100)</f>
        <v>0</v>
      </c>
      <c r="N53" s="176">
        <v>4.4400000000000004E-3</v>
      </c>
      <c r="O53" s="176">
        <f>ROUND(E53*N53,2)</f>
        <v>0.03</v>
      </c>
      <c r="P53" s="176">
        <v>0</v>
      </c>
      <c r="Q53" s="176">
        <f>ROUND(E53*P53,2)</f>
        <v>0</v>
      </c>
      <c r="R53" s="176" t="s">
        <v>348</v>
      </c>
      <c r="S53" s="176" t="s">
        <v>269</v>
      </c>
      <c r="T53" s="161">
        <v>0.4</v>
      </c>
      <c r="U53" s="161">
        <f>ROUND(E53*T53,2)</f>
        <v>2.8</v>
      </c>
      <c r="V53" s="161"/>
      <c r="W53" s="152"/>
      <c r="X53" s="152"/>
      <c r="Y53" s="152"/>
      <c r="Z53" s="152"/>
      <c r="AA53" s="152"/>
      <c r="AB53" s="152"/>
      <c r="AC53" s="152"/>
      <c r="AD53" s="152"/>
      <c r="AE53" s="152"/>
      <c r="AF53" s="152" t="s">
        <v>433</v>
      </c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</row>
    <row r="54" spans="1:59" outlineLevel="1" x14ac:dyDescent="0.2">
      <c r="A54" s="159"/>
      <c r="B54" s="160"/>
      <c r="C54" s="257" t="s">
        <v>473</v>
      </c>
      <c r="D54" s="258"/>
      <c r="E54" s="258"/>
      <c r="F54" s="258"/>
      <c r="G54" s="258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52"/>
      <c r="X54" s="152"/>
      <c r="Y54" s="152"/>
      <c r="Z54" s="152"/>
      <c r="AA54" s="152"/>
      <c r="AB54" s="152"/>
      <c r="AC54" s="152"/>
      <c r="AD54" s="152"/>
      <c r="AE54" s="152"/>
      <c r="AF54" s="152" t="s">
        <v>327</v>
      </c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</row>
    <row r="55" spans="1:59" outlineLevel="1" x14ac:dyDescent="0.2">
      <c r="A55" s="177">
        <v>13</v>
      </c>
      <c r="B55" s="178" t="s">
        <v>474</v>
      </c>
      <c r="C55" s="186" t="s">
        <v>475</v>
      </c>
      <c r="D55" s="179" t="s">
        <v>395</v>
      </c>
      <c r="E55" s="180">
        <v>3</v>
      </c>
      <c r="F55" s="181"/>
      <c r="G55" s="182">
        <f>ROUND(E55*F55,2)</f>
        <v>0</v>
      </c>
      <c r="H55" s="181"/>
      <c r="I55" s="182">
        <f>ROUND(E55*H55,2)</f>
        <v>0</v>
      </c>
      <c r="J55" s="181"/>
      <c r="K55" s="182">
        <f>ROUND(E55*J55,2)</f>
        <v>0</v>
      </c>
      <c r="L55" s="182">
        <v>15</v>
      </c>
      <c r="M55" s="182">
        <f>G55*(1+L55/100)</f>
        <v>0</v>
      </c>
      <c r="N55" s="182">
        <v>0</v>
      </c>
      <c r="O55" s="182">
        <f>ROUND(E55*N55,2)</f>
        <v>0</v>
      </c>
      <c r="P55" s="182">
        <v>0</v>
      </c>
      <c r="Q55" s="182">
        <f>ROUND(E55*P55,2)</f>
        <v>0</v>
      </c>
      <c r="R55" s="182"/>
      <c r="S55" s="182" t="s">
        <v>265</v>
      </c>
      <c r="T55" s="161">
        <v>0</v>
      </c>
      <c r="U55" s="161">
        <f>ROUND(E55*T55,2)</f>
        <v>0</v>
      </c>
      <c r="V55" s="161"/>
      <c r="W55" s="152"/>
      <c r="X55" s="152"/>
      <c r="Y55" s="152"/>
      <c r="Z55" s="152"/>
      <c r="AA55" s="152"/>
      <c r="AB55" s="152"/>
      <c r="AC55" s="152"/>
      <c r="AD55" s="152"/>
      <c r="AE55" s="152"/>
      <c r="AF55" s="152" t="s">
        <v>433</v>
      </c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</row>
    <row r="56" spans="1:59" outlineLevel="1" x14ac:dyDescent="0.2">
      <c r="A56" s="171">
        <v>14</v>
      </c>
      <c r="B56" s="172" t="s">
        <v>476</v>
      </c>
      <c r="C56" s="187" t="s">
        <v>477</v>
      </c>
      <c r="D56" s="173" t="s">
        <v>323</v>
      </c>
      <c r="E56" s="174">
        <v>0.64800000000000002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15</v>
      </c>
      <c r="M56" s="176">
        <f>G56*(1+L56/100)</f>
        <v>0</v>
      </c>
      <c r="N56" s="176">
        <v>2.5249999999999999</v>
      </c>
      <c r="O56" s="176">
        <f>ROUND(E56*N56,2)</f>
        <v>1.64</v>
      </c>
      <c r="P56" s="176">
        <v>0</v>
      </c>
      <c r="Q56" s="176">
        <f>ROUND(E56*P56,2)</f>
        <v>0</v>
      </c>
      <c r="R56" s="176" t="s">
        <v>348</v>
      </c>
      <c r="S56" s="176" t="s">
        <v>269</v>
      </c>
      <c r="T56" s="161">
        <v>0.47699999999999998</v>
      </c>
      <c r="U56" s="161">
        <f>ROUND(E56*T56,2)</f>
        <v>0.31</v>
      </c>
      <c r="V56" s="161"/>
      <c r="W56" s="152"/>
      <c r="X56" s="152"/>
      <c r="Y56" s="152"/>
      <c r="Z56" s="152"/>
      <c r="AA56" s="152"/>
      <c r="AB56" s="152"/>
      <c r="AC56" s="152"/>
      <c r="AD56" s="152"/>
      <c r="AE56" s="152"/>
      <c r="AF56" s="152" t="s">
        <v>433</v>
      </c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</row>
    <row r="57" spans="1:59" outlineLevel="1" x14ac:dyDescent="0.2">
      <c r="A57" s="159"/>
      <c r="B57" s="160"/>
      <c r="C57" s="193" t="s">
        <v>440</v>
      </c>
      <c r="D57" s="191"/>
      <c r="E57" s="192">
        <v>0.64800000000000002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52"/>
      <c r="X57" s="152"/>
      <c r="Y57" s="152"/>
      <c r="Z57" s="152"/>
      <c r="AA57" s="152"/>
      <c r="AB57" s="152"/>
      <c r="AC57" s="152"/>
      <c r="AD57" s="152"/>
      <c r="AE57" s="152"/>
      <c r="AF57" s="152" t="s">
        <v>329</v>
      </c>
      <c r="AG57" s="152">
        <v>0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</row>
    <row r="58" spans="1:59" x14ac:dyDescent="0.2">
      <c r="A58" s="166" t="s">
        <v>260</v>
      </c>
      <c r="B58" s="167" t="s">
        <v>146</v>
      </c>
      <c r="C58" s="185" t="s">
        <v>147</v>
      </c>
      <c r="D58" s="168"/>
      <c r="E58" s="169"/>
      <c r="F58" s="170"/>
      <c r="G58" s="170">
        <f>SUMIF(AF59:AF140,"&lt;&gt;NOR",G59:G140)</f>
        <v>0</v>
      </c>
      <c r="H58" s="170"/>
      <c r="I58" s="170">
        <f>SUM(I59:I140)</f>
        <v>0</v>
      </c>
      <c r="J58" s="170"/>
      <c r="K58" s="170">
        <f>SUM(K59:K140)</f>
        <v>0</v>
      </c>
      <c r="L58" s="170"/>
      <c r="M58" s="170">
        <f>SUM(M59:M140)</f>
        <v>0</v>
      </c>
      <c r="N58" s="170"/>
      <c r="O58" s="170">
        <f>SUM(O59:O140)</f>
        <v>180.74</v>
      </c>
      <c r="P58" s="170"/>
      <c r="Q58" s="170">
        <f>SUM(Q59:Q140)</f>
        <v>0</v>
      </c>
      <c r="R58" s="170"/>
      <c r="S58" s="170"/>
      <c r="T58" s="165"/>
      <c r="U58" s="165">
        <f>SUM(U59:U140)</f>
        <v>542.23000000000013</v>
      </c>
      <c r="V58" s="165"/>
      <c r="AF58" t="s">
        <v>261</v>
      </c>
    </row>
    <row r="59" spans="1:59" outlineLevel="1" x14ac:dyDescent="0.2">
      <c r="A59" s="171">
        <v>15</v>
      </c>
      <c r="B59" s="172" t="s">
        <v>478</v>
      </c>
      <c r="C59" s="187" t="s">
        <v>479</v>
      </c>
      <c r="D59" s="173" t="s">
        <v>353</v>
      </c>
      <c r="E59" s="174">
        <v>39.770000000000003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15</v>
      </c>
      <c r="M59" s="176">
        <f>G59*(1+L59/100)</f>
        <v>0</v>
      </c>
      <c r="N59" s="176">
        <v>1.2197499999999999</v>
      </c>
      <c r="O59" s="176">
        <f>ROUND(E59*N59,2)</f>
        <v>48.51</v>
      </c>
      <c r="P59" s="176">
        <v>0</v>
      </c>
      <c r="Q59" s="176">
        <f>ROUND(E59*P59,2)</f>
        <v>0</v>
      </c>
      <c r="R59" s="176" t="s">
        <v>348</v>
      </c>
      <c r="S59" s="176" t="s">
        <v>269</v>
      </c>
      <c r="T59" s="161">
        <v>1.3</v>
      </c>
      <c r="U59" s="161">
        <f>ROUND(E59*T59,2)</f>
        <v>51.7</v>
      </c>
      <c r="V59" s="161"/>
      <c r="W59" s="152"/>
      <c r="X59" s="152"/>
      <c r="Y59" s="152"/>
      <c r="Z59" s="152"/>
      <c r="AA59" s="152"/>
      <c r="AB59" s="152"/>
      <c r="AC59" s="152"/>
      <c r="AD59" s="152"/>
      <c r="AE59" s="152"/>
      <c r="AF59" s="152" t="s">
        <v>433</v>
      </c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</row>
    <row r="60" spans="1:59" outlineLevel="1" x14ac:dyDescent="0.2">
      <c r="A60" s="159"/>
      <c r="B60" s="160"/>
      <c r="C60" s="257" t="s">
        <v>480</v>
      </c>
      <c r="D60" s="258"/>
      <c r="E60" s="258"/>
      <c r="F60" s="258"/>
      <c r="G60" s="258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52"/>
      <c r="X60" s="152"/>
      <c r="Y60" s="152"/>
      <c r="Z60" s="152"/>
      <c r="AA60" s="152"/>
      <c r="AB60" s="152"/>
      <c r="AC60" s="152"/>
      <c r="AD60" s="152"/>
      <c r="AE60" s="152"/>
      <c r="AF60" s="152" t="s">
        <v>327</v>
      </c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</row>
    <row r="61" spans="1:59" outlineLevel="1" x14ac:dyDescent="0.2">
      <c r="A61" s="159"/>
      <c r="B61" s="160"/>
      <c r="C61" s="193" t="s">
        <v>481</v>
      </c>
      <c r="D61" s="191"/>
      <c r="E61" s="192">
        <v>39.770000000000003</v>
      </c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52"/>
      <c r="X61" s="152"/>
      <c r="Y61" s="152"/>
      <c r="Z61" s="152"/>
      <c r="AA61" s="152"/>
      <c r="AB61" s="152"/>
      <c r="AC61" s="152"/>
      <c r="AD61" s="152"/>
      <c r="AE61" s="152"/>
      <c r="AF61" s="152" t="s">
        <v>329</v>
      </c>
      <c r="AG61" s="152">
        <v>0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</row>
    <row r="62" spans="1:59" outlineLevel="1" x14ac:dyDescent="0.2">
      <c r="A62" s="159"/>
      <c r="B62" s="160"/>
      <c r="C62" s="193" t="s">
        <v>482</v>
      </c>
      <c r="D62" s="191"/>
      <c r="E62" s="192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52"/>
      <c r="X62" s="152"/>
      <c r="Y62" s="152"/>
      <c r="Z62" s="152"/>
      <c r="AA62" s="152"/>
      <c r="AB62" s="152"/>
      <c r="AC62" s="152"/>
      <c r="AD62" s="152"/>
      <c r="AE62" s="152"/>
      <c r="AF62" s="152" t="s">
        <v>329</v>
      </c>
      <c r="AG62" s="152">
        <v>0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</row>
    <row r="63" spans="1:59" outlineLevel="1" x14ac:dyDescent="0.2">
      <c r="A63" s="171">
        <v>16</v>
      </c>
      <c r="B63" s="172" t="s">
        <v>483</v>
      </c>
      <c r="C63" s="187" t="s">
        <v>484</v>
      </c>
      <c r="D63" s="173" t="s">
        <v>353</v>
      </c>
      <c r="E63" s="174">
        <v>14.43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15</v>
      </c>
      <c r="M63" s="176">
        <f>G63*(1+L63/100)</f>
        <v>0</v>
      </c>
      <c r="N63" s="176">
        <v>0.77122999999999997</v>
      </c>
      <c r="O63" s="176">
        <f>ROUND(E63*N63,2)</f>
        <v>11.13</v>
      </c>
      <c r="P63" s="176">
        <v>0</v>
      </c>
      <c r="Q63" s="176">
        <f>ROUND(E63*P63,2)</f>
        <v>0</v>
      </c>
      <c r="R63" s="176" t="s">
        <v>348</v>
      </c>
      <c r="S63" s="176" t="s">
        <v>269</v>
      </c>
      <c r="T63" s="161">
        <v>0.93400000000000005</v>
      </c>
      <c r="U63" s="161">
        <f>ROUND(E63*T63,2)</f>
        <v>13.48</v>
      </c>
      <c r="V63" s="161"/>
      <c r="W63" s="152"/>
      <c r="X63" s="152"/>
      <c r="Y63" s="152"/>
      <c r="Z63" s="152"/>
      <c r="AA63" s="152"/>
      <c r="AB63" s="152"/>
      <c r="AC63" s="152"/>
      <c r="AD63" s="152"/>
      <c r="AE63" s="152"/>
      <c r="AF63" s="152" t="s">
        <v>433</v>
      </c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</row>
    <row r="64" spans="1:59" outlineLevel="1" x14ac:dyDescent="0.2">
      <c r="A64" s="159"/>
      <c r="B64" s="160"/>
      <c r="C64" s="257" t="s">
        <v>480</v>
      </c>
      <c r="D64" s="258"/>
      <c r="E64" s="258"/>
      <c r="F64" s="258"/>
      <c r="G64" s="258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52"/>
      <c r="X64" s="152"/>
      <c r="Y64" s="152"/>
      <c r="Z64" s="152"/>
      <c r="AA64" s="152"/>
      <c r="AB64" s="152"/>
      <c r="AC64" s="152"/>
      <c r="AD64" s="152"/>
      <c r="AE64" s="152"/>
      <c r="AF64" s="152" t="s">
        <v>327</v>
      </c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</row>
    <row r="65" spans="1:59" outlineLevel="1" x14ac:dyDescent="0.2">
      <c r="A65" s="159"/>
      <c r="B65" s="160"/>
      <c r="C65" s="193" t="s">
        <v>485</v>
      </c>
      <c r="D65" s="191"/>
      <c r="E65" s="192">
        <v>14.43</v>
      </c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52"/>
      <c r="X65" s="152"/>
      <c r="Y65" s="152"/>
      <c r="Z65" s="152"/>
      <c r="AA65" s="152"/>
      <c r="AB65" s="152"/>
      <c r="AC65" s="152"/>
      <c r="AD65" s="152"/>
      <c r="AE65" s="152"/>
      <c r="AF65" s="152" t="s">
        <v>329</v>
      </c>
      <c r="AG65" s="152">
        <v>0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</row>
    <row r="66" spans="1:59" outlineLevel="1" x14ac:dyDescent="0.2">
      <c r="A66" s="171">
        <v>17</v>
      </c>
      <c r="B66" s="172" t="s">
        <v>367</v>
      </c>
      <c r="C66" s="187" t="s">
        <v>368</v>
      </c>
      <c r="D66" s="173" t="s">
        <v>369</v>
      </c>
      <c r="E66" s="174">
        <v>0.44283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15</v>
      </c>
      <c r="M66" s="176">
        <f>G66*(1+L66/100)</f>
        <v>0</v>
      </c>
      <c r="N66" s="176">
        <v>1.0202899999999999</v>
      </c>
      <c r="O66" s="176">
        <f>ROUND(E66*N66,2)</f>
        <v>0.45</v>
      </c>
      <c r="P66" s="176">
        <v>0</v>
      </c>
      <c r="Q66" s="176">
        <f>ROUND(E66*P66,2)</f>
        <v>0</v>
      </c>
      <c r="R66" s="176" t="s">
        <v>348</v>
      </c>
      <c r="S66" s="176" t="s">
        <v>269</v>
      </c>
      <c r="T66" s="161">
        <v>25.271000000000001</v>
      </c>
      <c r="U66" s="161">
        <f>ROUND(E66*T66,2)</f>
        <v>11.19</v>
      </c>
      <c r="V66" s="161"/>
      <c r="W66" s="152"/>
      <c r="X66" s="152"/>
      <c r="Y66" s="152"/>
      <c r="Z66" s="152"/>
      <c r="AA66" s="152"/>
      <c r="AB66" s="152"/>
      <c r="AC66" s="152"/>
      <c r="AD66" s="152"/>
      <c r="AE66" s="152"/>
      <c r="AF66" s="152" t="s">
        <v>433</v>
      </c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</row>
    <row r="67" spans="1:59" outlineLevel="1" x14ac:dyDescent="0.2">
      <c r="A67" s="159"/>
      <c r="B67" s="160"/>
      <c r="C67" s="193" t="s">
        <v>486</v>
      </c>
      <c r="D67" s="191"/>
      <c r="E67" s="192">
        <v>0.44283</v>
      </c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52"/>
      <c r="X67" s="152"/>
      <c r="Y67" s="152"/>
      <c r="Z67" s="152"/>
      <c r="AA67" s="152"/>
      <c r="AB67" s="152"/>
      <c r="AC67" s="152"/>
      <c r="AD67" s="152"/>
      <c r="AE67" s="152"/>
      <c r="AF67" s="152" t="s">
        <v>329</v>
      </c>
      <c r="AG67" s="152">
        <v>0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</row>
    <row r="68" spans="1:59" ht="22.5" outlineLevel="1" x14ac:dyDescent="0.2">
      <c r="A68" s="171">
        <v>18</v>
      </c>
      <c r="B68" s="172" t="s">
        <v>487</v>
      </c>
      <c r="C68" s="187" t="s">
        <v>488</v>
      </c>
      <c r="D68" s="173" t="s">
        <v>353</v>
      </c>
      <c r="E68" s="174">
        <v>188.69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15</v>
      </c>
      <c r="M68" s="176">
        <f>G68*(1+L68/100)</f>
        <v>0</v>
      </c>
      <c r="N68" s="176">
        <v>0.34919</v>
      </c>
      <c r="O68" s="176">
        <f>ROUND(E68*N68,2)</f>
        <v>65.89</v>
      </c>
      <c r="P68" s="176">
        <v>0</v>
      </c>
      <c r="Q68" s="176">
        <f>ROUND(E68*P68,2)</f>
        <v>0</v>
      </c>
      <c r="R68" s="176" t="s">
        <v>348</v>
      </c>
      <c r="S68" s="176" t="s">
        <v>269</v>
      </c>
      <c r="T68" s="161">
        <v>1.1763999999999999</v>
      </c>
      <c r="U68" s="161">
        <f>ROUND(E68*T68,2)</f>
        <v>221.97</v>
      </c>
      <c r="V68" s="161"/>
      <c r="W68" s="152"/>
      <c r="X68" s="152"/>
      <c r="Y68" s="152"/>
      <c r="Z68" s="152"/>
      <c r="AA68" s="152"/>
      <c r="AB68" s="152"/>
      <c r="AC68" s="152"/>
      <c r="AD68" s="152"/>
      <c r="AE68" s="152"/>
      <c r="AF68" s="152" t="s">
        <v>433</v>
      </c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</row>
    <row r="69" spans="1:59" outlineLevel="1" x14ac:dyDescent="0.2">
      <c r="A69" s="159"/>
      <c r="B69" s="160"/>
      <c r="C69" s="193" t="s">
        <v>489</v>
      </c>
      <c r="D69" s="191"/>
      <c r="E69" s="192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52"/>
      <c r="X69" s="152"/>
      <c r="Y69" s="152"/>
      <c r="Z69" s="152"/>
      <c r="AA69" s="152"/>
      <c r="AB69" s="152"/>
      <c r="AC69" s="152"/>
      <c r="AD69" s="152"/>
      <c r="AE69" s="152"/>
      <c r="AF69" s="152" t="s">
        <v>329</v>
      </c>
      <c r="AG69" s="152">
        <v>0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</row>
    <row r="70" spans="1:59" outlineLevel="1" x14ac:dyDescent="0.2">
      <c r="A70" s="159"/>
      <c r="B70" s="160"/>
      <c r="C70" s="193" t="s">
        <v>490</v>
      </c>
      <c r="D70" s="191"/>
      <c r="E70" s="192">
        <v>239.4</v>
      </c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52"/>
      <c r="X70" s="152"/>
      <c r="Y70" s="152"/>
      <c r="Z70" s="152"/>
      <c r="AA70" s="152"/>
      <c r="AB70" s="152"/>
      <c r="AC70" s="152"/>
      <c r="AD70" s="152"/>
      <c r="AE70" s="152"/>
      <c r="AF70" s="152" t="s">
        <v>329</v>
      </c>
      <c r="AG70" s="152">
        <v>0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</row>
    <row r="71" spans="1:59" outlineLevel="1" x14ac:dyDescent="0.2">
      <c r="A71" s="159"/>
      <c r="B71" s="160"/>
      <c r="C71" s="193" t="s">
        <v>491</v>
      </c>
      <c r="D71" s="191"/>
      <c r="E71" s="192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52"/>
      <c r="X71" s="152"/>
      <c r="Y71" s="152"/>
      <c r="Z71" s="152"/>
      <c r="AA71" s="152"/>
      <c r="AB71" s="152"/>
      <c r="AC71" s="152"/>
      <c r="AD71" s="152"/>
      <c r="AE71" s="152"/>
      <c r="AF71" s="152" t="s">
        <v>329</v>
      </c>
      <c r="AG71" s="152">
        <v>0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</row>
    <row r="72" spans="1:59" outlineLevel="1" x14ac:dyDescent="0.2">
      <c r="A72" s="159"/>
      <c r="B72" s="160"/>
      <c r="C72" s="193" t="s">
        <v>492</v>
      </c>
      <c r="D72" s="191"/>
      <c r="E72" s="192">
        <v>-37.615000000000002</v>
      </c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52"/>
      <c r="X72" s="152"/>
      <c r="Y72" s="152"/>
      <c r="Z72" s="152"/>
      <c r="AA72" s="152"/>
      <c r="AB72" s="152"/>
      <c r="AC72" s="152"/>
      <c r="AD72" s="152"/>
      <c r="AE72" s="152"/>
      <c r="AF72" s="152" t="s">
        <v>329</v>
      </c>
      <c r="AG72" s="152">
        <v>0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</row>
    <row r="73" spans="1:59" outlineLevel="1" x14ac:dyDescent="0.2">
      <c r="A73" s="159"/>
      <c r="B73" s="160"/>
      <c r="C73" s="193" t="s">
        <v>493</v>
      </c>
      <c r="D73" s="191"/>
      <c r="E73" s="192">
        <v>-13.095000000000001</v>
      </c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52"/>
      <c r="X73" s="152"/>
      <c r="Y73" s="152"/>
      <c r="Z73" s="152"/>
      <c r="AA73" s="152"/>
      <c r="AB73" s="152"/>
      <c r="AC73" s="152"/>
      <c r="AD73" s="152"/>
      <c r="AE73" s="152"/>
      <c r="AF73" s="152" t="s">
        <v>329</v>
      </c>
      <c r="AG73" s="152">
        <v>0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</row>
    <row r="74" spans="1:59" ht="22.5" outlineLevel="1" x14ac:dyDescent="0.2">
      <c r="A74" s="171">
        <v>19</v>
      </c>
      <c r="B74" s="172" t="s">
        <v>494</v>
      </c>
      <c r="C74" s="187" t="s">
        <v>495</v>
      </c>
      <c r="D74" s="173" t="s">
        <v>353</v>
      </c>
      <c r="E74" s="174">
        <v>60.737499999999997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15</v>
      </c>
      <c r="M74" s="176">
        <f>G74*(1+L74/100)</f>
        <v>0</v>
      </c>
      <c r="N74" s="176">
        <v>0.26335999999999998</v>
      </c>
      <c r="O74" s="176">
        <f>ROUND(E74*N74,2)</f>
        <v>16</v>
      </c>
      <c r="P74" s="176">
        <v>0</v>
      </c>
      <c r="Q74" s="176">
        <f>ROUND(E74*P74,2)</f>
        <v>0</v>
      </c>
      <c r="R74" s="176" t="s">
        <v>348</v>
      </c>
      <c r="S74" s="176" t="s">
        <v>269</v>
      </c>
      <c r="T74" s="161">
        <v>0.74</v>
      </c>
      <c r="U74" s="161">
        <f>ROUND(E74*T74,2)</f>
        <v>44.95</v>
      </c>
      <c r="V74" s="161"/>
      <c r="W74" s="152"/>
      <c r="X74" s="152"/>
      <c r="Y74" s="152"/>
      <c r="Z74" s="152"/>
      <c r="AA74" s="152"/>
      <c r="AB74" s="152"/>
      <c r="AC74" s="152"/>
      <c r="AD74" s="152"/>
      <c r="AE74" s="152"/>
      <c r="AF74" s="152" t="s">
        <v>433</v>
      </c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</row>
    <row r="75" spans="1:59" outlineLevel="1" x14ac:dyDescent="0.2">
      <c r="A75" s="159"/>
      <c r="B75" s="160"/>
      <c r="C75" s="193" t="s">
        <v>496</v>
      </c>
      <c r="D75" s="191"/>
      <c r="E75" s="192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52"/>
      <c r="X75" s="152"/>
      <c r="Y75" s="152"/>
      <c r="Z75" s="152"/>
      <c r="AA75" s="152"/>
      <c r="AB75" s="152"/>
      <c r="AC75" s="152"/>
      <c r="AD75" s="152"/>
      <c r="AE75" s="152"/>
      <c r="AF75" s="152" t="s">
        <v>329</v>
      </c>
      <c r="AG75" s="152">
        <v>0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</row>
    <row r="76" spans="1:59" outlineLevel="1" x14ac:dyDescent="0.2">
      <c r="A76" s="159"/>
      <c r="B76" s="160"/>
      <c r="C76" s="193" t="s">
        <v>497</v>
      </c>
      <c r="D76" s="191"/>
      <c r="E76" s="192">
        <v>66.75</v>
      </c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52"/>
      <c r="X76" s="152"/>
      <c r="Y76" s="152"/>
      <c r="Z76" s="152"/>
      <c r="AA76" s="152"/>
      <c r="AB76" s="152"/>
      <c r="AC76" s="152"/>
      <c r="AD76" s="152"/>
      <c r="AE76" s="152"/>
      <c r="AF76" s="152" t="s">
        <v>329</v>
      </c>
      <c r="AG76" s="152">
        <v>0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</row>
    <row r="77" spans="1:59" outlineLevel="1" x14ac:dyDescent="0.2">
      <c r="A77" s="159"/>
      <c r="B77" s="160"/>
      <c r="C77" s="193" t="s">
        <v>498</v>
      </c>
      <c r="D77" s="191"/>
      <c r="E77" s="192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52"/>
      <c r="X77" s="152"/>
      <c r="Y77" s="152"/>
      <c r="Z77" s="152"/>
      <c r="AA77" s="152"/>
      <c r="AB77" s="152"/>
      <c r="AC77" s="152"/>
      <c r="AD77" s="152"/>
      <c r="AE77" s="152"/>
      <c r="AF77" s="152" t="s">
        <v>329</v>
      </c>
      <c r="AG77" s="152">
        <v>0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</row>
    <row r="78" spans="1:59" outlineLevel="1" x14ac:dyDescent="0.2">
      <c r="A78" s="159"/>
      <c r="B78" s="160"/>
      <c r="C78" s="193" t="s">
        <v>499</v>
      </c>
      <c r="D78" s="191"/>
      <c r="E78" s="192">
        <v>-6.0125000000000002</v>
      </c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52"/>
      <c r="X78" s="152"/>
      <c r="Y78" s="152"/>
      <c r="Z78" s="152"/>
      <c r="AA78" s="152"/>
      <c r="AB78" s="152"/>
      <c r="AC78" s="152"/>
      <c r="AD78" s="152"/>
      <c r="AE78" s="152"/>
      <c r="AF78" s="152" t="s">
        <v>329</v>
      </c>
      <c r="AG78" s="152">
        <v>0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</row>
    <row r="79" spans="1:59" ht="22.5" outlineLevel="1" x14ac:dyDescent="0.2">
      <c r="A79" s="171">
        <v>20</v>
      </c>
      <c r="B79" s="172" t="s">
        <v>500</v>
      </c>
      <c r="C79" s="187" t="s">
        <v>501</v>
      </c>
      <c r="D79" s="173" t="s">
        <v>353</v>
      </c>
      <c r="E79" s="174">
        <v>18.96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15</v>
      </c>
      <c r="M79" s="176">
        <f>G79*(1+L79/100)</f>
        <v>0</v>
      </c>
      <c r="N79" s="176">
        <v>0.30714000000000002</v>
      </c>
      <c r="O79" s="176">
        <f>ROUND(E79*N79,2)</f>
        <v>5.82</v>
      </c>
      <c r="P79" s="176">
        <v>0</v>
      </c>
      <c r="Q79" s="176">
        <f>ROUND(E79*P79,2)</f>
        <v>0</v>
      </c>
      <c r="R79" s="176" t="s">
        <v>348</v>
      </c>
      <c r="S79" s="176" t="s">
        <v>269</v>
      </c>
      <c r="T79" s="161">
        <v>0.878</v>
      </c>
      <c r="U79" s="161">
        <f>ROUND(E79*T79,2)</f>
        <v>16.649999999999999</v>
      </c>
      <c r="V79" s="161"/>
      <c r="W79" s="152"/>
      <c r="X79" s="152"/>
      <c r="Y79" s="152"/>
      <c r="Z79" s="152"/>
      <c r="AA79" s="152"/>
      <c r="AB79" s="152"/>
      <c r="AC79" s="152"/>
      <c r="AD79" s="152"/>
      <c r="AE79" s="152"/>
      <c r="AF79" s="152" t="s">
        <v>433</v>
      </c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</row>
    <row r="80" spans="1:59" outlineLevel="1" x14ac:dyDescent="0.2">
      <c r="A80" s="159"/>
      <c r="B80" s="160"/>
      <c r="C80" s="193" t="s">
        <v>502</v>
      </c>
      <c r="D80" s="191"/>
      <c r="E80" s="192">
        <v>16.195</v>
      </c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52"/>
      <c r="X80" s="152"/>
      <c r="Y80" s="152"/>
      <c r="Z80" s="152"/>
      <c r="AA80" s="152"/>
      <c r="AB80" s="152"/>
      <c r="AC80" s="152"/>
      <c r="AD80" s="152"/>
      <c r="AE80" s="152"/>
      <c r="AF80" s="152" t="s">
        <v>329</v>
      </c>
      <c r="AG80" s="152">
        <v>0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</row>
    <row r="81" spans="1:59" outlineLevel="1" x14ac:dyDescent="0.2">
      <c r="A81" s="159"/>
      <c r="B81" s="160"/>
      <c r="C81" s="193" t="s">
        <v>503</v>
      </c>
      <c r="D81" s="191"/>
      <c r="E81" s="192">
        <v>2.7650000000000001</v>
      </c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52"/>
      <c r="X81" s="152"/>
      <c r="Y81" s="152"/>
      <c r="Z81" s="152"/>
      <c r="AA81" s="152"/>
      <c r="AB81" s="152"/>
      <c r="AC81" s="152"/>
      <c r="AD81" s="152"/>
      <c r="AE81" s="152"/>
      <c r="AF81" s="152" t="s">
        <v>329</v>
      </c>
      <c r="AG81" s="152">
        <v>0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</row>
    <row r="82" spans="1:59" outlineLevel="1" x14ac:dyDescent="0.2">
      <c r="A82" s="159"/>
      <c r="B82" s="160"/>
      <c r="C82" s="193" t="s">
        <v>504</v>
      </c>
      <c r="D82" s="191"/>
      <c r="E82" s="192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52"/>
      <c r="X82" s="152"/>
      <c r="Y82" s="152"/>
      <c r="Z82" s="152"/>
      <c r="AA82" s="152"/>
      <c r="AB82" s="152"/>
      <c r="AC82" s="152"/>
      <c r="AD82" s="152"/>
      <c r="AE82" s="152"/>
      <c r="AF82" s="152" t="s">
        <v>329</v>
      </c>
      <c r="AG82" s="152">
        <v>0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</row>
    <row r="83" spans="1:59" ht="33.75" outlineLevel="1" x14ac:dyDescent="0.2">
      <c r="A83" s="171">
        <v>21</v>
      </c>
      <c r="B83" s="172" t="s">
        <v>505</v>
      </c>
      <c r="C83" s="187" t="s">
        <v>506</v>
      </c>
      <c r="D83" s="173" t="s">
        <v>353</v>
      </c>
      <c r="E83" s="174">
        <v>0.75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15</v>
      </c>
      <c r="M83" s="176">
        <f>G83*(1+L83/100)</f>
        <v>0</v>
      </c>
      <c r="N83" s="176">
        <v>0.22350999999999999</v>
      </c>
      <c r="O83" s="176">
        <f>ROUND(E83*N83,2)</f>
        <v>0.17</v>
      </c>
      <c r="P83" s="176">
        <v>0</v>
      </c>
      <c r="Q83" s="176">
        <f>ROUND(E83*P83,2)</f>
        <v>0</v>
      </c>
      <c r="R83" s="176" t="s">
        <v>348</v>
      </c>
      <c r="S83" s="176" t="s">
        <v>269</v>
      </c>
      <c r="T83" s="161">
        <v>0.62</v>
      </c>
      <c r="U83" s="161">
        <f>ROUND(E83*T83,2)</f>
        <v>0.47</v>
      </c>
      <c r="V83" s="161"/>
      <c r="W83" s="152"/>
      <c r="X83" s="152"/>
      <c r="Y83" s="152"/>
      <c r="Z83" s="152"/>
      <c r="AA83" s="152"/>
      <c r="AB83" s="152"/>
      <c r="AC83" s="152"/>
      <c r="AD83" s="152"/>
      <c r="AE83" s="152"/>
      <c r="AF83" s="152" t="s">
        <v>433</v>
      </c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</row>
    <row r="84" spans="1:59" outlineLevel="1" x14ac:dyDescent="0.2">
      <c r="A84" s="159"/>
      <c r="B84" s="160"/>
      <c r="C84" s="193" t="s">
        <v>507</v>
      </c>
      <c r="D84" s="191"/>
      <c r="E84" s="192">
        <v>0.75</v>
      </c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52"/>
      <c r="X84" s="152"/>
      <c r="Y84" s="152"/>
      <c r="Z84" s="152"/>
      <c r="AA84" s="152"/>
      <c r="AB84" s="152"/>
      <c r="AC84" s="152"/>
      <c r="AD84" s="152"/>
      <c r="AE84" s="152"/>
      <c r="AF84" s="152" t="s">
        <v>329</v>
      </c>
      <c r="AG84" s="152">
        <v>0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</row>
    <row r="85" spans="1:59" ht="33.75" outlineLevel="1" x14ac:dyDescent="0.2">
      <c r="A85" s="171">
        <v>22</v>
      </c>
      <c r="B85" s="172" t="s">
        <v>508</v>
      </c>
      <c r="C85" s="187" t="s">
        <v>509</v>
      </c>
      <c r="D85" s="173" t="s">
        <v>353</v>
      </c>
      <c r="E85" s="174">
        <v>2.7650000000000001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15</v>
      </c>
      <c r="M85" s="176">
        <f>G85*(1+L85/100)</f>
        <v>0</v>
      </c>
      <c r="N85" s="176">
        <v>0.15495</v>
      </c>
      <c r="O85" s="176">
        <f>ROUND(E85*N85,2)</f>
        <v>0.43</v>
      </c>
      <c r="P85" s="176">
        <v>0</v>
      </c>
      <c r="Q85" s="176">
        <f>ROUND(E85*P85,2)</f>
        <v>0</v>
      </c>
      <c r="R85" s="176" t="s">
        <v>348</v>
      </c>
      <c r="S85" s="176" t="s">
        <v>269</v>
      </c>
      <c r="T85" s="161">
        <v>0.49944</v>
      </c>
      <c r="U85" s="161">
        <f>ROUND(E85*T85,2)</f>
        <v>1.38</v>
      </c>
      <c r="V85" s="161"/>
      <c r="W85" s="152"/>
      <c r="X85" s="152"/>
      <c r="Y85" s="152"/>
      <c r="Z85" s="152"/>
      <c r="AA85" s="152"/>
      <c r="AB85" s="152"/>
      <c r="AC85" s="152"/>
      <c r="AD85" s="152"/>
      <c r="AE85" s="152"/>
      <c r="AF85" s="152" t="s">
        <v>433</v>
      </c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</row>
    <row r="86" spans="1:59" outlineLevel="1" x14ac:dyDescent="0.2">
      <c r="A86" s="159"/>
      <c r="B86" s="160"/>
      <c r="C86" s="193" t="s">
        <v>510</v>
      </c>
      <c r="D86" s="191"/>
      <c r="E86" s="192">
        <v>2.7650000000000001</v>
      </c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52"/>
      <c r="X86" s="152"/>
      <c r="Y86" s="152"/>
      <c r="Z86" s="152"/>
      <c r="AA86" s="152"/>
      <c r="AB86" s="152"/>
      <c r="AC86" s="152"/>
      <c r="AD86" s="152"/>
      <c r="AE86" s="152"/>
      <c r="AF86" s="152" t="s">
        <v>329</v>
      </c>
      <c r="AG86" s="152">
        <v>0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</row>
    <row r="87" spans="1:59" ht="22.5" outlineLevel="1" x14ac:dyDescent="0.2">
      <c r="A87" s="171">
        <v>23</v>
      </c>
      <c r="B87" s="172" t="s">
        <v>511</v>
      </c>
      <c r="C87" s="187" t="s">
        <v>512</v>
      </c>
      <c r="D87" s="173" t="s">
        <v>353</v>
      </c>
      <c r="E87" s="174">
        <v>16.739000000000001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15</v>
      </c>
      <c r="M87" s="176">
        <f>G87*(1+L87/100)</f>
        <v>0</v>
      </c>
      <c r="N87" s="176">
        <v>6.6400000000000001E-2</v>
      </c>
      <c r="O87" s="176">
        <f>ROUND(E87*N87,2)</f>
        <v>1.1100000000000001</v>
      </c>
      <c r="P87" s="176">
        <v>0</v>
      </c>
      <c r="Q87" s="176">
        <f>ROUND(E87*P87,2)</f>
        <v>0</v>
      </c>
      <c r="R87" s="176" t="s">
        <v>348</v>
      </c>
      <c r="S87" s="176" t="s">
        <v>269</v>
      </c>
      <c r="T87" s="161">
        <v>0.46500000000000002</v>
      </c>
      <c r="U87" s="161">
        <f>ROUND(E87*T87,2)</f>
        <v>7.78</v>
      </c>
      <c r="V87" s="161"/>
      <c r="W87" s="152"/>
      <c r="X87" s="152"/>
      <c r="Y87" s="152"/>
      <c r="Z87" s="152"/>
      <c r="AA87" s="152"/>
      <c r="AB87" s="152"/>
      <c r="AC87" s="152"/>
      <c r="AD87" s="152"/>
      <c r="AE87" s="152"/>
      <c r="AF87" s="152" t="s">
        <v>433</v>
      </c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</row>
    <row r="88" spans="1:59" ht="22.5" outlineLevel="1" x14ac:dyDescent="0.2">
      <c r="A88" s="159"/>
      <c r="B88" s="160"/>
      <c r="C88" s="257" t="s">
        <v>513</v>
      </c>
      <c r="D88" s="258"/>
      <c r="E88" s="258"/>
      <c r="F88" s="258"/>
      <c r="G88" s="258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52"/>
      <c r="X88" s="152"/>
      <c r="Y88" s="152"/>
      <c r="Z88" s="152"/>
      <c r="AA88" s="152"/>
      <c r="AB88" s="152"/>
      <c r="AC88" s="152"/>
      <c r="AD88" s="152"/>
      <c r="AE88" s="152"/>
      <c r="AF88" s="152" t="s">
        <v>327</v>
      </c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83" t="str">
        <f>C88</f>
        <v>jednoduché nebo příčky zděné do svislé dřevěné, cihelné, betonové nebo ocelové konstrukce na jakoukoliv maltu vápenocementovou (MVC) nebo cementovou (MC),</v>
      </c>
      <c r="BA88" s="152"/>
      <c r="BB88" s="152"/>
      <c r="BC88" s="152"/>
      <c r="BD88" s="152"/>
      <c r="BE88" s="152"/>
      <c r="BF88" s="152"/>
      <c r="BG88" s="152"/>
    </row>
    <row r="89" spans="1:59" outlineLevel="1" x14ac:dyDescent="0.2">
      <c r="A89" s="159"/>
      <c r="B89" s="160"/>
      <c r="C89" s="193" t="s">
        <v>514</v>
      </c>
      <c r="D89" s="191"/>
      <c r="E89" s="192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52"/>
      <c r="X89" s="152"/>
      <c r="Y89" s="152"/>
      <c r="Z89" s="152"/>
      <c r="AA89" s="152"/>
      <c r="AB89" s="152"/>
      <c r="AC89" s="152"/>
      <c r="AD89" s="152"/>
      <c r="AE89" s="152"/>
      <c r="AF89" s="152" t="s">
        <v>329</v>
      </c>
      <c r="AG89" s="152">
        <v>0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</row>
    <row r="90" spans="1:59" outlineLevel="1" x14ac:dyDescent="0.2">
      <c r="A90" s="159"/>
      <c r="B90" s="160"/>
      <c r="C90" s="193" t="s">
        <v>515</v>
      </c>
      <c r="D90" s="191"/>
      <c r="E90" s="192">
        <v>20.375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52"/>
      <c r="X90" s="152"/>
      <c r="Y90" s="152"/>
      <c r="Z90" s="152"/>
      <c r="AA90" s="152"/>
      <c r="AB90" s="152"/>
      <c r="AC90" s="152"/>
      <c r="AD90" s="152"/>
      <c r="AE90" s="152"/>
      <c r="AF90" s="152" t="s">
        <v>329</v>
      </c>
      <c r="AG90" s="152">
        <v>0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</row>
    <row r="91" spans="1:59" outlineLevel="1" x14ac:dyDescent="0.2">
      <c r="A91" s="159"/>
      <c r="B91" s="160"/>
      <c r="C91" s="193" t="s">
        <v>491</v>
      </c>
      <c r="D91" s="191"/>
      <c r="E91" s="192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52"/>
      <c r="X91" s="152"/>
      <c r="Y91" s="152"/>
      <c r="Z91" s="152"/>
      <c r="AA91" s="152"/>
      <c r="AB91" s="152"/>
      <c r="AC91" s="152"/>
      <c r="AD91" s="152"/>
      <c r="AE91" s="152"/>
      <c r="AF91" s="152" t="s">
        <v>329</v>
      </c>
      <c r="AG91" s="152">
        <v>0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</row>
    <row r="92" spans="1:59" outlineLevel="1" x14ac:dyDescent="0.2">
      <c r="A92" s="159"/>
      <c r="B92" s="160"/>
      <c r="C92" s="193" t="s">
        <v>516</v>
      </c>
      <c r="D92" s="191"/>
      <c r="E92" s="192">
        <v>-3.6360000000000001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52"/>
      <c r="X92" s="152"/>
      <c r="Y92" s="152"/>
      <c r="Z92" s="152"/>
      <c r="AA92" s="152"/>
      <c r="AB92" s="152"/>
      <c r="AC92" s="152"/>
      <c r="AD92" s="152"/>
      <c r="AE92" s="152"/>
      <c r="AF92" s="152" t="s">
        <v>329</v>
      </c>
      <c r="AG92" s="152">
        <v>0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</row>
    <row r="93" spans="1:59" ht="22.5" outlineLevel="1" x14ac:dyDescent="0.2">
      <c r="A93" s="171">
        <v>24</v>
      </c>
      <c r="B93" s="172" t="s">
        <v>517</v>
      </c>
      <c r="C93" s="187" t="s">
        <v>518</v>
      </c>
      <c r="D93" s="173" t="s">
        <v>353</v>
      </c>
      <c r="E93" s="174">
        <v>218.96600000000001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15</v>
      </c>
      <c r="M93" s="176">
        <f>G93*(1+L93/100)</f>
        <v>0</v>
      </c>
      <c r="N93" s="176">
        <v>9.9849999999999994E-2</v>
      </c>
      <c r="O93" s="176">
        <f>ROUND(E93*N93,2)</f>
        <v>21.86</v>
      </c>
      <c r="P93" s="176">
        <v>0</v>
      </c>
      <c r="Q93" s="176">
        <f>ROUND(E93*P93,2)</f>
        <v>0</v>
      </c>
      <c r="R93" s="176" t="s">
        <v>348</v>
      </c>
      <c r="S93" s="176" t="s">
        <v>269</v>
      </c>
      <c r="T93" s="161">
        <v>0.49199999999999999</v>
      </c>
      <c r="U93" s="161">
        <f>ROUND(E93*T93,2)</f>
        <v>107.73</v>
      </c>
      <c r="V93" s="161"/>
      <c r="W93" s="152"/>
      <c r="X93" s="152"/>
      <c r="Y93" s="152"/>
      <c r="Z93" s="152"/>
      <c r="AA93" s="152"/>
      <c r="AB93" s="152"/>
      <c r="AC93" s="152"/>
      <c r="AD93" s="152"/>
      <c r="AE93" s="152"/>
      <c r="AF93" s="152" t="s">
        <v>433</v>
      </c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</row>
    <row r="94" spans="1:59" ht="22.5" outlineLevel="1" x14ac:dyDescent="0.2">
      <c r="A94" s="159"/>
      <c r="B94" s="160"/>
      <c r="C94" s="257" t="s">
        <v>513</v>
      </c>
      <c r="D94" s="258"/>
      <c r="E94" s="258"/>
      <c r="F94" s="258"/>
      <c r="G94" s="258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52"/>
      <c r="X94" s="152"/>
      <c r="Y94" s="152"/>
      <c r="Z94" s="152"/>
      <c r="AA94" s="152"/>
      <c r="AB94" s="152"/>
      <c r="AC94" s="152"/>
      <c r="AD94" s="152"/>
      <c r="AE94" s="152"/>
      <c r="AF94" s="152" t="s">
        <v>327</v>
      </c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83" t="str">
        <f>C94</f>
        <v>jednoduché nebo příčky zděné do svislé dřevěné, cihelné, betonové nebo ocelové konstrukce na jakoukoliv maltu vápenocementovou (MVC) nebo cementovou (MC),</v>
      </c>
      <c r="BA94" s="152"/>
      <c r="BB94" s="152"/>
      <c r="BC94" s="152"/>
      <c r="BD94" s="152"/>
      <c r="BE94" s="152"/>
      <c r="BF94" s="152"/>
      <c r="BG94" s="152"/>
    </row>
    <row r="95" spans="1:59" outlineLevel="1" x14ac:dyDescent="0.2">
      <c r="A95" s="159"/>
      <c r="B95" s="160"/>
      <c r="C95" s="193" t="s">
        <v>519</v>
      </c>
      <c r="D95" s="191"/>
      <c r="E95" s="192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52"/>
      <c r="X95" s="152"/>
      <c r="Y95" s="152"/>
      <c r="Z95" s="152"/>
      <c r="AA95" s="152"/>
      <c r="AB95" s="152"/>
      <c r="AC95" s="152"/>
      <c r="AD95" s="152"/>
      <c r="AE95" s="152"/>
      <c r="AF95" s="152" t="s">
        <v>329</v>
      </c>
      <c r="AG95" s="152">
        <v>0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</row>
    <row r="96" spans="1:59" outlineLevel="1" x14ac:dyDescent="0.2">
      <c r="A96" s="159"/>
      <c r="B96" s="160"/>
      <c r="C96" s="193" t="s">
        <v>520</v>
      </c>
      <c r="D96" s="191"/>
      <c r="E96" s="192">
        <v>95.025000000000006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52"/>
      <c r="X96" s="152"/>
      <c r="Y96" s="152"/>
      <c r="Z96" s="152"/>
      <c r="AA96" s="152"/>
      <c r="AB96" s="152"/>
      <c r="AC96" s="152"/>
      <c r="AD96" s="152"/>
      <c r="AE96" s="152"/>
      <c r="AF96" s="152" t="s">
        <v>329</v>
      </c>
      <c r="AG96" s="152">
        <v>0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</row>
    <row r="97" spans="1:59" outlineLevel="1" x14ac:dyDescent="0.2">
      <c r="A97" s="159"/>
      <c r="B97" s="160"/>
      <c r="C97" s="193" t="s">
        <v>521</v>
      </c>
      <c r="D97" s="191"/>
      <c r="E97" s="192">
        <v>141.9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52"/>
      <c r="X97" s="152"/>
      <c r="Y97" s="152"/>
      <c r="Z97" s="152"/>
      <c r="AA97" s="152"/>
      <c r="AB97" s="152"/>
      <c r="AC97" s="152"/>
      <c r="AD97" s="152"/>
      <c r="AE97" s="152"/>
      <c r="AF97" s="152" t="s">
        <v>329</v>
      </c>
      <c r="AG97" s="152">
        <v>0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</row>
    <row r="98" spans="1:59" outlineLevel="1" x14ac:dyDescent="0.2">
      <c r="A98" s="159"/>
      <c r="B98" s="160"/>
      <c r="C98" s="193" t="s">
        <v>522</v>
      </c>
      <c r="D98" s="191"/>
      <c r="E98" s="192">
        <v>25.875</v>
      </c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52"/>
      <c r="X98" s="152"/>
      <c r="Y98" s="152"/>
      <c r="Z98" s="152"/>
      <c r="AA98" s="152"/>
      <c r="AB98" s="152"/>
      <c r="AC98" s="152"/>
      <c r="AD98" s="152"/>
      <c r="AE98" s="152"/>
      <c r="AF98" s="152" t="s">
        <v>329</v>
      </c>
      <c r="AG98" s="152">
        <v>0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</row>
    <row r="99" spans="1:59" outlineLevel="1" x14ac:dyDescent="0.2">
      <c r="A99" s="159"/>
      <c r="B99" s="160"/>
      <c r="C99" s="193" t="s">
        <v>491</v>
      </c>
      <c r="D99" s="191"/>
      <c r="E99" s="192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52"/>
      <c r="X99" s="152"/>
      <c r="Y99" s="152"/>
      <c r="Z99" s="152"/>
      <c r="AA99" s="152"/>
      <c r="AB99" s="152"/>
      <c r="AC99" s="152"/>
      <c r="AD99" s="152"/>
      <c r="AE99" s="152"/>
      <c r="AF99" s="152" t="s">
        <v>329</v>
      </c>
      <c r="AG99" s="152">
        <v>0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</row>
    <row r="100" spans="1:59" outlineLevel="1" x14ac:dyDescent="0.2">
      <c r="A100" s="159"/>
      <c r="B100" s="160"/>
      <c r="C100" s="193" t="s">
        <v>523</v>
      </c>
      <c r="D100" s="191"/>
      <c r="E100" s="192">
        <v>-43.834000000000003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 t="s">
        <v>329</v>
      </c>
      <c r="AG100" s="152">
        <v>0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</row>
    <row r="101" spans="1:59" outlineLevel="1" x14ac:dyDescent="0.2">
      <c r="A101" s="171">
        <v>25</v>
      </c>
      <c r="B101" s="172" t="s">
        <v>524</v>
      </c>
      <c r="C101" s="187" t="s">
        <v>525</v>
      </c>
      <c r="D101" s="173" t="s">
        <v>353</v>
      </c>
      <c r="E101" s="174">
        <v>0.63749999999999996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15</v>
      </c>
      <c r="M101" s="176">
        <f>G101*(1+L101/100)</f>
        <v>0</v>
      </c>
      <c r="N101" s="176">
        <v>9.4729999999999995E-2</v>
      </c>
      <c r="O101" s="176">
        <f>ROUND(E101*N101,2)</f>
        <v>0.06</v>
      </c>
      <c r="P101" s="176">
        <v>0</v>
      </c>
      <c r="Q101" s="176">
        <f>ROUND(E101*P101,2)</f>
        <v>0</v>
      </c>
      <c r="R101" s="176" t="s">
        <v>348</v>
      </c>
      <c r="S101" s="176" t="s">
        <v>269</v>
      </c>
      <c r="T101" s="161">
        <v>0.66600000000000004</v>
      </c>
      <c r="U101" s="161">
        <f>ROUND(E101*T101,2)</f>
        <v>0.42</v>
      </c>
      <c r="V101" s="161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 t="s">
        <v>433</v>
      </c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</row>
    <row r="102" spans="1:59" outlineLevel="1" x14ac:dyDescent="0.2">
      <c r="A102" s="159"/>
      <c r="B102" s="160"/>
      <c r="C102" s="257" t="s">
        <v>526</v>
      </c>
      <c r="D102" s="258"/>
      <c r="E102" s="258"/>
      <c r="F102" s="258"/>
      <c r="G102" s="258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 t="s">
        <v>327</v>
      </c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</row>
    <row r="103" spans="1:59" outlineLevel="1" x14ac:dyDescent="0.2">
      <c r="A103" s="159"/>
      <c r="B103" s="160"/>
      <c r="C103" s="193" t="s">
        <v>527</v>
      </c>
      <c r="D103" s="191"/>
      <c r="E103" s="192">
        <v>0.63749999999999996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 t="s">
        <v>329</v>
      </c>
      <c r="AG103" s="152">
        <v>0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</row>
    <row r="104" spans="1:59" ht="22.5" outlineLevel="1" x14ac:dyDescent="0.2">
      <c r="A104" s="171">
        <v>26</v>
      </c>
      <c r="B104" s="172" t="s">
        <v>528</v>
      </c>
      <c r="C104" s="187" t="s">
        <v>529</v>
      </c>
      <c r="D104" s="173" t="s">
        <v>395</v>
      </c>
      <c r="E104" s="174">
        <v>37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15</v>
      </c>
      <c r="M104" s="176">
        <f>G104*(1+L104/100)</f>
        <v>0</v>
      </c>
      <c r="N104" s="176">
        <v>3.637E-2</v>
      </c>
      <c r="O104" s="176">
        <f>ROUND(E104*N104,2)</f>
        <v>1.35</v>
      </c>
      <c r="P104" s="176">
        <v>0</v>
      </c>
      <c r="Q104" s="176">
        <f>ROUND(E104*P104,2)</f>
        <v>0</v>
      </c>
      <c r="R104" s="176" t="s">
        <v>348</v>
      </c>
      <c r="S104" s="176" t="s">
        <v>269</v>
      </c>
      <c r="T104" s="161">
        <v>0.245</v>
      </c>
      <c r="U104" s="161">
        <f>ROUND(E104*T104,2)</f>
        <v>9.07</v>
      </c>
      <c r="V104" s="161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 t="s">
        <v>433</v>
      </c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</row>
    <row r="105" spans="1:59" outlineLevel="1" x14ac:dyDescent="0.2">
      <c r="A105" s="159"/>
      <c r="B105" s="160"/>
      <c r="C105" s="193" t="s">
        <v>530</v>
      </c>
      <c r="D105" s="191"/>
      <c r="E105" s="192">
        <v>37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 t="s">
        <v>329</v>
      </c>
      <c r="AG105" s="152">
        <v>0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</row>
    <row r="106" spans="1:59" ht="22.5" outlineLevel="1" x14ac:dyDescent="0.2">
      <c r="A106" s="171">
        <v>27</v>
      </c>
      <c r="B106" s="172" t="s">
        <v>531</v>
      </c>
      <c r="C106" s="187" t="s">
        <v>532</v>
      </c>
      <c r="D106" s="173" t="s">
        <v>395</v>
      </c>
      <c r="E106" s="174">
        <v>13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15</v>
      </c>
      <c r="M106" s="176">
        <f>G106*(1+L106/100)</f>
        <v>0</v>
      </c>
      <c r="N106" s="176">
        <v>4.5289999999999997E-2</v>
      </c>
      <c r="O106" s="176">
        <f>ROUND(E106*N106,2)</f>
        <v>0.59</v>
      </c>
      <c r="P106" s="176">
        <v>0</v>
      </c>
      <c r="Q106" s="176">
        <f>ROUND(E106*P106,2)</f>
        <v>0</v>
      </c>
      <c r="R106" s="176" t="s">
        <v>348</v>
      </c>
      <c r="S106" s="176" t="s">
        <v>269</v>
      </c>
      <c r="T106" s="161">
        <v>0.2525</v>
      </c>
      <c r="U106" s="161">
        <f>ROUND(E106*T106,2)</f>
        <v>3.28</v>
      </c>
      <c r="V106" s="161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 t="s">
        <v>433</v>
      </c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</row>
    <row r="107" spans="1:59" outlineLevel="1" x14ac:dyDescent="0.2">
      <c r="A107" s="159"/>
      <c r="B107" s="160"/>
      <c r="C107" s="193" t="s">
        <v>533</v>
      </c>
      <c r="D107" s="191"/>
      <c r="E107" s="192">
        <v>13</v>
      </c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 t="s">
        <v>329</v>
      </c>
      <c r="AG107" s="152">
        <v>0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</row>
    <row r="108" spans="1:59" ht="22.5" outlineLevel="1" x14ac:dyDescent="0.2">
      <c r="A108" s="171">
        <v>28</v>
      </c>
      <c r="B108" s="172" t="s">
        <v>534</v>
      </c>
      <c r="C108" s="187" t="s">
        <v>535</v>
      </c>
      <c r="D108" s="173" t="s">
        <v>395</v>
      </c>
      <c r="E108" s="174">
        <v>8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15</v>
      </c>
      <c r="M108" s="176">
        <f>G108*(1+L108/100)</f>
        <v>0</v>
      </c>
      <c r="N108" s="176">
        <v>5.4219999999999997E-2</v>
      </c>
      <c r="O108" s="176">
        <f>ROUND(E108*N108,2)</f>
        <v>0.43</v>
      </c>
      <c r="P108" s="176">
        <v>0</v>
      </c>
      <c r="Q108" s="176">
        <f>ROUND(E108*P108,2)</f>
        <v>0</v>
      </c>
      <c r="R108" s="176" t="s">
        <v>348</v>
      </c>
      <c r="S108" s="176" t="s">
        <v>269</v>
      </c>
      <c r="T108" s="161">
        <v>0.26</v>
      </c>
      <c r="U108" s="161">
        <f>ROUND(E108*T108,2)</f>
        <v>2.08</v>
      </c>
      <c r="V108" s="161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 t="s">
        <v>433</v>
      </c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</row>
    <row r="109" spans="1:59" outlineLevel="1" x14ac:dyDescent="0.2">
      <c r="A109" s="159"/>
      <c r="B109" s="160"/>
      <c r="C109" s="193" t="s">
        <v>536</v>
      </c>
      <c r="D109" s="191"/>
      <c r="E109" s="192">
        <v>8</v>
      </c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 t="s">
        <v>329</v>
      </c>
      <c r="AG109" s="152">
        <v>0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</row>
    <row r="110" spans="1:59" ht="22.5" outlineLevel="1" x14ac:dyDescent="0.2">
      <c r="A110" s="171">
        <v>29</v>
      </c>
      <c r="B110" s="172" t="s">
        <v>537</v>
      </c>
      <c r="C110" s="187" t="s">
        <v>538</v>
      </c>
      <c r="D110" s="173" t="s">
        <v>395</v>
      </c>
      <c r="E110" s="174">
        <v>8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15</v>
      </c>
      <c r="M110" s="176">
        <f>G110*(1+L110/100)</f>
        <v>0</v>
      </c>
      <c r="N110" s="176">
        <v>6.3140000000000002E-2</v>
      </c>
      <c r="O110" s="176">
        <f>ROUND(E110*N110,2)</f>
        <v>0.51</v>
      </c>
      <c r="P110" s="176">
        <v>0</v>
      </c>
      <c r="Q110" s="176">
        <f>ROUND(E110*P110,2)</f>
        <v>0</v>
      </c>
      <c r="R110" s="176" t="s">
        <v>348</v>
      </c>
      <c r="S110" s="176" t="s">
        <v>269</v>
      </c>
      <c r="T110" s="161">
        <v>0.26750000000000002</v>
      </c>
      <c r="U110" s="161">
        <f>ROUND(E110*T110,2)</f>
        <v>2.14</v>
      </c>
      <c r="V110" s="161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 t="s">
        <v>433</v>
      </c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</row>
    <row r="111" spans="1:59" outlineLevel="1" x14ac:dyDescent="0.2">
      <c r="A111" s="159"/>
      <c r="B111" s="160"/>
      <c r="C111" s="193" t="s">
        <v>536</v>
      </c>
      <c r="D111" s="191"/>
      <c r="E111" s="192">
        <v>8</v>
      </c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 t="s">
        <v>329</v>
      </c>
      <c r="AG111" s="152">
        <v>0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</row>
    <row r="112" spans="1:59" ht="22.5" outlineLevel="1" x14ac:dyDescent="0.2">
      <c r="A112" s="171">
        <v>30</v>
      </c>
      <c r="B112" s="172" t="s">
        <v>539</v>
      </c>
      <c r="C112" s="187" t="s">
        <v>540</v>
      </c>
      <c r="D112" s="173" t="s">
        <v>395</v>
      </c>
      <c r="E112" s="174">
        <v>10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15</v>
      </c>
      <c r="M112" s="176">
        <f>G112*(1+L112/100)</f>
        <v>0</v>
      </c>
      <c r="N112" s="176">
        <v>8.9990000000000001E-2</v>
      </c>
      <c r="O112" s="176">
        <f>ROUND(E112*N112,2)</f>
        <v>0.9</v>
      </c>
      <c r="P112" s="176">
        <v>0</v>
      </c>
      <c r="Q112" s="176">
        <f>ROUND(E112*P112,2)</f>
        <v>0</v>
      </c>
      <c r="R112" s="176" t="s">
        <v>348</v>
      </c>
      <c r="S112" s="176" t="s">
        <v>269</v>
      </c>
      <c r="T112" s="161">
        <v>0.38</v>
      </c>
      <c r="U112" s="161">
        <f>ROUND(E112*T112,2)</f>
        <v>3.8</v>
      </c>
      <c r="V112" s="161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 t="s">
        <v>433</v>
      </c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</row>
    <row r="113" spans="1:59" outlineLevel="1" x14ac:dyDescent="0.2">
      <c r="A113" s="159"/>
      <c r="B113" s="160"/>
      <c r="C113" s="193" t="s">
        <v>541</v>
      </c>
      <c r="D113" s="191"/>
      <c r="E113" s="192">
        <v>10</v>
      </c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 t="s">
        <v>329</v>
      </c>
      <c r="AG113" s="152">
        <v>0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</row>
    <row r="114" spans="1:59" ht="22.5" outlineLevel="1" x14ac:dyDescent="0.2">
      <c r="A114" s="171">
        <v>31</v>
      </c>
      <c r="B114" s="172" t="s">
        <v>542</v>
      </c>
      <c r="C114" s="187" t="s">
        <v>543</v>
      </c>
      <c r="D114" s="173" t="s">
        <v>395</v>
      </c>
      <c r="E114" s="174">
        <v>2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15</v>
      </c>
      <c r="M114" s="176">
        <f>G114*(1+L114/100)</f>
        <v>0</v>
      </c>
      <c r="N114" s="176">
        <v>0.10784000000000001</v>
      </c>
      <c r="O114" s="176">
        <f>ROUND(E114*N114,2)</f>
        <v>0.22</v>
      </c>
      <c r="P114" s="176">
        <v>0</v>
      </c>
      <c r="Q114" s="176">
        <f>ROUND(E114*P114,2)</f>
        <v>0</v>
      </c>
      <c r="R114" s="176" t="s">
        <v>348</v>
      </c>
      <c r="S114" s="176" t="s">
        <v>269</v>
      </c>
      <c r="T114" s="161">
        <v>0.44</v>
      </c>
      <c r="U114" s="161">
        <f>ROUND(E114*T114,2)</f>
        <v>0.88</v>
      </c>
      <c r="V114" s="161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 t="s">
        <v>433</v>
      </c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</row>
    <row r="115" spans="1:59" outlineLevel="1" x14ac:dyDescent="0.2">
      <c r="A115" s="159"/>
      <c r="B115" s="160"/>
      <c r="C115" s="193" t="s">
        <v>544</v>
      </c>
      <c r="D115" s="191"/>
      <c r="E115" s="192">
        <v>2</v>
      </c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 t="s">
        <v>329</v>
      </c>
      <c r="AG115" s="152">
        <v>0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</row>
    <row r="116" spans="1:59" ht="33.75" outlineLevel="1" x14ac:dyDescent="0.2">
      <c r="A116" s="171">
        <v>32</v>
      </c>
      <c r="B116" s="172" t="s">
        <v>545</v>
      </c>
      <c r="C116" s="187" t="s">
        <v>546</v>
      </c>
      <c r="D116" s="173" t="s">
        <v>395</v>
      </c>
      <c r="E116" s="174">
        <v>7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15</v>
      </c>
      <c r="M116" s="176">
        <f>G116*(1+L116/100)</f>
        <v>0</v>
      </c>
      <c r="N116" s="176">
        <v>0.28864000000000001</v>
      </c>
      <c r="O116" s="176">
        <f>ROUND(E116*N116,2)</f>
        <v>2.02</v>
      </c>
      <c r="P116" s="176">
        <v>0</v>
      </c>
      <c r="Q116" s="176">
        <f>ROUND(E116*P116,2)</f>
        <v>0</v>
      </c>
      <c r="R116" s="176" t="s">
        <v>348</v>
      </c>
      <c r="S116" s="176" t="s">
        <v>269</v>
      </c>
      <c r="T116" s="161">
        <v>2.3039999999999998</v>
      </c>
      <c r="U116" s="161">
        <f>ROUND(E116*T116,2)</f>
        <v>16.13</v>
      </c>
      <c r="V116" s="161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 t="s">
        <v>433</v>
      </c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</row>
    <row r="117" spans="1:59" outlineLevel="1" x14ac:dyDescent="0.2">
      <c r="A117" s="159"/>
      <c r="B117" s="160"/>
      <c r="C117" s="193" t="s">
        <v>547</v>
      </c>
      <c r="D117" s="191"/>
      <c r="E117" s="192">
        <v>7</v>
      </c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 t="s">
        <v>329</v>
      </c>
      <c r="AG117" s="152">
        <v>0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</row>
    <row r="118" spans="1:59" outlineLevel="1" x14ac:dyDescent="0.2">
      <c r="A118" s="171">
        <v>33</v>
      </c>
      <c r="B118" s="172" t="s">
        <v>548</v>
      </c>
      <c r="C118" s="187" t="s">
        <v>549</v>
      </c>
      <c r="D118" s="173" t="s">
        <v>369</v>
      </c>
      <c r="E118" s="174">
        <v>0.15551999999999999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15</v>
      </c>
      <c r="M118" s="176">
        <f>G118*(1+L118/100)</f>
        <v>0</v>
      </c>
      <c r="N118" s="176">
        <v>1.0970899999999999</v>
      </c>
      <c r="O118" s="176">
        <f>ROUND(E118*N118,2)</f>
        <v>0.17</v>
      </c>
      <c r="P118" s="176">
        <v>0</v>
      </c>
      <c r="Q118" s="176">
        <f>ROUND(E118*P118,2)</f>
        <v>0</v>
      </c>
      <c r="R118" s="176" t="s">
        <v>348</v>
      </c>
      <c r="S118" s="176" t="s">
        <v>269</v>
      </c>
      <c r="T118" s="161">
        <v>16.582999999999998</v>
      </c>
      <c r="U118" s="161">
        <f>ROUND(E118*T118,2)</f>
        <v>2.58</v>
      </c>
      <c r="V118" s="161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 t="s">
        <v>433</v>
      </c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</row>
    <row r="119" spans="1:59" outlineLevel="1" x14ac:dyDescent="0.2">
      <c r="A119" s="159"/>
      <c r="B119" s="160"/>
      <c r="C119" s="257" t="s">
        <v>550</v>
      </c>
      <c r="D119" s="258"/>
      <c r="E119" s="258"/>
      <c r="F119" s="258"/>
      <c r="G119" s="258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 t="s">
        <v>327</v>
      </c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</row>
    <row r="120" spans="1:59" outlineLevel="1" x14ac:dyDescent="0.2">
      <c r="A120" s="159"/>
      <c r="B120" s="160"/>
      <c r="C120" s="193" t="s">
        <v>551</v>
      </c>
      <c r="D120" s="191"/>
      <c r="E120" s="192">
        <v>0.15551999999999999</v>
      </c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 t="s">
        <v>329</v>
      </c>
      <c r="AG120" s="152">
        <v>0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</row>
    <row r="121" spans="1:59" outlineLevel="1" x14ac:dyDescent="0.2">
      <c r="A121" s="171">
        <v>34</v>
      </c>
      <c r="B121" s="172" t="s">
        <v>552</v>
      </c>
      <c r="C121" s="187" t="s">
        <v>553</v>
      </c>
      <c r="D121" s="173" t="s">
        <v>323</v>
      </c>
      <c r="E121" s="174">
        <v>0.32400000000000001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15</v>
      </c>
      <c r="M121" s="176">
        <f>G121*(1+L121/100)</f>
        <v>0</v>
      </c>
      <c r="N121" s="176">
        <v>1.9332</v>
      </c>
      <c r="O121" s="176">
        <f>ROUND(E121*N121,2)</f>
        <v>0.63</v>
      </c>
      <c r="P121" s="176">
        <v>0</v>
      </c>
      <c r="Q121" s="176">
        <f>ROUND(E121*P121,2)</f>
        <v>0</v>
      </c>
      <c r="R121" s="176" t="s">
        <v>554</v>
      </c>
      <c r="S121" s="176" t="s">
        <v>269</v>
      </c>
      <c r="T121" s="161">
        <v>6.77</v>
      </c>
      <c r="U121" s="161">
        <f>ROUND(E121*T121,2)</f>
        <v>2.19</v>
      </c>
      <c r="V121" s="161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 t="s">
        <v>433</v>
      </c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</row>
    <row r="122" spans="1:59" outlineLevel="1" x14ac:dyDescent="0.2">
      <c r="A122" s="159"/>
      <c r="B122" s="160"/>
      <c r="C122" s="257" t="s">
        <v>555</v>
      </c>
      <c r="D122" s="258"/>
      <c r="E122" s="258"/>
      <c r="F122" s="258"/>
      <c r="G122" s="258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 t="s">
        <v>327</v>
      </c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</row>
    <row r="123" spans="1:59" outlineLevel="1" x14ac:dyDescent="0.2">
      <c r="A123" s="159"/>
      <c r="B123" s="160"/>
      <c r="C123" s="193" t="s">
        <v>556</v>
      </c>
      <c r="D123" s="191"/>
      <c r="E123" s="192">
        <v>0.32400000000000001</v>
      </c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 t="s">
        <v>329</v>
      </c>
      <c r="AG123" s="152">
        <v>0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</row>
    <row r="124" spans="1:59" outlineLevel="1" x14ac:dyDescent="0.2">
      <c r="A124" s="171">
        <v>35</v>
      </c>
      <c r="B124" s="172" t="s">
        <v>557</v>
      </c>
      <c r="C124" s="187" t="s">
        <v>558</v>
      </c>
      <c r="D124" s="173" t="s">
        <v>353</v>
      </c>
      <c r="E124" s="174">
        <v>3.78</v>
      </c>
      <c r="F124" s="175"/>
      <c r="G124" s="176">
        <f>ROUND(E124*F124,2)</f>
        <v>0</v>
      </c>
      <c r="H124" s="175"/>
      <c r="I124" s="176">
        <f>ROUND(E124*H124,2)</f>
        <v>0</v>
      </c>
      <c r="J124" s="175"/>
      <c r="K124" s="176">
        <f>ROUND(E124*J124,2)</f>
        <v>0</v>
      </c>
      <c r="L124" s="176">
        <v>15</v>
      </c>
      <c r="M124" s="176">
        <f>G124*(1+L124/100)</f>
        <v>0</v>
      </c>
      <c r="N124" s="176">
        <v>0.18323999999999999</v>
      </c>
      <c r="O124" s="176">
        <f>ROUND(E124*N124,2)</f>
        <v>0.69</v>
      </c>
      <c r="P124" s="176">
        <v>0</v>
      </c>
      <c r="Q124" s="176">
        <f>ROUND(E124*P124,2)</f>
        <v>0</v>
      </c>
      <c r="R124" s="176" t="s">
        <v>348</v>
      </c>
      <c r="S124" s="176" t="s">
        <v>269</v>
      </c>
      <c r="T124" s="161">
        <v>1.21</v>
      </c>
      <c r="U124" s="161">
        <f>ROUND(E124*T124,2)</f>
        <v>4.57</v>
      </c>
      <c r="V124" s="161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 t="s">
        <v>433</v>
      </c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</row>
    <row r="125" spans="1:59" outlineLevel="1" x14ac:dyDescent="0.2">
      <c r="A125" s="159"/>
      <c r="B125" s="160"/>
      <c r="C125" s="257" t="s">
        <v>559</v>
      </c>
      <c r="D125" s="258"/>
      <c r="E125" s="258"/>
      <c r="F125" s="258"/>
      <c r="G125" s="258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 t="s">
        <v>327</v>
      </c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</row>
    <row r="126" spans="1:59" outlineLevel="1" x14ac:dyDescent="0.2">
      <c r="A126" s="159"/>
      <c r="B126" s="160"/>
      <c r="C126" s="193" t="s">
        <v>560</v>
      </c>
      <c r="D126" s="191"/>
      <c r="E126" s="192">
        <v>3.78</v>
      </c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 t="s">
        <v>329</v>
      </c>
      <c r="AG126" s="152">
        <v>0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</row>
    <row r="127" spans="1:59" ht="33.75" outlineLevel="1" x14ac:dyDescent="0.2">
      <c r="A127" s="171">
        <v>36</v>
      </c>
      <c r="B127" s="172" t="s">
        <v>561</v>
      </c>
      <c r="C127" s="187" t="s">
        <v>562</v>
      </c>
      <c r="D127" s="173" t="s">
        <v>395</v>
      </c>
      <c r="E127" s="174">
        <v>2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15</v>
      </c>
      <c r="M127" s="176">
        <f>G127*(1+L127/100)</f>
        <v>0</v>
      </c>
      <c r="N127" s="176">
        <v>0.54776000000000002</v>
      </c>
      <c r="O127" s="176">
        <f>ROUND(E127*N127,2)</f>
        <v>1.1000000000000001</v>
      </c>
      <c r="P127" s="176">
        <v>0</v>
      </c>
      <c r="Q127" s="176">
        <f>ROUND(E127*P127,2)</f>
        <v>0</v>
      </c>
      <c r="R127" s="176" t="s">
        <v>348</v>
      </c>
      <c r="S127" s="176" t="s">
        <v>269</v>
      </c>
      <c r="T127" s="161">
        <v>2.766</v>
      </c>
      <c r="U127" s="161">
        <f>ROUND(E127*T127,2)</f>
        <v>5.53</v>
      </c>
      <c r="V127" s="161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 t="s">
        <v>433</v>
      </c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</row>
    <row r="128" spans="1:59" outlineLevel="1" x14ac:dyDescent="0.2">
      <c r="A128" s="159"/>
      <c r="B128" s="160"/>
      <c r="C128" s="193" t="s">
        <v>544</v>
      </c>
      <c r="D128" s="191"/>
      <c r="E128" s="192">
        <v>2</v>
      </c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 t="s">
        <v>329</v>
      </c>
      <c r="AG128" s="152">
        <v>0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</row>
    <row r="129" spans="1:59" ht="22.5" outlineLevel="1" x14ac:dyDescent="0.2">
      <c r="A129" s="171">
        <v>37</v>
      </c>
      <c r="B129" s="172" t="s">
        <v>563</v>
      </c>
      <c r="C129" s="187" t="s">
        <v>564</v>
      </c>
      <c r="D129" s="173" t="s">
        <v>395</v>
      </c>
      <c r="E129" s="174">
        <v>9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15</v>
      </c>
      <c r="M129" s="176">
        <f>G129*(1+L129/100)</f>
        <v>0</v>
      </c>
      <c r="N129" s="176">
        <v>2.2880000000000001E-2</v>
      </c>
      <c r="O129" s="176">
        <f>ROUND(E129*N129,2)</f>
        <v>0.21</v>
      </c>
      <c r="P129" s="176">
        <v>0</v>
      </c>
      <c r="Q129" s="176">
        <f>ROUND(E129*P129,2)</f>
        <v>0</v>
      </c>
      <c r="R129" s="176" t="s">
        <v>348</v>
      </c>
      <c r="S129" s="176" t="s">
        <v>269</v>
      </c>
      <c r="T129" s="161">
        <v>0.3175</v>
      </c>
      <c r="U129" s="161">
        <f>ROUND(E129*T129,2)</f>
        <v>2.86</v>
      </c>
      <c r="V129" s="161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 t="s">
        <v>433</v>
      </c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</row>
    <row r="130" spans="1:59" outlineLevel="1" x14ac:dyDescent="0.2">
      <c r="A130" s="159"/>
      <c r="B130" s="160"/>
      <c r="C130" s="193" t="s">
        <v>565</v>
      </c>
      <c r="D130" s="191"/>
      <c r="E130" s="192">
        <v>9</v>
      </c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 t="s">
        <v>329</v>
      </c>
      <c r="AG130" s="152">
        <v>0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</row>
    <row r="131" spans="1:59" ht="22.5" outlineLevel="1" x14ac:dyDescent="0.2">
      <c r="A131" s="171">
        <v>38</v>
      </c>
      <c r="B131" s="172" t="s">
        <v>566</v>
      </c>
      <c r="C131" s="187" t="s">
        <v>567</v>
      </c>
      <c r="D131" s="173" t="s">
        <v>395</v>
      </c>
      <c r="E131" s="174">
        <v>1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15</v>
      </c>
      <c r="M131" s="176">
        <f>G131*(1+L131/100)</f>
        <v>0</v>
      </c>
      <c r="N131" s="176">
        <v>3.5119999999999998E-2</v>
      </c>
      <c r="O131" s="176">
        <f>ROUND(E131*N131,2)</f>
        <v>0.04</v>
      </c>
      <c r="P131" s="176">
        <v>0</v>
      </c>
      <c r="Q131" s="176">
        <f>ROUND(E131*P131,2)</f>
        <v>0</v>
      </c>
      <c r="R131" s="176" t="s">
        <v>348</v>
      </c>
      <c r="S131" s="176" t="s">
        <v>269</v>
      </c>
      <c r="T131" s="161">
        <v>0.34749999999999998</v>
      </c>
      <c r="U131" s="161">
        <f>ROUND(E131*T131,2)</f>
        <v>0.35</v>
      </c>
      <c r="V131" s="161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 t="s">
        <v>433</v>
      </c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</row>
    <row r="132" spans="1:59" outlineLevel="1" x14ac:dyDescent="0.2">
      <c r="A132" s="159"/>
      <c r="B132" s="160"/>
      <c r="C132" s="193" t="s">
        <v>568</v>
      </c>
      <c r="D132" s="191"/>
      <c r="E132" s="192">
        <v>1</v>
      </c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 t="s">
        <v>329</v>
      </c>
      <c r="AG132" s="152">
        <v>0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</row>
    <row r="133" spans="1:59" ht="22.5" outlineLevel="1" x14ac:dyDescent="0.2">
      <c r="A133" s="171">
        <v>39</v>
      </c>
      <c r="B133" s="172" t="s">
        <v>569</v>
      </c>
      <c r="C133" s="187" t="s">
        <v>570</v>
      </c>
      <c r="D133" s="173" t="s">
        <v>395</v>
      </c>
      <c r="E133" s="174">
        <v>4</v>
      </c>
      <c r="F133" s="175"/>
      <c r="G133" s="176">
        <f>ROUND(E133*F133,2)</f>
        <v>0</v>
      </c>
      <c r="H133" s="175"/>
      <c r="I133" s="176">
        <f>ROUND(E133*H133,2)</f>
        <v>0</v>
      </c>
      <c r="J133" s="175"/>
      <c r="K133" s="176">
        <f>ROUND(E133*J133,2)</f>
        <v>0</v>
      </c>
      <c r="L133" s="176">
        <v>15</v>
      </c>
      <c r="M133" s="176">
        <f>G133*(1+L133/100)</f>
        <v>0</v>
      </c>
      <c r="N133" s="176">
        <v>4.088E-2</v>
      </c>
      <c r="O133" s="176">
        <f>ROUND(E133*N133,2)</f>
        <v>0.16</v>
      </c>
      <c r="P133" s="176">
        <v>0</v>
      </c>
      <c r="Q133" s="176">
        <f>ROUND(E133*P133,2)</f>
        <v>0</v>
      </c>
      <c r="R133" s="176" t="s">
        <v>348</v>
      </c>
      <c r="S133" s="176" t="s">
        <v>269</v>
      </c>
      <c r="T133" s="161">
        <v>0.45500000000000002</v>
      </c>
      <c r="U133" s="161">
        <f>ROUND(E133*T133,2)</f>
        <v>1.82</v>
      </c>
      <c r="V133" s="161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 t="s">
        <v>433</v>
      </c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</row>
    <row r="134" spans="1:59" outlineLevel="1" x14ac:dyDescent="0.2">
      <c r="A134" s="159"/>
      <c r="B134" s="160"/>
      <c r="C134" s="193" t="s">
        <v>571</v>
      </c>
      <c r="D134" s="191"/>
      <c r="E134" s="192">
        <v>4</v>
      </c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 t="s">
        <v>329</v>
      </c>
      <c r="AG134" s="152">
        <v>0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</row>
    <row r="135" spans="1:59" ht="22.5" outlineLevel="1" x14ac:dyDescent="0.2">
      <c r="A135" s="171">
        <v>40</v>
      </c>
      <c r="B135" s="172" t="s">
        <v>572</v>
      </c>
      <c r="C135" s="187" t="s">
        <v>573</v>
      </c>
      <c r="D135" s="173" t="s">
        <v>395</v>
      </c>
      <c r="E135" s="174">
        <v>2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15</v>
      </c>
      <c r="M135" s="176">
        <f>G135*(1+L135/100)</f>
        <v>0</v>
      </c>
      <c r="N135" s="176">
        <v>4.496E-2</v>
      </c>
      <c r="O135" s="176">
        <f>ROUND(E135*N135,2)</f>
        <v>0.09</v>
      </c>
      <c r="P135" s="176">
        <v>0</v>
      </c>
      <c r="Q135" s="176">
        <f>ROUND(E135*P135,2)</f>
        <v>0</v>
      </c>
      <c r="R135" s="176" t="s">
        <v>348</v>
      </c>
      <c r="S135" s="176" t="s">
        <v>269</v>
      </c>
      <c r="T135" s="161">
        <v>0.46250000000000002</v>
      </c>
      <c r="U135" s="161">
        <f>ROUND(E135*T135,2)</f>
        <v>0.93</v>
      </c>
      <c r="V135" s="161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 t="s">
        <v>433</v>
      </c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</row>
    <row r="136" spans="1:59" outlineLevel="1" x14ac:dyDescent="0.2">
      <c r="A136" s="159"/>
      <c r="B136" s="160"/>
      <c r="C136" s="193" t="s">
        <v>544</v>
      </c>
      <c r="D136" s="191"/>
      <c r="E136" s="192">
        <v>2</v>
      </c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 t="s">
        <v>329</v>
      </c>
      <c r="AG136" s="152">
        <v>0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</row>
    <row r="137" spans="1:59" outlineLevel="1" x14ac:dyDescent="0.2">
      <c r="A137" s="171">
        <v>41</v>
      </c>
      <c r="B137" s="172" t="s">
        <v>574</v>
      </c>
      <c r="C137" s="187" t="s">
        <v>575</v>
      </c>
      <c r="D137" s="173" t="s">
        <v>364</v>
      </c>
      <c r="E137" s="174">
        <v>21.2</v>
      </c>
      <c r="F137" s="175"/>
      <c r="G137" s="176">
        <f>ROUND(E137*F137,2)</f>
        <v>0</v>
      </c>
      <c r="H137" s="175"/>
      <c r="I137" s="176">
        <f>ROUND(E137*H137,2)</f>
        <v>0</v>
      </c>
      <c r="J137" s="175"/>
      <c r="K137" s="176">
        <f>ROUND(E137*J137,2)</f>
        <v>0</v>
      </c>
      <c r="L137" s="176">
        <v>15</v>
      </c>
      <c r="M137" s="176">
        <f>G137*(1+L137/100)</f>
        <v>0</v>
      </c>
      <c r="N137" s="176">
        <v>8.3000000000000001E-4</v>
      </c>
      <c r="O137" s="176">
        <f>ROUND(E137*N137,2)</f>
        <v>0.02</v>
      </c>
      <c r="P137" s="176">
        <v>0</v>
      </c>
      <c r="Q137" s="176">
        <f>ROUND(E137*P137,2)</f>
        <v>0</v>
      </c>
      <c r="R137" s="176" t="s">
        <v>348</v>
      </c>
      <c r="S137" s="176" t="s">
        <v>269</v>
      </c>
      <c r="T137" s="161">
        <v>0.15</v>
      </c>
      <c r="U137" s="161">
        <f>ROUND(E137*T137,2)</f>
        <v>3.18</v>
      </c>
      <c r="V137" s="161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 t="s">
        <v>433</v>
      </c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</row>
    <row r="138" spans="1:59" outlineLevel="1" x14ac:dyDescent="0.2">
      <c r="A138" s="159"/>
      <c r="B138" s="160"/>
      <c r="C138" s="193" t="s">
        <v>576</v>
      </c>
      <c r="D138" s="191"/>
      <c r="E138" s="192">
        <v>21.2</v>
      </c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 t="s">
        <v>329</v>
      </c>
      <c r="AG138" s="152">
        <v>0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</row>
    <row r="139" spans="1:59" ht="22.5" outlineLevel="1" x14ac:dyDescent="0.2">
      <c r="A139" s="171">
        <v>42</v>
      </c>
      <c r="B139" s="172" t="s">
        <v>577</v>
      </c>
      <c r="C139" s="187" t="s">
        <v>578</v>
      </c>
      <c r="D139" s="173" t="s">
        <v>364</v>
      </c>
      <c r="E139" s="174">
        <v>1.6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15</v>
      </c>
      <c r="M139" s="176">
        <f>G139*(1+L139/100)</f>
        <v>0</v>
      </c>
      <c r="N139" s="176">
        <v>0.11436</v>
      </c>
      <c r="O139" s="176">
        <f>ROUND(E139*N139,2)</f>
        <v>0.18</v>
      </c>
      <c r="P139" s="176">
        <v>0</v>
      </c>
      <c r="Q139" s="176">
        <f>ROUND(E139*P139,2)</f>
        <v>0</v>
      </c>
      <c r="R139" s="176" t="s">
        <v>348</v>
      </c>
      <c r="S139" s="176" t="s">
        <v>269</v>
      </c>
      <c r="T139" s="161">
        <v>1.95</v>
      </c>
      <c r="U139" s="161">
        <f>ROUND(E139*T139,2)</f>
        <v>3.12</v>
      </c>
      <c r="V139" s="161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 t="s">
        <v>433</v>
      </c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</row>
    <row r="140" spans="1:59" outlineLevel="1" x14ac:dyDescent="0.2">
      <c r="A140" s="159"/>
      <c r="B140" s="160"/>
      <c r="C140" s="193" t="s">
        <v>579</v>
      </c>
      <c r="D140" s="191"/>
      <c r="E140" s="192">
        <v>1.6</v>
      </c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 t="s">
        <v>329</v>
      </c>
      <c r="AG140" s="152">
        <v>0</v>
      </c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</row>
    <row r="141" spans="1:59" x14ac:dyDescent="0.2">
      <c r="A141" s="166" t="s">
        <v>260</v>
      </c>
      <c r="B141" s="167" t="s">
        <v>148</v>
      </c>
      <c r="C141" s="185" t="s">
        <v>149</v>
      </c>
      <c r="D141" s="168"/>
      <c r="E141" s="169"/>
      <c r="F141" s="170"/>
      <c r="G141" s="170">
        <f>SUMIF(AF142:AF185,"&lt;&gt;NOR",G142:G185)</f>
        <v>0</v>
      </c>
      <c r="H141" s="170"/>
      <c r="I141" s="170">
        <f>SUM(I142:I185)</f>
        <v>0</v>
      </c>
      <c r="J141" s="170"/>
      <c r="K141" s="170">
        <f>SUM(K142:K185)</f>
        <v>0</v>
      </c>
      <c r="L141" s="170"/>
      <c r="M141" s="170">
        <f>SUM(M142:M185)</f>
        <v>0</v>
      </c>
      <c r="N141" s="170"/>
      <c r="O141" s="170">
        <f>SUM(O142:O185)</f>
        <v>140.37</v>
      </c>
      <c r="P141" s="170"/>
      <c r="Q141" s="170">
        <f>SUM(Q142:Q185)</f>
        <v>0</v>
      </c>
      <c r="R141" s="170"/>
      <c r="S141" s="170"/>
      <c r="T141" s="165"/>
      <c r="U141" s="165">
        <f>SUM(U142:U185)</f>
        <v>331.97</v>
      </c>
      <c r="V141" s="165"/>
      <c r="AF141" t="s">
        <v>261</v>
      </c>
    </row>
    <row r="142" spans="1:59" outlineLevel="1" x14ac:dyDescent="0.2">
      <c r="A142" s="171">
        <v>43</v>
      </c>
      <c r="B142" s="172" t="s">
        <v>580</v>
      </c>
      <c r="C142" s="187" t="s">
        <v>581</v>
      </c>
      <c r="D142" s="173" t="s">
        <v>323</v>
      </c>
      <c r="E142" s="174">
        <v>11.506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15</v>
      </c>
      <c r="M142" s="176">
        <f>G142*(1+L142/100)</f>
        <v>0</v>
      </c>
      <c r="N142" s="176">
        <v>2.5251100000000002</v>
      </c>
      <c r="O142" s="176">
        <f>ROUND(E142*N142,2)</f>
        <v>29.05</v>
      </c>
      <c r="P142" s="176">
        <v>0</v>
      </c>
      <c r="Q142" s="176">
        <f>ROUND(E142*P142,2)</f>
        <v>0</v>
      </c>
      <c r="R142" s="176" t="s">
        <v>348</v>
      </c>
      <c r="S142" s="176" t="s">
        <v>269</v>
      </c>
      <c r="T142" s="161">
        <v>1.448</v>
      </c>
      <c r="U142" s="161">
        <f>ROUND(E142*T142,2)</f>
        <v>16.66</v>
      </c>
      <c r="V142" s="161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 t="s">
        <v>433</v>
      </c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</row>
    <row r="143" spans="1:59" outlineLevel="1" x14ac:dyDescent="0.2">
      <c r="A143" s="159"/>
      <c r="B143" s="160"/>
      <c r="C143" s="193" t="s">
        <v>582</v>
      </c>
      <c r="D143" s="191"/>
      <c r="E143" s="192">
        <v>5.1250999999999998</v>
      </c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 t="s">
        <v>329</v>
      </c>
      <c r="AG143" s="152">
        <v>0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</row>
    <row r="144" spans="1:59" outlineLevel="1" x14ac:dyDescent="0.2">
      <c r="A144" s="159"/>
      <c r="B144" s="160"/>
      <c r="C144" s="193" t="s">
        <v>583</v>
      </c>
      <c r="D144" s="191"/>
      <c r="E144" s="192">
        <v>0.76290000000000002</v>
      </c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 t="s">
        <v>329</v>
      </c>
      <c r="AG144" s="152">
        <v>0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</row>
    <row r="145" spans="1:59" outlineLevel="1" x14ac:dyDescent="0.2">
      <c r="A145" s="159"/>
      <c r="B145" s="160"/>
      <c r="C145" s="193" t="s">
        <v>584</v>
      </c>
      <c r="D145" s="191"/>
      <c r="E145" s="192">
        <v>3.1164000000000001</v>
      </c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 t="s">
        <v>329</v>
      </c>
      <c r="AG145" s="152">
        <v>0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</row>
    <row r="146" spans="1:59" outlineLevel="1" x14ac:dyDescent="0.2">
      <c r="A146" s="159"/>
      <c r="B146" s="160"/>
      <c r="C146" s="193" t="s">
        <v>585</v>
      </c>
      <c r="D146" s="191"/>
      <c r="E146" s="192">
        <v>2.5015999999999998</v>
      </c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 t="s">
        <v>329</v>
      </c>
      <c r="AG146" s="152">
        <v>0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</row>
    <row r="147" spans="1:59" outlineLevel="1" x14ac:dyDescent="0.2">
      <c r="A147" s="171">
        <v>44</v>
      </c>
      <c r="B147" s="172" t="s">
        <v>586</v>
      </c>
      <c r="C147" s="187" t="s">
        <v>587</v>
      </c>
      <c r="D147" s="173" t="s">
        <v>369</v>
      </c>
      <c r="E147" s="174">
        <v>0.90142</v>
      </c>
      <c r="F147" s="175"/>
      <c r="G147" s="176">
        <f>ROUND(E147*F147,2)</f>
        <v>0</v>
      </c>
      <c r="H147" s="175"/>
      <c r="I147" s="176">
        <f>ROUND(E147*H147,2)</f>
        <v>0</v>
      </c>
      <c r="J147" s="175"/>
      <c r="K147" s="176">
        <f>ROUND(E147*J147,2)</f>
        <v>0</v>
      </c>
      <c r="L147" s="176">
        <v>15</v>
      </c>
      <c r="M147" s="176">
        <f>G147*(1+L147/100)</f>
        <v>0</v>
      </c>
      <c r="N147" s="176">
        <v>1.0166500000000001</v>
      </c>
      <c r="O147" s="176">
        <f>ROUND(E147*N147,2)</f>
        <v>0.92</v>
      </c>
      <c r="P147" s="176">
        <v>0</v>
      </c>
      <c r="Q147" s="176">
        <f>ROUND(E147*P147,2)</f>
        <v>0</v>
      </c>
      <c r="R147" s="176" t="s">
        <v>348</v>
      </c>
      <c r="S147" s="176" t="s">
        <v>269</v>
      </c>
      <c r="T147" s="161">
        <v>27.672999999999998</v>
      </c>
      <c r="U147" s="161">
        <f>ROUND(E147*T147,2)</f>
        <v>24.94</v>
      </c>
      <c r="V147" s="161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 t="s">
        <v>433</v>
      </c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</row>
    <row r="148" spans="1:59" outlineLevel="1" x14ac:dyDescent="0.2">
      <c r="A148" s="159"/>
      <c r="B148" s="160"/>
      <c r="C148" s="193" t="s">
        <v>588</v>
      </c>
      <c r="D148" s="191"/>
      <c r="E148" s="192">
        <v>0.76341999999999999</v>
      </c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52"/>
      <c r="X148" s="152"/>
      <c r="Y148" s="152"/>
      <c r="Z148" s="152"/>
      <c r="AA148" s="152"/>
      <c r="AB148" s="152"/>
      <c r="AC148" s="152"/>
      <c r="AD148" s="152"/>
      <c r="AE148" s="152"/>
      <c r="AF148" s="152" t="s">
        <v>329</v>
      </c>
      <c r="AG148" s="152">
        <v>0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</row>
    <row r="149" spans="1:59" outlineLevel="1" x14ac:dyDescent="0.2">
      <c r="A149" s="159"/>
      <c r="B149" s="160"/>
      <c r="C149" s="193" t="s">
        <v>589</v>
      </c>
      <c r="D149" s="191"/>
      <c r="E149" s="192">
        <v>0.13800000000000001</v>
      </c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52"/>
      <c r="X149" s="152"/>
      <c r="Y149" s="152"/>
      <c r="Z149" s="152"/>
      <c r="AA149" s="152"/>
      <c r="AB149" s="152"/>
      <c r="AC149" s="152"/>
      <c r="AD149" s="152"/>
      <c r="AE149" s="152"/>
      <c r="AF149" s="152" t="s">
        <v>329</v>
      </c>
      <c r="AG149" s="152">
        <v>0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</row>
    <row r="150" spans="1:59" outlineLevel="1" x14ac:dyDescent="0.2">
      <c r="A150" s="159"/>
      <c r="B150" s="160"/>
      <c r="C150" s="193" t="s">
        <v>590</v>
      </c>
      <c r="D150" s="191"/>
      <c r="E150" s="192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52"/>
      <c r="X150" s="152"/>
      <c r="Y150" s="152"/>
      <c r="Z150" s="152"/>
      <c r="AA150" s="152"/>
      <c r="AB150" s="152"/>
      <c r="AC150" s="152"/>
      <c r="AD150" s="152"/>
      <c r="AE150" s="152"/>
      <c r="AF150" s="152" t="s">
        <v>329</v>
      </c>
      <c r="AG150" s="152">
        <v>0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</row>
    <row r="151" spans="1:59" outlineLevel="1" x14ac:dyDescent="0.2">
      <c r="A151" s="171">
        <v>45</v>
      </c>
      <c r="B151" s="172" t="s">
        <v>591</v>
      </c>
      <c r="C151" s="187" t="s">
        <v>592</v>
      </c>
      <c r="D151" s="173" t="s">
        <v>364</v>
      </c>
      <c r="E151" s="174">
        <v>163.6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15</v>
      </c>
      <c r="M151" s="176">
        <f>G151*(1+L151/100)</f>
        <v>0</v>
      </c>
      <c r="N151" s="176">
        <v>2.349E-2</v>
      </c>
      <c r="O151" s="176">
        <f>ROUND(E151*N151,2)</f>
        <v>3.84</v>
      </c>
      <c r="P151" s="176">
        <v>0</v>
      </c>
      <c r="Q151" s="176">
        <f>ROUND(E151*P151,2)</f>
        <v>0</v>
      </c>
      <c r="R151" s="176" t="s">
        <v>348</v>
      </c>
      <c r="S151" s="176" t="s">
        <v>269</v>
      </c>
      <c r="T151" s="161">
        <v>0.245</v>
      </c>
      <c r="U151" s="161">
        <f>ROUND(E151*T151,2)</f>
        <v>40.08</v>
      </c>
      <c r="V151" s="161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2" t="s">
        <v>433</v>
      </c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</row>
    <row r="152" spans="1:59" outlineLevel="1" x14ac:dyDescent="0.2">
      <c r="A152" s="159"/>
      <c r="B152" s="160"/>
      <c r="C152" s="257" t="s">
        <v>593</v>
      </c>
      <c r="D152" s="258"/>
      <c r="E152" s="258"/>
      <c r="F152" s="258"/>
      <c r="G152" s="258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52" t="s">
        <v>327</v>
      </c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</row>
    <row r="153" spans="1:59" outlineLevel="1" x14ac:dyDescent="0.2">
      <c r="A153" s="159"/>
      <c r="B153" s="160"/>
      <c r="C153" s="193" t="s">
        <v>594</v>
      </c>
      <c r="D153" s="191"/>
      <c r="E153" s="192">
        <v>163.6</v>
      </c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52"/>
      <c r="X153" s="152"/>
      <c r="Y153" s="152"/>
      <c r="Z153" s="152"/>
      <c r="AA153" s="152"/>
      <c r="AB153" s="152"/>
      <c r="AC153" s="152"/>
      <c r="AD153" s="152"/>
      <c r="AE153" s="152"/>
      <c r="AF153" s="152" t="s">
        <v>329</v>
      </c>
      <c r="AG153" s="152">
        <v>0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</row>
    <row r="154" spans="1:59" outlineLevel="1" x14ac:dyDescent="0.2">
      <c r="A154" s="171">
        <v>46</v>
      </c>
      <c r="B154" s="172" t="s">
        <v>595</v>
      </c>
      <c r="C154" s="187" t="s">
        <v>596</v>
      </c>
      <c r="D154" s="173" t="s">
        <v>364</v>
      </c>
      <c r="E154" s="174">
        <v>81.8</v>
      </c>
      <c r="F154" s="175"/>
      <c r="G154" s="176">
        <f>ROUND(E154*F154,2)</f>
        <v>0</v>
      </c>
      <c r="H154" s="175"/>
      <c r="I154" s="176">
        <f>ROUND(E154*H154,2)</f>
        <v>0</v>
      </c>
      <c r="J154" s="175"/>
      <c r="K154" s="176">
        <f>ROUND(E154*J154,2)</f>
        <v>0</v>
      </c>
      <c r="L154" s="176">
        <v>15</v>
      </c>
      <c r="M154" s="176">
        <f>G154*(1+L154/100)</f>
        <v>0</v>
      </c>
      <c r="N154" s="176">
        <v>2.6720000000000001E-2</v>
      </c>
      <c r="O154" s="176">
        <f>ROUND(E154*N154,2)</f>
        <v>2.19</v>
      </c>
      <c r="P154" s="176">
        <v>0</v>
      </c>
      <c r="Q154" s="176">
        <f>ROUND(E154*P154,2)</f>
        <v>0</v>
      </c>
      <c r="R154" s="176" t="s">
        <v>348</v>
      </c>
      <c r="S154" s="176" t="s">
        <v>269</v>
      </c>
      <c r="T154" s="161">
        <v>0.245</v>
      </c>
      <c r="U154" s="161">
        <f>ROUND(E154*T154,2)</f>
        <v>20.04</v>
      </c>
      <c r="V154" s="161"/>
      <c r="W154" s="152"/>
      <c r="X154" s="152"/>
      <c r="Y154" s="152"/>
      <c r="Z154" s="152"/>
      <c r="AA154" s="152"/>
      <c r="AB154" s="152"/>
      <c r="AC154" s="152"/>
      <c r="AD154" s="152"/>
      <c r="AE154" s="152"/>
      <c r="AF154" s="152" t="s">
        <v>433</v>
      </c>
      <c r="AG154" s="152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</row>
    <row r="155" spans="1:59" outlineLevel="1" x14ac:dyDescent="0.2">
      <c r="A155" s="159"/>
      <c r="B155" s="160"/>
      <c r="C155" s="257" t="s">
        <v>593</v>
      </c>
      <c r="D155" s="258"/>
      <c r="E155" s="258"/>
      <c r="F155" s="258"/>
      <c r="G155" s="258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 t="s">
        <v>327</v>
      </c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</row>
    <row r="156" spans="1:59" outlineLevel="1" x14ac:dyDescent="0.2">
      <c r="A156" s="159"/>
      <c r="B156" s="160"/>
      <c r="C156" s="193" t="s">
        <v>597</v>
      </c>
      <c r="D156" s="191"/>
      <c r="E156" s="192">
        <v>81.8</v>
      </c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52"/>
      <c r="X156" s="152"/>
      <c r="Y156" s="152"/>
      <c r="Z156" s="152"/>
      <c r="AA156" s="152"/>
      <c r="AB156" s="152"/>
      <c r="AC156" s="152"/>
      <c r="AD156" s="152"/>
      <c r="AE156" s="152"/>
      <c r="AF156" s="152" t="s">
        <v>329</v>
      </c>
      <c r="AG156" s="152">
        <v>0</v>
      </c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</row>
    <row r="157" spans="1:59" outlineLevel="1" x14ac:dyDescent="0.2">
      <c r="A157" s="171">
        <v>47</v>
      </c>
      <c r="B157" s="172" t="s">
        <v>598</v>
      </c>
      <c r="C157" s="187" t="s">
        <v>599</v>
      </c>
      <c r="D157" s="173" t="s">
        <v>395</v>
      </c>
      <c r="E157" s="174">
        <v>35</v>
      </c>
      <c r="F157" s="175"/>
      <c r="G157" s="176">
        <f>ROUND(E157*F157,2)</f>
        <v>0</v>
      </c>
      <c r="H157" s="175"/>
      <c r="I157" s="176">
        <f>ROUND(E157*H157,2)</f>
        <v>0</v>
      </c>
      <c r="J157" s="175"/>
      <c r="K157" s="176">
        <f>ROUND(E157*J157,2)</f>
        <v>0</v>
      </c>
      <c r="L157" s="176">
        <v>15</v>
      </c>
      <c r="M157" s="176">
        <f>G157*(1+L157/100)</f>
        <v>0</v>
      </c>
      <c r="N157" s="176">
        <v>0.15486</v>
      </c>
      <c r="O157" s="176">
        <f>ROUND(E157*N157,2)</f>
        <v>5.42</v>
      </c>
      <c r="P157" s="176">
        <v>0</v>
      </c>
      <c r="Q157" s="176">
        <f>ROUND(E157*P157,2)</f>
        <v>0</v>
      </c>
      <c r="R157" s="176"/>
      <c r="S157" s="176" t="s">
        <v>269</v>
      </c>
      <c r="T157" s="161">
        <v>0.88900000000000001</v>
      </c>
      <c r="U157" s="161">
        <f>ROUND(E157*T157,2)</f>
        <v>31.12</v>
      </c>
      <c r="V157" s="161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 t="s">
        <v>433</v>
      </c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</row>
    <row r="158" spans="1:59" outlineLevel="1" x14ac:dyDescent="0.2">
      <c r="A158" s="159"/>
      <c r="B158" s="160"/>
      <c r="C158" s="193" t="s">
        <v>600</v>
      </c>
      <c r="D158" s="191"/>
      <c r="E158" s="192">
        <v>35</v>
      </c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 t="s">
        <v>329</v>
      </c>
      <c r="AG158" s="152">
        <v>0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</row>
    <row r="159" spans="1:59" outlineLevel="1" x14ac:dyDescent="0.2">
      <c r="A159" s="171">
        <v>48</v>
      </c>
      <c r="B159" s="172" t="s">
        <v>601</v>
      </c>
      <c r="C159" s="187" t="s">
        <v>602</v>
      </c>
      <c r="D159" s="173" t="s">
        <v>353</v>
      </c>
      <c r="E159" s="174">
        <v>262</v>
      </c>
      <c r="F159" s="175"/>
      <c r="G159" s="176">
        <f>ROUND(E159*F159,2)</f>
        <v>0</v>
      </c>
      <c r="H159" s="175"/>
      <c r="I159" s="176">
        <f>ROUND(E159*H159,2)</f>
        <v>0</v>
      </c>
      <c r="J159" s="175"/>
      <c r="K159" s="176">
        <f>ROUND(E159*J159,2)</f>
        <v>0</v>
      </c>
      <c r="L159" s="176">
        <v>15</v>
      </c>
      <c r="M159" s="176">
        <f>G159*(1+L159/100)</f>
        <v>0</v>
      </c>
      <c r="N159" s="176">
        <v>0.35499999999999998</v>
      </c>
      <c r="O159" s="176">
        <f>ROUND(E159*N159,2)</f>
        <v>93.01</v>
      </c>
      <c r="P159" s="176">
        <v>0</v>
      </c>
      <c r="Q159" s="176">
        <f>ROUND(E159*P159,2)</f>
        <v>0</v>
      </c>
      <c r="R159" s="176"/>
      <c r="S159" s="176" t="s">
        <v>265</v>
      </c>
      <c r="T159" s="161">
        <v>0</v>
      </c>
      <c r="U159" s="161">
        <f>ROUND(E159*T159,2)</f>
        <v>0</v>
      </c>
      <c r="V159" s="161"/>
      <c r="W159" s="152"/>
      <c r="X159" s="152"/>
      <c r="Y159" s="152"/>
      <c r="Z159" s="152"/>
      <c r="AA159" s="152"/>
      <c r="AB159" s="152"/>
      <c r="AC159" s="152"/>
      <c r="AD159" s="152"/>
      <c r="AE159" s="152"/>
      <c r="AF159" s="152" t="s">
        <v>433</v>
      </c>
      <c r="AG159" s="152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</row>
    <row r="160" spans="1:59" ht="22.5" outlineLevel="1" x14ac:dyDescent="0.2">
      <c r="A160" s="159"/>
      <c r="B160" s="160"/>
      <c r="C160" s="248" t="s">
        <v>603</v>
      </c>
      <c r="D160" s="249"/>
      <c r="E160" s="249"/>
      <c r="F160" s="249"/>
      <c r="G160" s="249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52"/>
      <c r="X160" s="152"/>
      <c r="Y160" s="152"/>
      <c r="Z160" s="152"/>
      <c r="AA160" s="152"/>
      <c r="AB160" s="152"/>
      <c r="AC160" s="152"/>
      <c r="AD160" s="152"/>
      <c r="AE160" s="152"/>
      <c r="AF160" s="152" t="s">
        <v>272</v>
      </c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83" t="str">
        <f>C160</f>
        <v>Dodávka stropních předpjatých dutinových dílců (panelů) tl. 265 mmdle výkresu skladby stropní konstrukce. Včetně vybrání a výřezů pro prostupy, ucpávky dutin a doprava na stavbu.</v>
      </c>
      <c r="BA160" s="152"/>
      <c r="BB160" s="152"/>
      <c r="BC160" s="152"/>
      <c r="BD160" s="152"/>
      <c r="BE160" s="152"/>
      <c r="BF160" s="152"/>
      <c r="BG160" s="152"/>
    </row>
    <row r="161" spans="1:59" outlineLevel="1" x14ac:dyDescent="0.2">
      <c r="A161" s="159"/>
      <c r="B161" s="160"/>
      <c r="C161" s="193" t="s">
        <v>604</v>
      </c>
      <c r="D161" s="191"/>
      <c r="E161" s="192">
        <v>262</v>
      </c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52"/>
      <c r="X161" s="152"/>
      <c r="Y161" s="152"/>
      <c r="Z161" s="152"/>
      <c r="AA161" s="152"/>
      <c r="AB161" s="152"/>
      <c r="AC161" s="152"/>
      <c r="AD161" s="152"/>
      <c r="AE161" s="152"/>
      <c r="AF161" s="152" t="s">
        <v>329</v>
      </c>
      <c r="AG161" s="152">
        <v>0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</row>
    <row r="162" spans="1:59" outlineLevel="1" x14ac:dyDescent="0.2">
      <c r="A162" s="171">
        <v>49</v>
      </c>
      <c r="B162" s="172" t="s">
        <v>605</v>
      </c>
      <c r="C162" s="187" t="s">
        <v>606</v>
      </c>
      <c r="D162" s="173" t="s">
        <v>323</v>
      </c>
      <c r="E162" s="174">
        <v>1.048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15</v>
      </c>
      <c r="M162" s="176">
        <f>G162*(1+L162/100)</f>
        <v>0</v>
      </c>
      <c r="N162" s="176">
        <v>2.5698099999999999</v>
      </c>
      <c r="O162" s="176">
        <f>ROUND(E162*N162,2)</f>
        <v>2.69</v>
      </c>
      <c r="P162" s="176">
        <v>0</v>
      </c>
      <c r="Q162" s="176">
        <f>ROUND(E162*P162,2)</f>
        <v>0</v>
      </c>
      <c r="R162" s="176" t="s">
        <v>607</v>
      </c>
      <c r="S162" s="176" t="s">
        <v>269</v>
      </c>
      <c r="T162" s="161">
        <v>3.9289999999999998</v>
      </c>
      <c r="U162" s="161">
        <f>ROUND(E162*T162,2)</f>
        <v>4.12</v>
      </c>
      <c r="V162" s="161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 t="s">
        <v>433</v>
      </c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</row>
    <row r="163" spans="1:59" outlineLevel="1" x14ac:dyDescent="0.2">
      <c r="A163" s="159"/>
      <c r="B163" s="160"/>
      <c r="C163" s="257" t="s">
        <v>608</v>
      </c>
      <c r="D163" s="258"/>
      <c r="E163" s="258"/>
      <c r="F163" s="258"/>
      <c r="G163" s="258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 t="s">
        <v>327</v>
      </c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</row>
    <row r="164" spans="1:59" outlineLevel="1" x14ac:dyDescent="0.2">
      <c r="A164" s="159"/>
      <c r="B164" s="160"/>
      <c r="C164" s="193" t="s">
        <v>609</v>
      </c>
      <c r="D164" s="191"/>
      <c r="E164" s="192">
        <v>1.048</v>
      </c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 t="s">
        <v>329</v>
      </c>
      <c r="AG164" s="152">
        <v>0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</row>
    <row r="165" spans="1:59" outlineLevel="1" x14ac:dyDescent="0.2">
      <c r="A165" s="171">
        <v>50</v>
      </c>
      <c r="B165" s="172" t="s">
        <v>610</v>
      </c>
      <c r="C165" s="187" t="s">
        <v>611</v>
      </c>
      <c r="D165" s="173" t="s">
        <v>369</v>
      </c>
      <c r="E165" s="174">
        <v>0.21779000000000001</v>
      </c>
      <c r="F165" s="175"/>
      <c r="G165" s="176">
        <f>ROUND(E165*F165,2)</f>
        <v>0</v>
      </c>
      <c r="H165" s="175"/>
      <c r="I165" s="176">
        <f>ROUND(E165*H165,2)</f>
        <v>0</v>
      </c>
      <c r="J165" s="175"/>
      <c r="K165" s="176">
        <f>ROUND(E165*J165,2)</f>
        <v>0</v>
      </c>
      <c r="L165" s="176">
        <v>15</v>
      </c>
      <c r="M165" s="176">
        <f>G165*(1+L165/100)</f>
        <v>0</v>
      </c>
      <c r="N165" s="176">
        <v>1.002</v>
      </c>
      <c r="O165" s="176">
        <f>ROUND(E165*N165,2)</f>
        <v>0.22</v>
      </c>
      <c r="P165" s="176">
        <v>0</v>
      </c>
      <c r="Q165" s="176">
        <f>ROUND(E165*P165,2)</f>
        <v>0</v>
      </c>
      <c r="R165" s="176" t="s">
        <v>607</v>
      </c>
      <c r="S165" s="176" t="s">
        <v>269</v>
      </c>
      <c r="T165" s="161">
        <v>19.399000000000001</v>
      </c>
      <c r="U165" s="161">
        <f>ROUND(E165*T165,2)</f>
        <v>4.22</v>
      </c>
      <c r="V165" s="161"/>
      <c r="W165" s="152"/>
      <c r="X165" s="152"/>
      <c r="Y165" s="152"/>
      <c r="Z165" s="152"/>
      <c r="AA165" s="152"/>
      <c r="AB165" s="152"/>
      <c r="AC165" s="152"/>
      <c r="AD165" s="152"/>
      <c r="AE165" s="152"/>
      <c r="AF165" s="152" t="s">
        <v>433</v>
      </c>
      <c r="AG165" s="152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</row>
    <row r="166" spans="1:59" outlineLevel="1" x14ac:dyDescent="0.2">
      <c r="A166" s="159"/>
      <c r="B166" s="160"/>
      <c r="C166" s="193" t="s">
        <v>612</v>
      </c>
      <c r="D166" s="191"/>
      <c r="E166" s="192">
        <v>0.21779000000000001</v>
      </c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52"/>
      <c r="X166" s="152"/>
      <c r="Y166" s="152"/>
      <c r="Z166" s="152"/>
      <c r="AA166" s="152"/>
      <c r="AB166" s="152"/>
      <c r="AC166" s="152"/>
      <c r="AD166" s="152"/>
      <c r="AE166" s="152"/>
      <c r="AF166" s="152" t="s">
        <v>329</v>
      </c>
      <c r="AG166" s="152">
        <v>0</v>
      </c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</row>
    <row r="167" spans="1:59" ht="22.5" outlineLevel="1" x14ac:dyDescent="0.2">
      <c r="A167" s="171">
        <v>51</v>
      </c>
      <c r="B167" s="172" t="s">
        <v>613</v>
      </c>
      <c r="C167" s="187" t="s">
        <v>614</v>
      </c>
      <c r="D167" s="173" t="s">
        <v>353</v>
      </c>
      <c r="E167" s="174">
        <v>137.21</v>
      </c>
      <c r="F167" s="175"/>
      <c r="G167" s="176">
        <f>ROUND(E167*F167,2)</f>
        <v>0</v>
      </c>
      <c r="H167" s="175"/>
      <c r="I167" s="176">
        <f>ROUND(E167*H167,2)</f>
        <v>0</v>
      </c>
      <c r="J167" s="175"/>
      <c r="K167" s="176">
        <f>ROUND(E167*J167,2)</f>
        <v>0</v>
      </c>
      <c r="L167" s="176">
        <v>15</v>
      </c>
      <c r="M167" s="176">
        <f>G167*(1+L167/100)</f>
        <v>0</v>
      </c>
      <c r="N167" s="176">
        <v>1.12E-2</v>
      </c>
      <c r="O167" s="176">
        <f>ROUND(E167*N167,2)</f>
        <v>1.54</v>
      </c>
      <c r="P167" s="176">
        <v>0</v>
      </c>
      <c r="Q167" s="176">
        <f>ROUND(E167*P167,2)</f>
        <v>0</v>
      </c>
      <c r="R167" s="176" t="s">
        <v>348</v>
      </c>
      <c r="S167" s="176" t="s">
        <v>269</v>
      </c>
      <c r="T167" s="161">
        <v>0.92</v>
      </c>
      <c r="U167" s="161">
        <f>ROUND(E167*T167,2)</f>
        <v>126.23</v>
      </c>
      <c r="V167" s="161"/>
      <c r="W167" s="152"/>
      <c r="X167" s="152"/>
      <c r="Y167" s="152"/>
      <c r="Z167" s="152"/>
      <c r="AA167" s="152"/>
      <c r="AB167" s="152"/>
      <c r="AC167" s="152"/>
      <c r="AD167" s="152"/>
      <c r="AE167" s="152"/>
      <c r="AF167" s="152" t="s">
        <v>433</v>
      </c>
      <c r="AG167" s="152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</row>
    <row r="168" spans="1:59" outlineLevel="1" x14ac:dyDescent="0.2">
      <c r="A168" s="159"/>
      <c r="B168" s="160"/>
      <c r="C168" s="193" t="s">
        <v>615</v>
      </c>
      <c r="D168" s="191"/>
      <c r="E168" s="192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52"/>
      <c r="X168" s="152"/>
      <c r="Y168" s="152"/>
      <c r="Z168" s="152"/>
      <c r="AA168" s="152"/>
      <c r="AB168" s="152"/>
      <c r="AC168" s="152"/>
      <c r="AD168" s="152"/>
      <c r="AE168" s="152"/>
      <c r="AF168" s="152" t="s">
        <v>329</v>
      </c>
      <c r="AG168" s="152">
        <v>0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</row>
    <row r="169" spans="1:59" outlineLevel="1" x14ac:dyDescent="0.2">
      <c r="A169" s="159"/>
      <c r="B169" s="160"/>
      <c r="C169" s="193" t="s">
        <v>616</v>
      </c>
      <c r="D169" s="191"/>
      <c r="E169" s="192">
        <v>137.21</v>
      </c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52"/>
      <c r="X169" s="152"/>
      <c r="Y169" s="152"/>
      <c r="Z169" s="152"/>
      <c r="AA169" s="152"/>
      <c r="AB169" s="152"/>
      <c r="AC169" s="152"/>
      <c r="AD169" s="152"/>
      <c r="AE169" s="152"/>
      <c r="AF169" s="152" t="s">
        <v>329</v>
      </c>
      <c r="AG169" s="152">
        <v>0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</row>
    <row r="170" spans="1:59" ht="22.5" outlineLevel="1" x14ac:dyDescent="0.2">
      <c r="A170" s="171">
        <v>52</v>
      </c>
      <c r="B170" s="172" t="s">
        <v>617</v>
      </c>
      <c r="C170" s="187" t="s">
        <v>618</v>
      </c>
      <c r="D170" s="173" t="s">
        <v>353</v>
      </c>
      <c r="E170" s="174">
        <v>45.6</v>
      </c>
      <c r="F170" s="175"/>
      <c r="G170" s="176">
        <f>ROUND(E170*F170,2)</f>
        <v>0</v>
      </c>
      <c r="H170" s="175"/>
      <c r="I170" s="176">
        <f>ROUND(E170*H170,2)</f>
        <v>0</v>
      </c>
      <c r="J170" s="175"/>
      <c r="K170" s="176">
        <f>ROUND(E170*J170,2)</f>
        <v>0</v>
      </c>
      <c r="L170" s="176">
        <v>15</v>
      </c>
      <c r="M170" s="176">
        <f>G170*(1+L170/100)</f>
        <v>0</v>
      </c>
      <c r="N170" s="176">
        <v>1.2359999999999999E-2</v>
      </c>
      <c r="O170" s="176">
        <f>ROUND(E170*N170,2)</f>
        <v>0.56000000000000005</v>
      </c>
      <c r="P170" s="176">
        <v>0</v>
      </c>
      <c r="Q170" s="176">
        <f>ROUND(E170*P170,2)</f>
        <v>0</v>
      </c>
      <c r="R170" s="176" t="s">
        <v>348</v>
      </c>
      <c r="S170" s="176" t="s">
        <v>269</v>
      </c>
      <c r="T170" s="161">
        <v>0.95</v>
      </c>
      <c r="U170" s="161">
        <f>ROUND(E170*T170,2)</f>
        <v>43.32</v>
      </c>
      <c r="V170" s="161"/>
      <c r="W170" s="152"/>
      <c r="X170" s="152"/>
      <c r="Y170" s="152"/>
      <c r="Z170" s="152"/>
      <c r="AA170" s="152"/>
      <c r="AB170" s="152"/>
      <c r="AC170" s="152"/>
      <c r="AD170" s="152"/>
      <c r="AE170" s="152"/>
      <c r="AF170" s="152" t="s">
        <v>433</v>
      </c>
      <c r="AG170" s="152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</row>
    <row r="171" spans="1:59" outlineLevel="1" x14ac:dyDescent="0.2">
      <c r="A171" s="159"/>
      <c r="B171" s="160"/>
      <c r="C171" s="193" t="s">
        <v>619</v>
      </c>
      <c r="D171" s="191"/>
      <c r="E171" s="192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52"/>
      <c r="X171" s="152"/>
      <c r="Y171" s="152"/>
      <c r="Z171" s="152"/>
      <c r="AA171" s="152"/>
      <c r="AB171" s="152"/>
      <c r="AC171" s="152"/>
      <c r="AD171" s="152"/>
      <c r="AE171" s="152"/>
      <c r="AF171" s="152" t="s">
        <v>329</v>
      </c>
      <c r="AG171" s="152">
        <v>0</v>
      </c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</row>
    <row r="172" spans="1:59" outlineLevel="1" x14ac:dyDescent="0.2">
      <c r="A172" s="159"/>
      <c r="B172" s="160"/>
      <c r="C172" s="193" t="s">
        <v>620</v>
      </c>
      <c r="D172" s="191"/>
      <c r="E172" s="192">
        <v>45.6</v>
      </c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52"/>
      <c r="X172" s="152"/>
      <c r="Y172" s="152"/>
      <c r="Z172" s="152"/>
      <c r="AA172" s="152"/>
      <c r="AB172" s="152"/>
      <c r="AC172" s="152"/>
      <c r="AD172" s="152"/>
      <c r="AE172" s="152"/>
      <c r="AF172" s="152" t="s">
        <v>329</v>
      </c>
      <c r="AG172" s="152">
        <v>0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</row>
    <row r="173" spans="1:59" ht="22.5" outlineLevel="1" x14ac:dyDescent="0.2">
      <c r="A173" s="171">
        <v>53</v>
      </c>
      <c r="B173" s="172" t="s">
        <v>621</v>
      </c>
      <c r="C173" s="187" t="s">
        <v>622</v>
      </c>
      <c r="D173" s="173" t="s">
        <v>353</v>
      </c>
      <c r="E173" s="174">
        <v>12.52</v>
      </c>
      <c r="F173" s="175"/>
      <c r="G173" s="176">
        <f>ROUND(E173*F173,2)</f>
        <v>0</v>
      </c>
      <c r="H173" s="175"/>
      <c r="I173" s="176">
        <f>ROUND(E173*H173,2)</f>
        <v>0</v>
      </c>
      <c r="J173" s="175"/>
      <c r="K173" s="176">
        <f>ROUND(E173*J173,2)</f>
        <v>0</v>
      </c>
      <c r="L173" s="176">
        <v>15</v>
      </c>
      <c r="M173" s="176">
        <f>G173*(1+L173/100)</f>
        <v>0</v>
      </c>
      <c r="N173" s="176">
        <v>1.247E-2</v>
      </c>
      <c r="O173" s="176">
        <f>ROUND(E173*N173,2)</f>
        <v>0.16</v>
      </c>
      <c r="P173" s="176">
        <v>0</v>
      </c>
      <c r="Q173" s="176">
        <f>ROUND(E173*P173,2)</f>
        <v>0</v>
      </c>
      <c r="R173" s="176" t="s">
        <v>348</v>
      </c>
      <c r="S173" s="176" t="s">
        <v>269</v>
      </c>
      <c r="T173" s="161">
        <v>0.95</v>
      </c>
      <c r="U173" s="161">
        <f>ROUND(E173*T173,2)</f>
        <v>11.89</v>
      </c>
      <c r="V173" s="161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 t="s">
        <v>433</v>
      </c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</row>
    <row r="174" spans="1:59" outlineLevel="1" x14ac:dyDescent="0.2">
      <c r="A174" s="159"/>
      <c r="B174" s="160"/>
      <c r="C174" s="193" t="s">
        <v>623</v>
      </c>
      <c r="D174" s="191"/>
      <c r="E174" s="192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 t="s">
        <v>329</v>
      </c>
      <c r="AG174" s="152">
        <v>0</v>
      </c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</row>
    <row r="175" spans="1:59" outlineLevel="1" x14ac:dyDescent="0.2">
      <c r="A175" s="159"/>
      <c r="B175" s="160"/>
      <c r="C175" s="193" t="s">
        <v>624</v>
      </c>
      <c r="D175" s="191"/>
      <c r="E175" s="192">
        <v>12.52</v>
      </c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 t="s">
        <v>329</v>
      </c>
      <c r="AG175" s="152">
        <v>0</v>
      </c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</row>
    <row r="176" spans="1:59" outlineLevel="1" x14ac:dyDescent="0.2">
      <c r="A176" s="171">
        <v>54</v>
      </c>
      <c r="B176" s="172" t="s">
        <v>625</v>
      </c>
      <c r="C176" s="187" t="s">
        <v>626</v>
      </c>
      <c r="D176" s="173" t="s">
        <v>369</v>
      </c>
      <c r="E176" s="174">
        <v>0.44340000000000002</v>
      </c>
      <c r="F176" s="175"/>
      <c r="G176" s="176">
        <f>ROUND(E176*F176,2)</f>
        <v>0</v>
      </c>
      <c r="H176" s="175"/>
      <c r="I176" s="176">
        <f>ROUND(E176*H176,2)</f>
        <v>0</v>
      </c>
      <c r="J176" s="175"/>
      <c r="K176" s="176">
        <f>ROUND(E176*J176,2)</f>
        <v>0</v>
      </c>
      <c r="L176" s="176">
        <v>15</v>
      </c>
      <c r="M176" s="176">
        <f>G176*(1+L176/100)</f>
        <v>0</v>
      </c>
      <c r="N176" s="176">
        <v>1.09663</v>
      </c>
      <c r="O176" s="176">
        <f>ROUND(E176*N176,2)</f>
        <v>0.49</v>
      </c>
      <c r="P176" s="176">
        <v>0</v>
      </c>
      <c r="Q176" s="176">
        <f>ROUND(E176*P176,2)</f>
        <v>0</v>
      </c>
      <c r="R176" s="176" t="s">
        <v>348</v>
      </c>
      <c r="S176" s="176" t="s">
        <v>269</v>
      </c>
      <c r="T176" s="161">
        <v>16.582999999999998</v>
      </c>
      <c r="U176" s="161">
        <f>ROUND(E176*T176,2)</f>
        <v>7.35</v>
      </c>
      <c r="V176" s="161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 t="s">
        <v>433</v>
      </c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</row>
    <row r="177" spans="1:59" outlineLevel="1" x14ac:dyDescent="0.2">
      <c r="A177" s="159"/>
      <c r="B177" s="160"/>
      <c r="C177" s="257" t="s">
        <v>627</v>
      </c>
      <c r="D177" s="258"/>
      <c r="E177" s="258"/>
      <c r="F177" s="258"/>
      <c r="G177" s="258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 t="s">
        <v>327</v>
      </c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</row>
    <row r="178" spans="1:59" outlineLevel="1" x14ac:dyDescent="0.2">
      <c r="A178" s="159"/>
      <c r="B178" s="160"/>
      <c r="C178" s="193" t="s">
        <v>628</v>
      </c>
      <c r="D178" s="191"/>
      <c r="E178" s="192">
        <v>0.44340000000000002</v>
      </c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52"/>
      <c r="X178" s="152"/>
      <c r="Y178" s="152"/>
      <c r="Z178" s="152"/>
      <c r="AA178" s="152"/>
      <c r="AB178" s="152"/>
      <c r="AC178" s="152"/>
      <c r="AD178" s="152"/>
      <c r="AE178" s="152"/>
      <c r="AF178" s="152" t="s">
        <v>329</v>
      </c>
      <c r="AG178" s="152">
        <v>0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</row>
    <row r="179" spans="1:59" outlineLevel="1" x14ac:dyDescent="0.2">
      <c r="A179" s="171">
        <v>55</v>
      </c>
      <c r="B179" s="172" t="s">
        <v>629</v>
      </c>
      <c r="C179" s="187" t="s">
        <v>630</v>
      </c>
      <c r="D179" s="173" t="s">
        <v>364</v>
      </c>
      <c r="E179" s="174">
        <v>2.4</v>
      </c>
      <c r="F179" s="175"/>
      <c r="G179" s="176">
        <f>ROUND(E179*F179,2)</f>
        <v>0</v>
      </c>
      <c r="H179" s="175"/>
      <c r="I179" s="176">
        <f>ROUND(E179*H179,2)</f>
        <v>0</v>
      </c>
      <c r="J179" s="175"/>
      <c r="K179" s="176">
        <f>ROUND(E179*J179,2)</f>
        <v>0</v>
      </c>
      <c r="L179" s="176">
        <v>15</v>
      </c>
      <c r="M179" s="176">
        <f>G179*(1+L179/100)</f>
        <v>0</v>
      </c>
      <c r="N179" s="176">
        <v>0.11369</v>
      </c>
      <c r="O179" s="176">
        <f>ROUND(E179*N179,2)</f>
        <v>0.27</v>
      </c>
      <c r="P179" s="176">
        <v>0</v>
      </c>
      <c r="Q179" s="176">
        <f>ROUND(E179*P179,2)</f>
        <v>0</v>
      </c>
      <c r="R179" s="176" t="s">
        <v>348</v>
      </c>
      <c r="S179" s="176" t="s">
        <v>269</v>
      </c>
      <c r="T179" s="161">
        <v>0.56850000000000001</v>
      </c>
      <c r="U179" s="161">
        <f>ROUND(E179*T179,2)</f>
        <v>1.36</v>
      </c>
      <c r="V179" s="161"/>
      <c r="W179" s="152"/>
      <c r="X179" s="152"/>
      <c r="Y179" s="152"/>
      <c r="Z179" s="152"/>
      <c r="AA179" s="152"/>
      <c r="AB179" s="152"/>
      <c r="AC179" s="152"/>
      <c r="AD179" s="152"/>
      <c r="AE179" s="152"/>
      <c r="AF179" s="152" t="s">
        <v>433</v>
      </c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</row>
    <row r="180" spans="1:59" outlineLevel="1" x14ac:dyDescent="0.2">
      <c r="A180" s="159"/>
      <c r="B180" s="160"/>
      <c r="C180" s="257" t="s">
        <v>631</v>
      </c>
      <c r="D180" s="258"/>
      <c r="E180" s="258"/>
      <c r="F180" s="258"/>
      <c r="G180" s="258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52"/>
      <c r="X180" s="152"/>
      <c r="Y180" s="152"/>
      <c r="Z180" s="152"/>
      <c r="AA180" s="152"/>
      <c r="AB180" s="152"/>
      <c r="AC180" s="152"/>
      <c r="AD180" s="152"/>
      <c r="AE180" s="152"/>
      <c r="AF180" s="152" t="s">
        <v>327</v>
      </c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</row>
    <row r="181" spans="1:59" outlineLevel="1" x14ac:dyDescent="0.2">
      <c r="A181" s="159"/>
      <c r="B181" s="160"/>
      <c r="C181" s="193" t="s">
        <v>632</v>
      </c>
      <c r="D181" s="191"/>
      <c r="E181" s="192">
        <v>2.4</v>
      </c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52"/>
      <c r="X181" s="152"/>
      <c r="Y181" s="152"/>
      <c r="Z181" s="152"/>
      <c r="AA181" s="152"/>
      <c r="AB181" s="152"/>
      <c r="AC181" s="152"/>
      <c r="AD181" s="152"/>
      <c r="AE181" s="152"/>
      <c r="AF181" s="152" t="s">
        <v>329</v>
      </c>
      <c r="AG181" s="152">
        <v>0</v>
      </c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</row>
    <row r="182" spans="1:59" ht="22.5" outlineLevel="1" x14ac:dyDescent="0.2">
      <c r="A182" s="171">
        <v>56</v>
      </c>
      <c r="B182" s="172" t="s">
        <v>633</v>
      </c>
      <c r="C182" s="187" t="s">
        <v>634</v>
      </c>
      <c r="D182" s="173" t="s">
        <v>353</v>
      </c>
      <c r="E182" s="174">
        <v>0.36</v>
      </c>
      <c r="F182" s="175"/>
      <c r="G182" s="176">
        <f>ROUND(E182*F182,2)</f>
        <v>0</v>
      </c>
      <c r="H182" s="175"/>
      <c r="I182" s="176">
        <f>ROUND(E182*H182,2)</f>
        <v>0</v>
      </c>
      <c r="J182" s="175"/>
      <c r="K182" s="176">
        <f>ROUND(E182*J182,2)</f>
        <v>0</v>
      </c>
      <c r="L182" s="176">
        <v>15</v>
      </c>
      <c r="M182" s="176">
        <f>G182*(1+L182/100)</f>
        <v>0</v>
      </c>
      <c r="N182" s="176">
        <v>1.6930000000000001E-2</v>
      </c>
      <c r="O182" s="176">
        <f>ROUND(E182*N182,2)</f>
        <v>0.01</v>
      </c>
      <c r="P182" s="176">
        <v>0</v>
      </c>
      <c r="Q182" s="176">
        <f>ROUND(E182*P182,2)</f>
        <v>0</v>
      </c>
      <c r="R182" s="176" t="s">
        <v>348</v>
      </c>
      <c r="S182" s="176" t="s">
        <v>269</v>
      </c>
      <c r="T182" s="161">
        <v>1.5396000000000001</v>
      </c>
      <c r="U182" s="161">
        <f>ROUND(E182*T182,2)</f>
        <v>0.55000000000000004</v>
      </c>
      <c r="V182" s="161"/>
      <c r="W182" s="152"/>
      <c r="X182" s="152"/>
      <c r="Y182" s="152"/>
      <c r="Z182" s="152"/>
      <c r="AA182" s="152"/>
      <c r="AB182" s="152"/>
      <c r="AC182" s="152"/>
      <c r="AD182" s="152"/>
      <c r="AE182" s="152"/>
      <c r="AF182" s="152" t="s">
        <v>433</v>
      </c>
      <c r="AG182" s="152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</row>
    <row r="183" spans="1:59" outlineLevel="1" x14ac:dyDescent="0.2">
      <c r="A183" s="159"/>
      <c r="B183" s="160"/>
      <c r="C183" s="193" t="s">
        <v>635</v>
      </c>
      <c r="D183" s="191"/>
      <c r="E183" s="192">
        <v>0.36</v>
      </c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52"/>
      <c r="X183" s="152"/>
      <c r="Y183" s="152"/>
      <c r="Z183" s="152"/>
      <c r="AA183" s="152"/>
      <c r="AB183" s="152"/>
      <c r="AC183" s="152"/>
      <c r="AD183" s="152"/>
      <c r="AE183" s="152"/>
      <c r="AF183" s="152" t="s">
        <v>329</v>
      </c>
      <c r="AG183" s="152">
        <v>0</v>
      </c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</row>
    <row r="184" spans="1:59" ht="22.5" outlineLevel="1" x14ac:dyDescent="0.2">
      <c r="A184" s="171">
        <v>57</v>
      </c>
      <c r="B184" s="172" t="s">
        <v>636</v>
      </c>
      <c r="C184" s="187" t="s">
        <v>637</v>
      </c>
      <c r="D184" s="173" t="s">
        <v>353</v>
      </c>
      <c r="E184" s="174">
        <v>0.36</v>
      </c>
      <c r="F184" s="175"/>
      <c r="G184" s="176">
        <f>ROUND(E184*F184,2)</f>
        <v>0</v>
      </c>
      <c r="H184" s="175"/>
      <c r="I184" s="176">
        <f>ROUND(E184*H184,2)</f>
        <v>0</v>
      </c>
      <c r="J184" s="175"/>
      <c r="K184" s="176">
        <f>ROUND(E184*J184,2)</f>
        <v>0</v>
      </c>
      <c r="L184" s="176">
        <v>15</v>
      </c>
      <c r="M184" s="176">
        <f>G184*(1+L184/100)</f>
        <v>0</v>
      </c>
      <c r="N184" s="176">
        <v>0</v>
      </c>
      <c r="O184" s="176">
        <f>ROUND(E184*N184,2)</f>
        <v>0</v>
      </c>
      <c r="P184" s="176">
        <v>0</v>
      </c>
      <c r="Q184" s="176">
        <f>ROUND(E184*P184,2)</f>
        <v>0</v>
      </c>
      <c r="R184" s="176" t="s">
        <v>348</v>
      </c>
      <c r="S184" s="176" t="s">
        <v>269</v>
      </c>
      <c r="T184" s="161">
        <v>0.26</v>
      </c>
      <c r="U184" s="161">
        <f>ROUND(E184*T184,2)</f>
        <v>0.09</v>
      </c>
      <c r="V184" s="161"/>
      <c r="W184" s="152"/>
      <c r="X184" s="152"/>
      <c r="Y184" s="152"/>
      <c r="Z184" s="152"/>
      <c r="AA184" s="152"/>
      <c r="AB184" s="152"/>
      <c r="AC184" s="152"/>
      <c r="AD184" s="152"/>
      <c r="AE184" s="152"/>
      <c r="AF184" s="152" t="s">
        <v>433</v>
      </c>
      <c r="AG184" s="152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</row>
    <row r="185" spans="1:59" outlineLevel="1" x14ac:dyDescent="0.2">
      <c r="A185" s="159"/>
      <c r="B185" s="160"/>
      <c r="C185" s="193" t="s">
        <v>638</v>
      </c>
      <c r="D185" s="191"/>
      <c r="E185" s="192">
        <v>0.36</v>
      </c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52"/>
      <c r="X185" s="152"/>
      <c r="Y185" s="152"/>
      <c r="Z185" s="152"/>
      <c r="AA185" s="152"/>
      <c r="AB185" s="152"/>
      <c r="AC185" s="152"/>
      <c r="AD185" s="152"/>
      <c r="AE185" s="152"/>
      <c r="AF185" s="152" t="s">
        <v>329</v>
      </c>
      <c r="AG185" s="152">
        <v>0</v>
      </c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</row>
    <row r="186" spans="1:59" x14ac:dyDescent="0.2">
      <c r="A186" s="166" t="s">
        <v>260</v>
      </c>
      <c r="B186" s="167" t="s">
        <v>152</v>
      </c>
      <c r="C186" s="185" t="s">
        <v>153</v>
      </c>
      <c r="D186" s="168"/>
      <c r="E186" s="169"/>
      <c r="F186" s="170"/>
      <c r="G186" s="170">
        <f>SUMIF(AF187:AF256,"&lt;&gt;NOR",G187:G256)</f>
        <v>0</v>
      </c>
      <c r="H186" s="170"/>
      <c r="I186" s="170">
        <f>SUM(I187:I256)</f>
        <v>0</v>
      </c>
      <c r="J186" s="170"/>
      <c r="K186" s="170">
        <f>SUM(K187:K256)</f>
        <v>0</v>
      </c>
      <c r="L186" s="170"/>
      <c r="M186" s="170">
        <f>SUM(M187:M256)</f>
        <v>0</v>
      </c>
      <c r="N186" s="170"/>
      <c r="O186" s="170">
        <f>SUM(O187:O256)</f>
        <v>21.25</v>
      </c>
      <c r="P186" s="170"/>
      <c r="Q186" s="170">
        <f>SUM(Q187:Q256)</f>
        <v>0</v>
      </c>
      <c r="R186" s="170"/>
      <c r="S186" s="170"/>
      <c r="T186" s="165"/>
      <c r="U186" s="165">
        <f>SUM(U187:U256)</f>
        <v>368.65999999999997</v>
      </c>
      <c r="V186" s="165"/>
      <c r="AF186" t="s">
        <v>261</v>
      </c>
    </row>
    <row r="187" spans="1:59" outlineLevel="1" x14ac:dyDescent="0.2">
      <c r="A187" s="171">
        <v>58</v>
      </c>
      <c r="B187" s="172" t="s">
        <v>639</v>
      </c>
      <c r="C187" s="187" t="s">
        <v>640</v>
      </c>
      <c r="D187" s="173" t="s">
        <v>353</v>
      </c>
      <c r="E187" s="174">
        <v>0</v>
      </c>
      <c r="F187" s="175"/>
      <c r="G187" s="176">
        <f>ROUND(E187*F187,2)</f>
        <v>0</v>
      </c>
      <c r="H187" s="175"/>
      <c r="I187" s="176">
        <f>ROUND(E187*H187,2)</f>
        <v>0</v>
      </c>
      <c r="J187" s="175"/>
      <c r="K187" s="176">
        <f>ROUND(E187*J187,2)</f>
        <v>0</v>
      </c>
      <c r="L187" s="176">
        <v>15</v>
      </c>
      <c r="M187" s="176">
        <f>G187*(1+L187/100)</f>
        <v>0</v>
      </c>
      <c r="N187" s="176">
        <v>4.0000000000000003E-5</v>
      </c>
      <c r="O187" s="176">
        <f>ROUND(E187*N187,2)</f>
        <v>0</v>
      </c>
      <c r="P187" s="176">
        <v>0</v>
      </c>
      <c r="Q187" s="176">
        <f>ROUND(E187*P187,2)</f>
        <v>0</v>
      </c>
      <c r="R187" s="176" t="s">
        <v>348</v>
      </c>
      <c r="S187" s="176" t="s">
        <v>269</v>
      </c>
      <c r="T187" s="161">
        <v>7.8E-2</v>
      </c>
      <c r="U187" s="161">
        <f>ROUND(E187*T187,2)</f>
        <v>0</v>
      </c>
      <c r="V187" s="161"/>
      <c r="W187" s="152"/>
      <c r="X187" s="152"/>
      <c r="Y187" s="152"/>
      <c r="Z187" s="152"/>
      <c r="AA187" s="152"/>
      <c r="AB187" s="152"/>
      <c r="AC187" s="152"/>
      <c r="AD187" s="152"/>
      <c r="AE187" s="152"/>
      <c r="AF187" s="152" t="s">
        <v>433</v>
      </c>
      <c r="AG187" s="152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</row>
    <row r="188" spans="1:59" ht="22.5" outlineLevel="1" x14ac:dyDescent="0.2">
      <c r="A188" s="159"/>
      <c r="B188" s="160"/>
      <c r="C188" s="257" t="s">
        <v>641</v>
      </c>
      <c r="D188" s="258"/>
      <c r="E188" s="258"/>
      <c r="F188" s="258"/>
      <c r="G188" s="258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52"/>
      <c r="X188" s="152"/>
      <c r="Y188" s="152"/>
      <c r="Z188" s="152"/>
      <c r="AA188" s="152"/>
      <c r="AB188" s="152"/>
      <c r="AC188" s="152"/>
      <c r="AD188" s="152"/>
      <c r="AE188" s="152"/>
      <c r="AF188" s="152" t="s">
        <v>327</v>
      </c>
      <c r="AG188" s="152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83" t="str">
        <f>C188</f>
        <v>které se zřizují před úpravami povrchu, a obalení osazených dveřních zárubní před znečištěním při úpravách povrchu nástřikem plastických maltovin včetně pozdějšího odkrytí,</v>
      </c>
      <c r="BA188" s="152"/>
      <c r="BB188" s="152"/>
      <c r="BC188" s="152"/>
      <c r="BD188" s="152"/>
      <c r="BE188" s="152"/>
      <c r="BF188" s="152"/>
      <c r="BG188" s="152"/>
    </row>
    <row r="189" spans="1:59" outlineLevel="1" x14ac:dyDescent="0.2">
      <c r="A189" s="159"/>
      <c r="B189" s="160"/>
      <c r="C189" s="193" t="s">
        <v>642</v>
      </c>
      <c r="D189" s="191"/>
      <c r="E189" s="192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 t="s">
        <v>329</v>
      </c>
      <c r="AG189" s="152">
        <v>0</v>
      </c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</row>
    <row r="190" spans="1:59" outlineLevel="1" x14ac:dyDescent="0.2">
      <c r="A190" s="159"/>
      <c r="B190" s="160"/>
      <c r="C190" s="193" t="s">
        <v>643</v>
      </c>
      <c r="D190" s="191"/>
      <c r="E190" s="192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 t="s">
        <v>329</v>
      </c>
      <c r="AG190" s="152">
        <v>0</v>
      </c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</row>
    <row r="191" spans="1:59" outlineLevel="1" x14ac:dyDescent="0.2">
      <c r="A191" s="159"/>
      <c r="B191" s="160"/>
      <c r="C191" s="193" t="s">
        <v>644</v>
      </c>
      <c r="D191" s="191"/>
      <c r="E191" s="192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 t="s">
        <v>329</v>
      </c>
      <c r="AG191" s="152">
        <v>0</v>
      </c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</row>
    <row r="192" spans="1:59" outlineLevel="1" x14ac:dyDescent="0.2">
      <c r="A192" s="159"/>
      <c r="B192" s="160"/>
      <c r="C192" s="193" t="s">
        <v>645</v>
      </c>
      <c r="D192" s="191"/>
      <c r="E192" s="192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52"/>
      <c r="X192" s="152"/>
      <c r="Y192" s="152"/>
      <c r="Z192" s="152"/>
      <c r="AA192" s="152"/>
      <c r="AB192" s="152"/>
      <c r="AC192" s="152"/>
      <c r="AD192" s="152"/>
      <c r="AE192" s="152"/>
      <c r="AF192" s="152" t="s">
        <v>329</v>
      </c>
      <c r="AG192" s="152">
        <v>0</v>
      </c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</row>
    <row r="193" spans="1:59" outlineLevel="1" x14ac:dyDescent="0.2">
      <c r="A193" s="159"/>
      <c r="B193" s="160"/>
      <c r="C193" s="193" t="s">
        <v>646</v>
      </c>
      <c r="D193" s="191"/>
      <c r="E193" s="192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 t="s">
        <v>329</v>
      </c>
      <c r="AG193" s="152">
        <v>0</v>
      </c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</row>
    <row r="194" spans="1:59" outlineLevel="1" x14ac:dyDescent="0.2">
      <c r="A194" s="159"/>
      <c r="B194" s="160"/>
      <c r="C194" s="193" t="s">
        <v>647</v>
      </c>
      <c r="D194" s="191"/>
      <c r="E194" s="192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 t="s">
        <v>329</v>
      </c>
      <c r="AG194" s="152">
        <v>0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</row>
    <row r="195" spans="1:59" outlineLevel="1" x14ac:dyDescent="0.2">
      <c r="A195" s="159"/>
      <c r="B195" s="160"/>
      <c r="C195" s="193" t="s">
        <v>648</v>
      </c>
      <c r="D195" s="191"/>
      <c r="E195" s="192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 t="s">
        <v>329</v>
      </c>
      <c r="AG195" s="152">
        <v>0</v>
      </c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</row>
    <row r="196" spans="1:59" outlineLevel="1" x14ac:dyDescent="0.2">
      <c r="A196" s="159"/>
      <c r="B196" s="160"/>
      <c r="C196" s="193" t="s">
        <v>649</v>
      </c>
      <c r="D196" s="191"/>
      <c r="E196" s="192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52"/>
      <c r="X196" s="152"/>
      <c r="Y196" s="152"/>
      <c r="Z196" s="152"/>
      <c r="AA196" s="152"/>
      <c r="AB196" s="152"/>
      <c r="AC196" s="152"/>
      <c r="AD196" s="152"/>
      <c r="AE196" s="152"/>
      <c r="AF196" s="152" t="s">
        <v>329</v>
      </c>
      <c r="AG196" s="152">
        <v>0</v>
      </c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</row>
    <row r="197" spans="1:59" outlineLevel="1" x14ac:dyDescent="0.2">
      <c r="A197" s="159"/>
      <c r="B197" s="160"/>
      <c r="C197" s="193" t="s">
        <v>650</v>
      </c>
      <c r="D197" s="191"/>
      <c r="E197" s="192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 t="s">
        <v>329</v>
      </c>
      <c r="AG197" s="152">
        <v>0</v>
      </c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</row>
    <row r="198" spans="1:59" outlineLevel="1" x14ac:dyDescent="0.2">
      <c r="A198" s="159"/>
      <c r="B198" s="160"/>
      <c r="C198" s="193" t="s">
        <v>651</v>
      </c>
      <c r="D198" s="191"/>
      <c r="E198" s="192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52"/>
      <c r="X198" s="152"/>
      <c r="Y198" s="152"/>
      <c r="Z198" s="152"/>
      <c r="AA198" s="152"/>
      <c r="AB198" s="152"/>
      <c r="AC198" s="152"/>
      <c r="AD198" s="152"/>
      <c r="AE198" s="152"/>
      <c r="AF198" s="152" t="s">
        <v>329</v>
      </c>
      <c r="AG198" s="152">
        <v>0</v>
      </c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</row>
    <row r="199" spans="1:59" outlineLevel="1" x14ac:dyDescent="0.2">
      <c r="A199" s="159"/>
      <c r="B199" s="160"/>
      <c r="C199" s="193" t="s">
        <v>652</v>
      </c>
      <c r="D199" s="191"/>
      <c r="E199" s="192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52"/>
      <c r="X199" s="152"/>
      <c r="Y199" s="152"/>
      <c r="Z199" s="152"/>
      <c r="AA199" s="152"/>
      <c r="AB199" s="152"/>
      <c r="AC199" s="152"/>
      <c r="AD199" s="152"/>
      <c r="AE199" s="152"/>
      <c r="AF199" s="152" t="s">
        <v>329</v>
      </c>
      <c r="AG199" s="152">
        <v>0</v>
      </c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</row>
    <row r="200" spans="1:59" outlineLevel="1" x14ac:dyDescent="0.2">
      <c r="A200" s="159"/>
      <c r="B200" s="160"/>
      <c r="C200" s="193" t="s">
        <v>653</v>
      </c>
      <c r="D200" s="191"/>
      <c r="E200" s="192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52"/>
      <c r="X200" s="152"/>
      <c r="Y200" s="152"/>
      <c r="Z200" s="152"/>
      <c r="AA200" s="152"/>
      <c r="AB200" s="152"/>
      <c r="AC200" s="152"/>
      <c r="AD200" s="152"/>
      <c r="AE200" s="152"/>
      <c r="AF200" s="152" t="s">
        <v>329</v>
      </c>
      <c r="AG200" s="152">
        <v>0</v>
      </c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</row>
    <row r="201" spans="1:59" outlineLevel="1" x14ac:dyDescent="0.2">
      <c r="A201" s="171">
        <v>59</v>
      </c>
      <c r="B201" s="172" t="s">
        <v>654</v>
      </c>
      <c r="C201" s="187" t="s">
        <v>655</v>
      </c>
      <c r="D201" s="173" t="s">
        <v>353</v>
      </c>
      <c r="E201" s="174">
        <v>40.99</v>
      </c>
      <c r="F201" s="175"/>
      <c r="G201" s="176">
        <f>ROUND(E201*F201,2)</f>
        <v>0</v>
      </c>
      <c r="H201" s="175"/>
      <c r="I201" s="176">
        <f>ROUND(E201*H201,2)</f>
        <v>0</v>
      </c>
      <c r="J201" s="175"/>
      <c r="K201" s="176">
        <f>ROUND(E201*J201,2)</f>
        <v>0</v>
      </c>
      <c r="L201" s="176">
        <v>15</v>
      </c>
      <c r="M201" s="176">
        <f>G201*(1+L201/100)</f>
        <v>0</v>
      </c>
      <c r="N201" s="176">
        <v>5.45E-3</v>
      </c>
      <c r="O201" s="176">
        <f>ROUND(E201*N201,2)</f>
        <v>0.22</v>
      </c>
      <c r="P201" s="176">
        <v>0</v>
      </c>
      <c r="Q201" s="176">
        <f>ROUND(E201*P201,2)</f>
        <v>0</v>
      </c>
      <c r="R201" s="176" t="s">
        <v>348</v>
      </c>
      <c r="S201" s="176" t="s">
        <v>269</v>
      </c>
      <c r="T201" s="161">
        <v>0.13600000000000001</v>
      </c>
      <c r="U201" s="161">
        <f>ROUND(E201*T201,2)</f>
        <v>5.57</v>
      </c>
      <c r="V201" s="161"/>
      <c r="W201" s="152"/>
      <c r="X201" s="152"/>
      <c r="Y201" s="152"/>
      <c r="Z201" s="152"/>
      <c r="AA201" s="152"/>
      <c r="AB201" s="152"/>
      <c r="AC201" s="152"/>
      <c r="AD201" s="152"/>
      <c r="AE201" s="152"/>
      <c r="AF201" s="152" t="s">
        <v>433</v>
      </c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</row>
    <row r="202" spans="1:59" outlineLevel="1" x14ac:dyDescent="0.2">
      <c r="A202" s="159"/>
      <c r="B202" s="160"/>
      <c r="C202" s="257" t="s">
        <v>656</v>
      </c>
      <c r="D202" s="258"/>
      <c r="E202" s="258"/>
      <c r="F202" s="258"/>
      <c r="G202" s="258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 t="s">
        <v>327</v>
      </c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</row>
    <row r="203" spans="1:59" outlineLevel="1" x14ac:dyDescent="0.2">
      <c r="A203" s="159"/>
      <c r="B203" s="160"/>
      <c r="C203" s="193" t="s">
        <v>657</v>
      </c>
      <c r="D203" s="191"/>
      <c r="E203" s="192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52"/>
      <c r="X203" s="152"/>
      <c r="Y203" s="152"/>
      <c r="Z203" s="152"/>
      <c r="AA203" s="152"/>
      <c r="AB203" s="152"/>
      <c r="AC203" s="152"/>
      <c r="AD203" s="152"/>
      <c r="AE203" s="152"/>
      <c r="AF203" s="152" t="s">
        <v>329</v>
      </c>
      <c r="AG203" s="152">
        <v>0</v>
      </c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</row>
    <row r="204" spans="1:59" outlineLevel="1" x14ac:dyDescent="0.2">
      <c r="A204" s="159"/>
      <c r="B204" s="160"/>
      <c r="C204" s="193" t="s">
        <v>658</v>
      </c>
      <c r="D204" s="191"/>
      <c r="E204" s="192">
        <v>40.99</v>
      </c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52"/>
      <c r="X204" s="152"/>
      <c r="Y204" s="152"/>
      <c r="Z204" s="152"/>
      <c r="AA204" s="152"/>
      <c r="AB204" s="152"/>
      <c r="AC204" s="152"/>
      <c r="AD204" s="152"/>
      <c r="AE204" s="152"/>
      <c r="AF204" s="152" t="s">
        <v>329</v>
      </c>
      <c r="AG204" s="152">
        <v>0</v>
      </c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</row>
    <row r="205" spans="1:59" ht="22.5" outlineLevel="1" x14ac:dyDescent="0.2">
      <c r="A205" s="171">
        <v>60</v>
      </c>
      <c r="B205" s="172" t="s">
        <v>659</v>
      </c>
      <c r="C205" s="187" t="s">
        <v>660</v>
      </c>
      <c r="D205" s="173" t="s">
        <v>353</v>
      </c>
      <c r="E205" s="174">
        <v>40.99</v>
      </c>
      <c r="F205" s="175"/>
      <c r="G205" s="176">
        <f>ROUND(E205*F205,2)</f>
        <v>0</v>
      </c>
      <c r="H205" s="175"/>
      <c r="I205" s="176">
        <f>ROUND(E205*H205,2)</f>
        <v>0</v>
      </c>
      <c r="J205" s="175"/>
      <c r="K205" s="176">
        <f>ROUND(E205*J205,2)</f>
        <v>0</v>
      </c>
      <c r="L205" s="176">
        <v>15</v>
      </c>
      <c r="M205" s="176">
        <f>G205*(1+L205/100)</f>
        <v>0</v>
      </c>
      <c r="N205" s="176">
        <v>2.1329999999999998E-2</v>
      </c>
      <c r="O205" s="176">
        <f>ROUND(E205*N205,2)</f>
        <v>0.87</v>
      </c>
      <c r="P205" s="176">
        <v>0</v>
      </c>
      <c r="Q205" s="176">
        <f>ROUND(E205*P205,2)</f>
        <v>0</v>
      </c>
      <c r="R205" s="176" t="s">
        <v>348</v>
      </c>
      <c r="S205" s="176" t="s">
        <v>269</v>
      </c>
      <c r="T205" s="161">
        <v>0.61099999999999999</v>
      </c>
      <c r="U205" s="161">
        <f>ROUND(E205*T205,2)</f>
        <v>25.04</v>
      </c>
      <c r="V205" s="161"/>
      <c r="W205" s="152"/>
      <c r="X205" s="152"/>
      <c r="Y205" s="152"/>
      <c r="Z205" s="152"/>
      <c r="AA205" s="152"/>
      <c r="AB205" s="152"/>
      <c r="AC205" s="152"/>
      <c r="AD205" s="152"/>
      <c r="AE205" s="152"/>
      <c r="AF205" s="152" t="s">
        <v>433</v>
      </c>
      <c r="AG205" s="152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</row>
    <row r="206" spans="1:59" outlineLevel="1" x14ac:dyDescent="0.2">
      <c r="A206" s="159"/>
      <c r="B206" s="160"/>
      <c r="C206" s="257" t="s">
        <v>661</v>
      </c>
      <c r="D206" s="258"/>
      <c r="E206" s="258"/>
      <c r="F206" s="258"/>
      <c r="G206" s="258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52"/>
      <c r="X206" s="152"/>
      <c r="Y206" s="152"/>
      <c r="Z206" s="152"/>
      <c r="AA206" s="152"/>
      <c r="AB206" s="152"/>
      <c r="AC206" s="152"/>
      <c r="AD206" s="152"/>
      <c r="AE206" s="152"/>
      <c r="AF206" s="152" t="s">
        <v>327</v>
      </c>
      <c r="AG206" s="152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</row>
    <row r="207" spans="1:59" outlineLevel="1" x14ac:dyDescent="0.2">
      <c r="A207" s="159"/>
      <c r="B207" s="160"/>
      <c r="C207" s="193" t="s">
        <v>657</v>
      </c>
      <c r="D207" s="191"/>
      <c r="E207" s="192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52"/>
      <c r="X207" s="152"/>
      <c r="Y207" s="152"/>
      <c r="Z207" s="152"/>
      <c r="AA207" s="152"/>
      <c r="AB207" s="152"/>
      <c r="AC207" s="152"/>
      <c r="AD207" s="152"/>
      <c r="AE207" s="152"/>
      <c r="AF207" s="152" t="s">
        <v>329</v>
      </c>
      <c r="AG207" s="152">
        <v>0</v>
      </c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</row>
    <row r="208" spans="1:59" outlineLevel="1" x14ac:dyDescent="0.2">
      <c r="A208" s="159"/>
      <c r="B208" s="160"/>
      <c r="C208" s="193" t="s">
        <v>658</v>
      </c>
      <c r="D208" s="191"/>
      <c r="E208" s="192">
        <v>40.99</v>
      </c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 t="s">
        <v>329</v>
      </c>
      <c r="AG208" s="152">
        <v>0</v>
      </c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</row>
    <row r="209" spans="1:59" outlineLevel="1" x14ac:dyDescent="0.2">
      <c r="A209" s="171">
        <v>61</v>
      </c>
      <c r="B209" s="172" t="s">
        <v>662</v>
      </c>
      <c r="C209" s="187" t="s">
        <v>663</v>
      </c>
      <c r="D209" s="173" t="s">
        <v>353</v>
      </c>
      <c r="E209" s="174">
        <v>542.04809999999998</v>
      </c>
      <c r="F209" s="175"/>
      <c r="G209" s="176">
        <f>ROUND(E209*F209,2)</f>
        <v>0</v>
      </c>
      <c r="H209" s="175"/>
      <c r="I209" s="176">
        <f>ROUND(E209*H209,2)</f>
        <v>0</v>
      </c>
      <c r="J209" s="175"/>
      <c r="K209" s="176">
        <f>ROUND(E209*J209,2)</f>
        <v>0</v>
      </c>
      <c r="L209" s="176">
        <v>15</v>
      </c>
      <c r="M209" s="176">
        <f>G209*(1+L209/100)</f>
        <v>0</v>
      </c>
      <c r="N209" s="176">
        <v>5.0000000000000001E-3</v>
      </c>
      <c r="O209" s="176">
        <f>ROUND(E209*N209,2)</f>
        <v>2.71</v>
      </c>
      <c r="P209" s="176">
        <v>0</v>
      </c>
      <c r="Q209" s="176">
        <f>ROUND(E209*P209,2)</f>
        <v>0</v>
      </c>
      <c r="R209" s="176" t="s">
        <v>348</v>
      </c>
      <c r="S209" s="176" t="s">
        <v>269</v>
      </c>
      <c r="T209" s="161">
        <v>8.1000000000000003E-2</v>
      </c>
      <c r="U209" s="161">
        <f>ROUND(E209*T209,2)</f>
        <v>43.91</v>
      </c>
      <c r="V209" s="161"/>
      <c r="W209" s="152"/>
      <c r="X209" s="152"/>
      <c r="Y209" s="152"/>
      <c r="Z209" s="152"/>
      <c r="AA209" s="152"/>
      <c r="AB209" s="152"/>
      <c r="AC209" s="152"/>
      <c r="AD209" s="152"/>
      <c r="AE209" s="152"/>
      <c r="AF209" s="152" t="s">
        <v>433</v>
      </c>
      <c r="AG209" s="152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</row>
    <row r="210" spans="1:59" outlineLevel="1" x14ac:dyDescent="0.2">
      <c r="A210" s="159"/>
      <c r="B210" s="160"/>
      <c r="C210" s="257" t="s">
        <v>656</v>
      </c>
      <c r="D210" s="258"/>
      <c r="E210" s="258"/>
      <c r="F210" s="258"/>
      <c r="G210" s="258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52"/>
      <c r="X210" s="152"/>
      <c r="Y210" s="152"/>
      <c r="Z210" s="152"/>
      <c r="AA210" s="152"/>
      <c r="AB210" s="152"/>
      <c r="AC210" s="152"/>
      <c r="AD210" s="152"/>
      <c r="AE210" s="152"/>
      <c r="AF210" s="152" t="s">
        <v>327</v>
      </c>
      <c r="AG210" s="152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</row>
    <row r="211" spans="1:59" outlineLevel="1" x14ac:dyDescent="0.2">
      <c r="A211" s="159"/>
      <c r="B211" s="160"/>
      <c r="C211" s="193" t="s">
        <v>664</v>
      </c>
      <c r="D211" s="191"/>
      <c r="E211" s="192">
        <v>18.232500000000002</v>
      </c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52"/>
      <c r="X211" s="152"/>
      <c r="Y211" s="152"/>
      <c r="Z211" s="152"/>
      <c r="AA211" s="152"/>
      <c r="AB211" s="152"/>
      <c r="AC211" s="152"/>
      <c r="AD211" s="152"/>
      <c r="AE211" s="152"/>
      <c r="AF211" s="152" t="s">
        <v>329</v>
      </c>
      <c r="AG211" s="152">
        <v>0</v>
      </c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</row>
    <row r="212" spans="1:59" outlineLevel="1" x14ac:dyDescent="0.2">
      <c r="A212" s="159"/>
      <c r="B212" s="160"/>
      <c r="C212" s="193" t="s">
        <v>665</v>
      </c>
      <c r="D212" s="191"/>
      <c r="E212" s="192">
        <v>34.436500000000002</v>
      </c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 t="s">
        <v>329</v>
      </c>
      <c r="AG212" s="152">
        <v>0</v>
      </c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</row>
    <row r="213" spans="1:59" outlineLevel="1" x14ac:dyDescent="0.2">
      <c r="A213" s="159"/>
      <c r="B213" s="160"/>
      <c r="C213" s="193" t="s">
        <v>666</v>
      </c>
      <c r="D213" s="191"/>
      <c r="E213" s="192">
        <v>41.3065</v>
      </c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52"/>
      <c r="X213" s="152"/>
      <c r="Y213" s="152"/>
      <c r="Z213" s="152"/>
      <c r="AA213" s="152"/>
      <c r="AB213" s="152"/>
      <c r="AC213" s="152"/>
      <c r="AD213" s="152"/>
      <c r="AE213" s="152"/>
      <c r="AF213" s="152" t="s">
        <v>329</v>
      </c>
      <c r="AG213" s="152">
        <v>0</v>
      </c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</row>
    <row r="214" spans="1:59" outlineLevel="1" x14ac:dyDescent="0.2">
      <c r="A214" s="159"/>
      <c r="B214" s="160"/>
      <c r="C214" s="193" t="s">
        <v>667</v>
      </c>
      <c r="D214" s="191"/>
      <c r="E214" s="192">
        <v>35.667499999999997</v>
      </c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52"/>
      <c r="X214" s="152"/>
      <c r="Y214" s="152"/>
      <c r="Z214" s="152"/>
      <c r="AA214" s="152"/>
      <c r="AB214" s="152"/>
      <c r="AC214" s="152"/>
      <c r="AD214" s="152"/>
      <c r="AE214" s="152"/>
      <c r="AF214" s="152" t="s">
        <v>329</v>
      </c>
      <c r="AG214" s="152">
        <v>0</v>
      </c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</row>
    <row r="215" spans="1:59" outlineLevel="1" x14ac:dyDescent="0.2">
      <c r="A215" s="159"/>
      <c r="B215" s="160"/>
      <c r="C215" s="193" t="s">
        <v>668</v>
      </c>
      <c r="D215" s="191"/>
      <c r="E215" s="192">
        <v>36.354999999999997</v>
      </c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52"/>
      <c r="X215" s="152"/>
      <c r="Y215" s="152"/>
      <c r="Z215" s="152"/>
      <c r="AA215" s="152"/>
      <c r="AB215" s="152"/>
      <c r="AC215" s="152"/>
      <c r="AD215" s="152"/>
      <c r="AE215" s="152"/>
      <c r="AF215" s="152" t="s">
        <v>329</v>
      </c>
      <c r="AG215" s="152">
        <v>0</v>
      </c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</row>
    <row r="216" spans="1:59" outlineLevel="1" x14ac:dyDescent="0.2">
      <c r="A216" s="159"/>
      <c r="B216" s="160"/>
      <c r="C216" s="193" t="s">
        <v>669</v>
      </c>
      <c r="D216" s="191"/>
      <c r="E216" s="192">
        <v>35.667499999999997</v>
      </c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52"/>
      <c r="X216" s="152"/>
      <c r="Y216" s="152"/>
      <c r="Z216" s="152"/>
      <c r="AA216" s="152"/>
      <c r="AB216" s="152"/>
      <c r="AC216" s="152"/>
      <c r="AD216" s="152"/>
      <c r="AE216" s="152"/>
      <c r="AF216" s="152" t="s">
        <v>329</v>
      </c>
      <c r="AG216" s="152">
        <v>0</v>
      </c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</row>
    <row r="217" spans="1:59" outlineLevel="1" x14ac:dyDescent="0.2">
      <c r="A217" s="159"/>
      <c r="B217" s="160"/>
      <c r="C217" s="193" t="s">
        <v>670</v>
      </c>
      <c r="D217" s="191"/>
      <c r="E217" s="192">
        <v>74.9636</v>
      </c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52"/>
      <c r="X217" s="152"/>
      <c r="Y217" s="152"/>
      <c r="Z217" s="152"/>
      <c r="AA217" s="152"/>
      <c r="AB217" s="152"/>
      <c r="AC217" s="152"/>
      <c r="AD217" s="152"/>
      <c r="AE217" s="152"/>
      <c r="AF217" s="152" t="s">
        <v>329</v>
      </c>
      <c r="AG217" s="152">
        <v>0</v>
      </c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</row>
    <row r="218" spans="1:59" outlineLevel="1" x14ac:dyDescent="0.2">
      <c r="A218" s="159"/>
      <c r="B218" s="160"/>
      <c r="C218" s="193" t="s">
        <v>671</v>
      </c>
      <c r="D218" s="191"/>
      <c r="E218" s="192">
        <v>-3.8250000000000002</v>
      </c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52"/>
      <c r="X218" s="152"/>
      <c r="Y218" s="152"/>
      <c r="Z218" s="152"/>
      <c r="AA218" s="152"/>
      <c r="AB218" s="152"/>
      <c r="AC218" s="152"/>
      <c r="AD218" s="152"/>
      <c r="AE218" s="152"/>
      <c r="AF218" s="152" t="s">
        <v>329</v>
      </c>
      <c r="AG218" s="152">
        <v>0</v>
      </c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</row>
    <row r="219" spans="1:59" outlineLevel="1" x14ac:dyDescent="0.2">
      <c r="A219" s="159"/>
      <c r="B219" s="160"/>
      <c r="C219" s="193" t="s">
        <v>672</v>
      </c>
      <c r="D219" s="191"/>
      <c r="E219" s="192">
        <v>-2.2799999999999998</v>
      </c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52"/>
      <c r="X219" s="152"/>
      <c r="Y219" s="152"/>
      <c r="Z219" s="152"/>
      <c r="AA219" s="152"/>
      <c r="AB219" s="152"/>
      <c r="AC219" s="152"/>
      <c r="AD219" s="152"/>
      <c r="AE219" s="152"/>
      <c r="AF219" s="152" t="s">
        <v>329</v>
      </c>
      <c r="AG219" s="152">
        <v>0</v>
      </c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</row>
    <row r="220" spans="1:59" outlineLevel="1" x14ac:dyDescent="0.2">
      <c r="A220" s="159"/>
      <c r="B220" s="160"/>
      <c r="C220" s="193" t="s">
        <v>673</v>
      </c>
      <c r="D220" s="191"/>
      <c r="E220" s="192">
        <v>3.524</v>
      </c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52"/>
      <c r="X220" s="152"/>
      <c r="Y220" s="152"/>
      <c r="Z220" s="152"/>
      <c r="AA220" s="152"/>
      <c r="AB220" s="152"/>
      <c r="AC220" s="152"/>
      <c r="AD220" s="152"/>
      <c r="AE220" s="152"/>
      <c r="AF220" s="152" t="s">
        <v>329</v>
      </c>
      <c r="AG220" s="152">
        <v>0</v>
      </c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</row>
    <row r="221" spans="1:59" outlineLevel="1" x14ac:dyDescent="0.2">
      <c r="A221" s="159"/>
      <c r="B221" s="160"/>
      <c r="C221" s="193" t="s">
        <v>674</v>
      </c>
      <c r="D221" s="191"/>
      <c r="E221" s="192">
        <v>38.994</v>
      </c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52"/>
      <c r="X221" s="152"/>
      <c r="Y221" s="152"/>
      <c r="Z221" s="152"/>
      <c r="AA221" s="152"/>
      <c r="AB221" s="152"/>
      <c r="AC221" s="152"/>
      <c r="AD221" s="152"/>
      <c r="AE221" s="152"/>
      <c r="AF221" s="152" t="s">
        <v>329</v>
      </c>
      <c r="AG221" s="152">
        <v>0</v>
      </c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</row>
    <row r="222" spans="1:59" outlineLevel="1" x14ac:dyDescent="0.2">
      <c r="A222" s="159"/>
      <c r="B222" s="160"/>
      <c r="C222" s="193" t="s">
        <v>675</v>
      </c>
      <c r="D222" s="191"/>
      <c r="E222" s="192">
        <v>-34.569000000000003</v>
      </c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52"/>
      <c r="X222" s="152"/>
      <c r="Y222" s="152"/>
      <c r="Z222" s="152"/>
      <c r="AA222" s="152"/>
      <c r="AB222" s="152"/>
      <c r="AC222" s="152"/>
      <c r="AD222" s="152"/>
      <c r="AE222" s="152"/>
      <c r="AF222" s="152" t="s">
        <v>329</v>
      </c>
      <c r="AG222" s="152">
        <v>0</v>
      </c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</row>
    <row r="223" spans="1:59" outlineLevel="1" x14ac:dyDescent="0.2">
      <c r="A223" s="159"/>
      <c r="B223" s="160"/>
      <c r="C223" s="193" t="s">
        <v>676</v>
      </c>
      <c r="D223" s="191"/>
      <c r="E223" s="192">
        <v>36.103499999999997</v>
      </c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52"/>
      <c r="X223" s="152"/>
      <c r="Y223" s="152"/>
      <c r="Z223" s="152"/>
      <c r="AA223" s="152"/>
      <c r="AB223" s="152"/>
      <c r="AC223" s="152"/>
      <c r="AD223" s="152"/>
      <c r="AE223" s="152"/>
      <c r="AF223" s="152" t="s">
        <v>329</v>
      </c>
      <c r="AG223" s="152">
        <v>0</v>
      </c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</row>
    <row r="224" spans="1:59" outlineLevel="1" x14ac:dyDescent="0.2">
      <c r="A224" s="159"/>
      <c r="B224" s="160"/>
      <c r="C224" s="193" t="s">
        <v>677</v>
      </c>
      <c r="D224" s="191"/>
      <c r="E224" s="192">
        <v>23.443000000000001</v>
      </c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52"/>
      <c r="X224" s="152"/>
      <c r="Y224" s="152"/>
      <c r="Z224" s="152"/>
      <c r="AA224" s="152"/>
      <c r="AB224" s="152"/>
      <c r="AC224" s="152"/>
      <c r="AD224" s="152"/>
      <c r="AE224" s="152"/>
      <c r="AF224" s="152" t="s">
        <v>329</v>
      </c>
      <c r="AG224" s="152">
        <v>0</v>
      </c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</row>
    <row r="225" spans="1:59" outlineLevel="1" x14ac:dyDescent="0.2">
      <c r="A225" s="159"/>
      <c r="B225" s="160"/>
      <c r="C225" s="193" t="s">
        <v>678</v>
      </c>
      <c r="D225" s="191"/>
      <c r="E225" s="192">
        <v>12.1815</v>
      </c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52"/>
      <c r="X225" s="152"/>
      <c r="Y225" s="152"/>
      <c r="Z225" s="152"/>
      <c r="AA225" s="152"/>
      <c r="AB225" s="152"/>
      <c r="AC225" s="152"/>
      <c r="AD225" s="152"/>
      <c r="AE225" s="152"/>
      <c r="AF225" s="152" t="s">
        <v>329</v>
      </c>
      <c r="AG225" s="152">
        <v>0</v>
      </c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</row>
    <row r="226" spans="1:59" outlineLevel="1" x14ac:dyDescent="0.2">
      <c r="A226" s="159"/>
      <c r="B226" s="160"/>
      <c r="C226" s="193" t="s">
        <v>679</v>
      </c>
      <c r="D226" s="191"/>
      <c r="E226" s="192">
        <v>-8.9350000000000005</v>
      </c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52"/>
      <c r="X226" s="152"/>
      <c r="Y226" s="152"/>
      <c r="Z226" s="152"/>
      <c r="AA226" s="152"/>
      <c r="AB226" s="152"/>
      <c r="AC226" s="152"/>
      <c r="AD226" s="152"/>
      <c r="AE226" s="152"/>
      <c r="AF226" s="152" t="s">
        <v>329</v>
      </c>
      <c r="AG226" s="152">
        <v>0</v>
      </c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</row>
    <row r="227" spans="1:59" outlineLevel="1" x14ac:dyDescent="0.2">
      <c r="A227" s="159"/>
      <c r="B227" s="160"/>
      <c r="C227" s="193" t="s">
        <v>680</v>
      </c>
      <c r="D227" s="191"/>
      <c r="E227" s="192">
        <v>11.996499999999999</v>
      </c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52"/>
      <c r="X227" s="152"/>
      <c r="Y227" s="152"/>
      <c r="Z227" s="152"/>
      <c r="AA227" s="152"/>
      <c r="AB227" s="152"/>
      <c r="AC227" s="152"/>
      <c r="AD227" s="152"/>
      <c r="AE227" s="152"/>
      <c r="AF227" s="152" t="s">
        <v>329</v>
      </c>
      <c r="AG227" s="152">
        <v>0</v>
      </c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</row>
    <row r="228" spans="1:59" outlineLevel="1" x14ac:dyDescent="0.2">
      <c r="A228" s="159"/>
      <c r="B228" s="160"/>
      <c r="C228" s="193" t="s">
        <v>681</v>
      </c>
      <c r="D228" s="191"/>
      <c r="E228" s="192">
        <v>-8.5075000000000003</v>
      </c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52"/>
      <c r="X228" s="152"/>
      <c r="Y228" s="152"/>
      <c r="Z228" s="152"/>
      <c r="AA228" s="152"/>
      <c r="AB228" s="152"/>
      <c r="AC228" s="152"/>
      <c r="AD228" s="152"/>
      <c r="AE228" s="152"/>
      <c r="AF228" s="152" t="s">
        <v>329</v>
      </c>
      <c r="AG228" s="152">
        <v>0</v>
      </c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</row>
    <row r="229" spans="1:59" outlineLevel="1" x14ac:dyDescent="0.2">
      <c r="A229" s="159"/>
      <c r="B229" s="160"/>
      <c r="C229" s="193" t="s">
        <v>682</v>
      </c>
      <c r="D229" s="191"/>
      <c r="E229" s="192">
        <v>25.5275</v>
      </c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52"/>
      <c r="X229" s="152"/>
      <c r="Y229" s="152"/>
      <c r="Z229" s="152"/>
      <c r="AA229" s="152"/>
      <c r="AB229" s="152"/>
      <c r="AC229" s="152"/>
      <c r="AD229" s="152"/>
      <c r="AE229" s="152"/>
      <c r="AF229" s="152" t="s">
        <v>329</v>
      </c>
      <c r="AG229" s="152">
        <v>0</v>
      </c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</row>
    <row r="230" spans="1:59" outlineLevel="1" x14ac:dyDescent="0.2">
      <c r="A230" s="159"/>
      <c r="B230" s="160"/>
      <c r="C230" s="193" t="s">
        <v>683</v>
      </c>
      <c r="D230" s="191"/>
      <c r="E230" s="192">
        <v>-18.560400000000001</v>
      </c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52"/>
      <c r="X230" s="152"/>
      <c r="Y230" s="152"/>
      <c r="Z230" s="152"/>
      <c r="AA230" s="152"/>
      <c r="AB230" s="152"/>
      <c r="AC230" s="152"/>
      <c r="AD230" s="152"/>
      <c r="AE230" s="152"/>
      <c r="AF230" s="152" t="s">
        <v>329</v>
      </c>
      <c r="AG230" s="152">
        <v>0</v>
      </c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</row>
    <row r="231" spans="1:59" outlineLevel="1" x14ac:dyDescent="0.2">
      <c r="A231" s="159"/>
      <c r="B231" s="160"/>
      <c r="C231" s="193" t="s">
        <v>684</v>
      </c>
      <c r="D231" s="191"/>
      <c r="E231" s="192">
        <v>25.612500000000001</v>
      </c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52"/>
      <c r="X231" s="152"/>
      <c r="Y231" s="152"/>
      <c r="Z231" s="152"/>
      <c r="AA231" s="152"/>
      <c r="AB231" s="152"/>
      <c r="AC231" s="152"/>
      <c r="AD231" s="152"/>
      <c r="AE231" s="152"/>
      <c r="AF231" s="152" t="s">
        <v>329</v>
      </c>
      <c r="AG231" s="152">
        <v>0</v>
      </c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</row>
    <row r="232" spans="1:59" outlineLevel="1" x14ac:dyDescent="0.2">
      <c r="A232" s="159"/>
      <c r="B232" s="160"/>
      <c r="C232" s="193" t="s">
        <v>685</v>
      </c>
      <c r="D232" s="191"/>
      <c r="E232" s="192">
        <v>-17.1585</v>
      </c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52"/>
      <c r="X232" s="152"/>
      <c r="Y232" s="152"/>
      <c r="Z232" s="152"/>
      <c r="AA232" s="152"/>
      <c r="AB232" s="152"/>
      <c r="AC232" s="152"/>
      <c r="AD232" s="152"/>
      <c r="AE232" s="152"/>
      <c r="AF232" s="152" t="s">
        <v>329</v>
      </c>
      <c r="AG232" s="152">
        <v>0</v>
      </c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</row>
    <row r="233" spans="1:59" outlineLevel="1" x14ac:dyDescent="0.2">
      <c r="A233" s="159"/>
      <c r="B233" s="160"/>
      <c r="C233" s="193" t="s">
        <v>686</v>
      </c>
      <c r="D233" s="191"/>
      <c r="E233" s="192">
        <v>23.594000000000001</v>
      </c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52"/>
      <c r="X233" s="152"/>
      <c r="Y233" s="152"/>
      <c r="Z233" s="152"/>
      <c r="AA233" s="152"/>
      <c r="AB233" s="152"/>
      <c r="AC233" s="152"/>
      <c r="AD233" s="152"/>
      <c r="AE233" s="152"/>
      <c r="AF233" s="152" t="s">
        <v>329</v>
      </c>
      <c r="AG233" s="152">
        <v>0</v>
      </c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</row>
    <row r="234" spans="1:59" outlineLevel="1" x14ac:dyDescent="0.2">
      <c r="A234" s="159"/>
      <c r="B234" s="160"/>
      <c r="C234" s="193" t="s">
        <v>687</v>
      </c>
      <c r="D234" s="191"/>
      <c r="E234" s="192">
        <v>28.268999999999998</v>
      </c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52"/>
      <c r="X234" s="152"/>
      <c r="Y234" s="152"/>
      <c r="Z234" s="152"/>
      <c r="AA234" s="152"/>
      <c r="AB234" s="152"/>
      <c r="AC234" s="152"/>
      <c r="AD234" s="152"/>
      <c r="AE234" s="152"/>
      <c r="AF234" s="152" t="s">
        <v>329</v>
      </c>
      <c r="AG234" s="152">
        <v>0</v>
      </c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</row>
    <row r="235" spans="1:59" outlineLevel="1" x14ac:dyDescent="0.2">
      <c r="A235" s="159"/>
      <c r="B235" s="160"/>
      <c r="C235" s="193" t="s">
        <v>688</v>
      </c>
      <c r="D235" s="191"/>
      <c r="E235" s="192">
        <v>-20.712900000000001</v>
      </c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52"/>
      <c r="X235" s="152"/>
      <c r="Y235" s="152"/>
      <c r="Z235" s="152"/>
      <c r="AA235" s="152"/>
      <c r="AB235" s="152"/>
      <c r="AC235" s="152"/>
      <c r="AD235" s="152"/>
      <c r="AE235" s="152"/>
      <c r="AF235" s="152" t="s">
        <v>329</v>
      </c>
      <c r="AG235" s="152">
        <v>0</v>
      </c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</row>
    <row r="236" spans="1:59" outlineLevel="1" x14ac:dyDescent="0.2">
      <c r="A236" s="159"/>
      <c r="B236" s="160"/>
      <c r="C236" s="193" t="s">
        <v>689</v>
      </c>
      <c r="D236" s="191"/>
      <c r="E236" s="192">
        <v>32.929000000000002</v>
      </c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52"/>
      <c r="X236" s="152"/>
      <c r="Y236" s="152"/>
      <c r="Z236" s="152"/>
      <c r="AA236" s="152"/>
      <c r="AB236" s="152"/>
      <c r="AC236" s="152"/>
      <c r="AD236" s="152"/>
      <c r="AE236" s="152"/>
      <c r="AF236" s="152" t="s">
        <v>329</v>
      </c>
      <c r="AG236" s="152">
        <v>0</v>
      </c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</row>
    <row r="237" spans="1:59" outlineLevel="1" x14ac:dyDescent="0.2">
      <c r="A237" s="159"/>
      <c r="B237" s="160"/>
      <c r="C237" s="193" t="s">
        <v>690</v>
      </c>
      <c r="D237" s="191"/>
      <c r="E237" s="192">
        <v>13.5565</v>
      </c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52"/>
      <c r="X237" s="152"/>
      <c r="Y237" s="152"/>
      <c r="Z237" s="152"/>
      <c r="AA237" s="152"/>
      <c r="AB237" s="152"/>
      <c r="AC237" s="152"/>
      <c r="AD237" s="152"/>
      <c r="AE237" s="152"/>
      <c r="AF237" s="152" t="s">
        <v>329</v>
      </c>
      <c r="AG237" s="152">
        <v>0</v>
      </c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</row>
    <row r="238" spans="1:59" outlineLevel="1" x14ac:dyDescent="0.2">
      <c r="A238" s="159"/>
      <c r="B238" s="160"/>
      <c r="C238" s="193" t="s">
        <v>691</v>
      </c>
      <c r="D238" s="191"/>
      <c r="E238" s="192">
        <v>-8.9253999999999998</v>
      </c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52"/>
      <c r="X238" s="152"/>
      <c r="Y238" s="152"/>
      <c r="Z238" s="152"/>
      <c r="AA238" s="152"/>
      <c r="AB238" s="152"/>
      <c r="AC238" s="152"/>
      <c r="AD238" s="152"/>
      <c r="AE238" s="152"/>
      <c r="AF238" s="152" t="s">
        <v>329</v>
      </c>
      <c r="AG238" s="152">
        <v>0</v>
      </c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</row>
    <row r="239" spans="1:59" outlineLevel="1" x14ac:dyDescent="0.2">
      <c r="A239" s="159"/>
      <c r="B239" s="160"/>
      <c r="C239" s="193" t="s">
        <v>692</v>
      </c>
      <c r="D239" s="191"/>
      <c r="E239" s="192">
        <v>38.8825</v>
      </c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52"/>
      <c r="X239" s="152"/>
      <c r="Y239" s="152"/>
      <c r="Z239" s="152"/>
      <c r="AA239" s="152"/>
      <c r="AB239" s="152"/>
      <c r="AC239" s="152"/>
      <c r="AD239" s="152"/>
      <c r="AE239" s="152"/>
      <c r="AF239" s="152" t="s">
        <v>329</v>
      </c>
      <c r="AG239" s="152">
        <v>0</v>
      </c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</row>
    <row r="240" spans="1:59" outlineLevel="1" x14ac:dyDescent="0.2">
      <c r="A240" s="159"/>
      <c r="B240" s="160"/>
      <c r="C240" s="193" t="s">
        <v>693</v>
      </c>
      <c r="D240" s="191"/>
      <c r="E240" s="192">
        <v>19.302099999999999</v>
      </c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52"/>
      <c r="X240" s="152"/>
      <c r="Y240" s="152"/>
      <c r="Z240" s="152"/>
      <c r="AA240" s="152"/>
      <c r="AB240" s="152"/>
      <c r="AC240" s="152"/>
      <c r="AD240" s="152"/>
      <c r="AE240" s="152"/>
      <c r="AF240" s="152" t="s">
        <v>329</v>
      </c>
      <c r="AG240" s="152">
        <v>0</v>
      </c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</row>
    <row r="241" spans="1:59" outlineLevel="1" x14ac:dyDescent="0.2">
      <c r="A241" s="159"/>
      <c r="B241" s="160"/>
      <c r="C241" s="193" t="s">
        <v>694</v>
      </c>
      <c r="D241" s="191"/>
      <c r="E241" s="192">
        <v>-18.287500000000001</v>
      </c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52"/>
      <c r="X241" s="152"/>
      <c r="Y241" s="152"/>
      <c r="Z241" s="152"/>
      <c r="AA241" s="152"/>
      <c r="AB241" s="152"/>
      <c r="AC241" s="152"/>
      <c r="AD241" s="152"/>
      <c r="AE241" s="152"/>
      <c r="AF241" s="152" t="s">
        <v>329</v>
      </c>
      <c r="AG241" s="152">
        <v>0</v>
      </c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</row>
    <row r="242" spans="1:59" outlineLevel="1" x14ac:dyDescent="0.2">
      <c r="A242" s="159"/>
      <c r="B242" s="160"/>
      <c r="C242" s="193" t="s">
        <v>695</v>
      </c>
      <c r="D242" s="191"/>
      <c r="E242" s="192">
        <v>47.4636</v>
      </c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52"/>
      <c r="X242" s="152"/>
      <c r="Y242" s="152"/>
      <c r="Z242" s="152"/>
      <c r="AA242" s="152"/>
      <c r="AB242" s="152"/>
      <c r="AC242" s="152"/>
      <c r="AD242" s="152"/>
      <c r="AE242" s="152"/>
      <c r="AF242" s="152" t="s">
        <v>329</v>
      </c>
      <c r="AG242" s="152">
        <v>0</v>
      </c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</row>
    <row r="243" spans="1:59" outlineLevel="1" x14ac:dyDescent="0.2">
      <c r="A243" s="159"/>
      <c r="B243" s="160"/>
      <c r="C243" s="193" t="s">
        <v>696</v>
      </c>
      <c r="D243" s="191"/>
      <c r="E243" s="192">
        <v>-2.895</v>
      </c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52"/>
      <c r="X243" s="152"/>
      <c r="Y243" s="152"/>
      <c r="Z243" s="152"/>
      <c r="AA243" s="152"/>
      <c r="AB243" s="152"/>
      <c r="AC243" s="152"/>
      <c r="AD243" s="152"/>
      <c r="AE243" s="152"/>
      <c r="AF243" s="152" t="s">
        <v>329</v>
      </c>
      <c r="AG243" s="152">
        <v>0</v>
      </c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</row>
    <row r="244" spans="1:59" outlineLevel="1" x14ac:dyDescent="0.2">
      <c r="A244" s="159"/>
      <c r="B244" s="160"/>
      <c r="C244" s="193" t="s">
        <v>697</v>
      </c>
      <c r="D244" s="191"/>
      <c r="E244" s="192">
        <v>31.591000000000001</v>
      </c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52"/>
      <c r="X244" s="152"/>
      <c r="Y244" s="152"/>
      <c r="Z244" s="152"/>
      <c r="AA244" s="152"/>
      <c r="AB244" s="152"/>
      <c r="AC244" s="152"/>
      <c r="AD244" s="152"/>
      <c r="AE244" s="152"/>
      <c r="AF244" s="152" t="s">
        <v>329</v>
      </c>
      <c r="AG244" s="152">
        <v>0</v>
      </c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</row>
    <row r="245" spans="1:59" outlineLevel="1" x14ac:dyDescent="0.2">
      <c r="A245" s="159"/>
      <c r="B245" s="160"/>
      <c r="C245" s="193" t="s">
        <v>698</v>
      </c>
      <c r="D245" s="191"/>
      <c r="E245" s="192">
        <v>-1.875</v>
      </c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52"/>
      <c r="X245" s="152"/>
      <c r="Y245" s="152"/>
      <c r="Z245" s="152"/>
      <c r="AA245" s="152"/>
      <c r="AB245" s="152"/>
      <c r="AC245" s="152"/>
      <c r="AD245" s="152"/>
      <c r="AE245" s="152"/>
      <c r="AF245" s="152" t="s">
        <v>329</v>
      </c>
      <c r="AG245" s="152">
        <v>0</v>
      </c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</row>
    <row r="246" spans="1:59" outlineLevel="1" x14ac:dyDescent="0.2">
      <c r="A246" s="159"/>
      <c r="B246" s="160"/>
      <c r="C246" s="193" t="s">
        <v>699</v>
      </c>
      <c r="D246" s="191"/>
      <c r="E246" s="192">
        <v>-1.02</v>
      </c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52"/>
      <c r="X246" s="152"/>
      <c r="Y246" s="152"/>
      <c r="Z246" s="152"/>
      <c r="AA246" s="152"/>
      <c r="AB246" s="152"/>
      <c r="AC246" s="152"/>
      <c r="AD246" s="152"/>
      <c r="AE246" s="152"/>
      <c r="AF246" s="152" t="s">
        <v>329</v>
      </c>
      <c r="AG246" s="152">
        <v>0</v>
      </c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</row>
    <row r="247" spans="1:59" ht="22.5" outlineLevel="1" x14ac:dyDescent="0.2">
      <c r="A247" s="171">
        <v>62</v>
      </c>
      <c r="B247" s="172" t="s">
        <v>700</v>
      </c>
      <c r="C247" s="187" t="s">
        <v>701</v>
      </c>
      <c r="D247" s="173" t="s">
        <v>353</v>
      </c>
      <c r="E247" s="174">
        <v>524.04809999999998</v>
      </c>
      <c r="F247" s="175"/>
      <c r="G247" s="176">
        <f>ROUND(E247*F247,2)</f>
        <v>0</v>
      </c>
      <c r="H247" s="175"/>
      <c r="I247" s="176">
        <f>ROUND(E247*H247,2)</f>
        <v>0</v>
      </c>
      <c r="J247" s="175"/>
      <c r="K247" s="176">
        <f>ROUND(E247*J247,2)</f>
        <v>0</v>
      </c>
      <c r="L247" s="176">
        <v>15</v>
      </c>
      <c r="M247" s="176">
        <f>G247*(1+L247/100)</f>
        <v>0</v>
      </c>
      <c r="N247" s="176">
        <v>0.02</v>
      </c>
      <c r="O247" s="176">
        <f>ROUND(E247*N247,2)</f>
        <v>10.48</v>
      </c>
      <c r="P247" s="176">
        <v>0</v>
      </c>
      <c r="Q247" s="176">
        <f>ROUND(E247*P247,2)</f>
        <v>0</v>
      </c>
      <c r="R247" s="176" t="s">
        <v>348</v>
      </c>
      <c r="S247" s="176" t="s">
        <v>269</v>
      </c>
      <c r="T247" s="161">
        <v>0.41</v>
      </c>
      <c r="U247" s="161">
        <f>ROUND(E247*T247,2)</f>
        <v>214.86</v>
      </c>
      <c r="V247" s="161"/>
      <c r="W247" s="152"/>
      <c r="X247" s="152"/>
      <c r="Y247" s="152"/>
      <c r="Z247" s="152"/>
      <c r="AA247" s="152"/>
      <c r="AB247" s="152"/>
      <c r="AC247" s="152"/>
      <c r="AD247" s="152"/>
      <c r="AE247" s="152"/>
      <c r="AF247" s="152" t="s">
        <v>433</v>
      </c>
      <c r="AG247" s="152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</row>
    <row r="248" spans="1:59" outlineLevel="1" x14ac:dyDescent="0.2">
      <c r="A248" s="159"/>
      <c r="B248" s="160"/>
      <c r="C248" s="257" t="s">
        <v>702</v>
      </c>
      <c r="D248" s="258"/>
      <c r="E248" s="258"/>
      <c r="F248" s="258"/>
      <c r="G248" s="258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52"/>
      <c r="X248" s="152"/>
      <c r="Y248" s="152"/>
      <c r="Z248" s="152"/>
      <c r="AA248" s="152"/>
      <c r="AB248" s="152"/>
      <c r="AC248" s="152"/>
      <c r="AD248" s="152"/>
      <c r="AE248" s="152"/>
      <c r="AF248" s="152" t="s">
        <v>327</v>
      </c>
      <c r="AG248" s="152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</row>
    <row r="249" spans="1:59" outlineLevel="1" x14ac:dyDescent="0.2">
      <c r="A249" s="159"/>
      <c r="B249" s="160"/>
      <c r="C249" s="193" t="s">
        <v>703</v>
      </c>
      <c r="D249" s="191"/>
      <c r="E249" s="192">
        <v>524.04809999999998</v>
      </c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52"/>
      <c r="X249" s="152"/>
      <c r="Y249" s="152"/>
      <c r="Z249" s="152"/>
      <c r="AA249" s="152"/>
      <c r="AB249" s="152"/>
      <c r="AC249" s="152"/>
      <c r="AD249" s="152"/>
      <c r="AE249" s="152"/>
      <c r="AF249" s="152" t="s">
        <v>329</v>
      </c>
      <c r="AG249" s="152">
        <v>0</v>
      </c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</row>
    <row r="250" spans="1:59" outlineLevel="1" x14ac:dyDescent="0.2">
      <c r="A250" s="171">
        <v>63</v>
      </c>
      <c r="B250" s="172" t="s">
        <v>704</v>
      </c>
      <c r="C250" s="187" t="s">
        <v>705</v>
      </c>
      <c r="D250" s="173" t="s">
        <v>364</v>
      </c>
      <c r="E250" s="174">
        <v>71.78</v>
      </c>
      <c r="F250" s="175"/>
      <c r="G250" s="176">
        <f>ROUND(E250*F250,2)</f>
        <v>0</v>
      </c>
      <c r="H250" s="175"/>
      <c r="I250" s="176">
        <f>ROUND(E250*H250,2)</f>
        <v>0</v>
      </c>
      <c r="J250" s="175"/>
      <c r="K250" s="176">
        <f>ROUND(E250*J250,2)</f>
        <v>0</v>
      </c>
      <c r="L250" s="176">
        <v>15</v>
      </c>
      <c r="M250" s="176">
        <f>G250*(1+L250/100)</f>
        <v>0</v>
      </c>
      <c r="N250" s="176">
        <v>4.6000000000000001E-4</v>
      </c>
      <c r="O250" s="176">
        <f>ROUND(E250*N250,2)</f>
        <v>0.03</v>
      </c>
      <c r="P250" s="176">
        <v>0</v>
      </c>
      <c r="Q250" s="176">
        <f>ROUND(E250*P250,2)</f>
        <v>0</v>
      </c>
      <c r="R250" s="176" t="s">
        <v>348</v>
      </c>
      <c r="S250" s="176" t="s">
        <v>269</v>
      </c>
      <c r="T250" s="161">
        <v>0</v>
      </c>
      <c r="U250" s="161">
        <f>ROUND(E250*T250,2)</f>
        <v>0</v>
      </c>
      <c r="V250" s="161"/>
      <c r="W250" s="152"/>
      <c r="X250" s="152"/>
      <c r="Y250" s="152"/>
      <c r="Z250" s="152"/>
      <c r="AA250" s="152"/>
      <c r="AB250" s="152"/>
      <c r="AC250" s="152"/>
      <c r="AD250" s="152"/>
      <c r="AE250" s="152"/>
      <c r="AF250" s="152" t="s">
        <v>433</v>
      </c>
      <c r="AG250" s="152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</row>
    <row r="251" spans="1:59" outlineLevel="1" x14ac:dyDescent="0.2">
      <c r="A251" s="159"/>
      <c r="B251" s="160"/>
      <c r="C251" s="257" t="s">
        <v>706</v>
      </c>
      <c r="D251" s="258"/>
      <c r="E251" s="258"/>
      <c r="F251" s="258"/>
      <c r="G251" s="258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52"/>
      <c r="X251" s="152"/>
      <c r="Y251" s="152"/>
      <c r="Z251" s="152"/>
      <c r="AA251" s="152"/>
      <c r="AB251" s="152"/>
      <c r="AC251" s="152"/>
      <c r="AD251" s="152"/>
      <c r="AE251" s="152"/>
      <c r="AF251" s="152" t="s">
        <v>327</v>
      </c>
      <c r="AG251" s="152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</row>
    <row r="252" spans="1:59" outlineLevel="1" x14ac:dyDescent="0.2">
      <c r="A252" s="159"/>
      <c r="B252" s="160"/>
      <c r="C252" s="193" t="s">
        <v>707</v>
      </c>
      <c r="D252" s="191"/>
      <c r="E252" s="192">
        <v>71.78</v>
      </c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52"/>
      <c r="X252" s="152"/>
      <c r="Y252" s="152"/>
      <c r="Z252" s="152"/>
      <c r="AA252" s="152"/>
      <c r="AB252" s="152"/>
      <c r="AC252" s="152"/>
      <c r="AD252" s="152"/>
      <c r="AE252" s="152"/>
      <c r="AF252" s="152" t="s">
        <v>329</v>
      </c>
      <c r="AG252" s="152">
        <v>0</v>
      </c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</row>
    <row r="253" spans="1:59" outlineLevel="1" x14ac:dyDescent="0.2">
      <c r="A253" s="171">
        <v>64</v>
      </c>
      <c r="B253" s="172" t="s">
        <v>708</v>
      </c>
      <c r="C253" s="187" t="s">
        <v>709</v>
      </c>
      <c r="D253" s="173" t="s">
        <v>353</v>
      </c>
      <c r="E253" s="174">
        <v>157.31020000000001</v>
      </c>
      <c r="F253" s="175"/>
      <c r="G253" s="176">
        <f>ROUND(E253*F253,2)</f>
        <v>0</v>
      </c>
      <c r="H253" s="175"/>
      <c r="I253" s="176">
        <f>ROUND(E253*H253,2)</f>
        <v>0</v>
      </c>
      <c r="J253" s="175"/>
      <c r="K253" s="176">
        <f>ROUND(E253*J253,2)</f>
        <v>0</v>
      </c>
      <c r="L253" s="176">
        <v>15</v>
      </c>
      <c r="M253" s="176">
        <f>G253*(1+L253/100)</f>
        <v>0</v>
      </c>
      <c r="N253" s="176">
        <v>4.4139999999999999E-2</v>
      </c>
      <c r="O253" s="176">
        <f>ROUND(E253*N253,2)</f>
        <v>6.94</v>
      </c>
      <c r="P253" s="176">
        <v>0</v>
      </c>
      <c r="Q253" s="176">
        <f>ROUND(E253*P253,2)</f>
        <v>0</v>
      </c>
      <c r="R253" s="176" t="s">
        <v>348</v>
      </c>
      <c r="S253" s="176" t="s">
        <v>269</v>
      </c>
      <c r="T253" s="161">
        <v>0.504</v>
      </c>
      <c r="U253" s="161">
        <f>ROUND(E253*T253,2)</f>
        <v>79.28</v>
      </c>
      <c r="V253" s="161"/>
      <c r="W253" s="152"/>
      <c r="X253" s="152"/>
      <c r="Y253" s="152"/>
      <c r="Z253" s="152"/>
      <c r="AA253" s="152"/>
      <c r="AB253" s="152"/>
      <c r="AC253" s="152"/>
      <c r="AD253" s="152"/>
      <c r="AE253" s="152"/>
      <c r="AF253" s="152" t="s">
        <v>433</v>
      </c>
      <c r="AG253" s="152"/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</row>
    <row r="254" spans="1:59" outlineLevel="1" x14ac:dyDescent="0.2">
      <c r="A254" s="159"/>
      <c r="B254" s="160"/>
      <c r="C254" s="193" t="s">
        <v>710</v>
      </c>
      <c r="D254" s="191"/>
      <c r="E254" s="192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52"/>
      <c r="X254" s="152"/>
      <c r="Y254" s="152"/>
      <c r="Z254" s="152"/>
      <c r="AA254" s="152"/>
      <c r="AB254" s="152"/>
      <c r="AC254" s="152"/>
      <c r="AD254" s="152"/>
      <c r="AE254" s="152"/>
      <c r="AF254" s="152" t="s">
        <v>329</v>
      </c>
      <c r="AG254" s="152">
        <v>0</v>
      </c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</row>
    <row r="255" spans="1:59" outlineLevel="1" x14ac:dyDescent="0.2">
      <c r="A255" s="159"/>
      <c r="B255" s="160"/>
      <c r="C255" s="193" t="s">
        <v>711</v>
      </c>
      <c r="D255" s="191"/>
      <c r="E255" s="192">
        <v>154.75020000000001</v>
      </c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52"/>
      <c r="X255" s="152"/>
      <c r="Y255" s="152"/>
      <c r="Z255" s="152"/>
      <c r="AA255" s="152"/>
      <c r="AB255" s="152"/>
      <c r="AC255" s="152"/>
      <c r="AD255" s="152"/>
      <c r="AE255" s="152"/>
      <c r="AF255" s="152" t="s">
        <v>329</v>
      </c>
      <c r="AG255" s="152">
        <v>0</v>
      </c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</row>
    <row r="256" spans="1:59" outlineLevel="1" x14ac:dyDescent="0.2">
      <c r="A256" s="159"/>
      <c r="B256" s="160"/>
      <c r="C256" s="193" t="s">
        <v>712</v>
      </c>
      <c r="D256" s="191"/>
      <c r="E256" s="192">
        <v>2.56</v>
      </c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52"/>
      <c r="X256" s="152"/>
      <c r="Y256" s="152"/>
      <c r="Z256" s="152"/>
      <c r="AA256" s="152"/>
      <c r="AB256" s="152"/>
      <c r="AC256" s="152"/>
      <c r="AD256" s="152"/>
      <c r="AE256" s="152"/>
      <c r="AF256" s="152" t="s">
        <v>329</v>
      </c>
      <c r="AG256" s="152">
        <v>0</v>
      </c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</row>
    <row r="257" spans="1:59" x14ac:dyDescent="0.2">
      <c r="A257" s="166" t="s">
        <v>260</v>
      </c>
      <c r="B257" s="167" t="s">
        <v>154</v>
      </c>
      <c r="C257" s="185" t="s">
        <v>155</v>
      </c>
      <c r="D257" s="168"/>
      <c r="E257" s="169"/>
      <c r="F257" s="170"/>
      <c r="G257" s="170">
        <f>SUMIF(AF258:AF287,"&lt;&gt;NOR",G258:G287)</f>
        <v>0</v>
      </c>
      <c r="H257" s="170"/>
      <c r="I257" s="170">
        <f>SUM(I258:I287)</f>
        <v>0</v>
      </c>
      <c r="J257" s="170"/>
      <c r="K257" s="170">
        <f>SUM(K258:K287)</f>
        <v>0</v>
      </c>
      <c r="L257" s="170"/>
      <c r="M257" s="170">
        <f>SUM(M258:M287)</f>
        <v>0</v>
      </c>
      <c r="N257" s="170"/>
      <c r="O257" s="170">
        <f>SUM(O258:O287)</f>
        <v>14.109999999999998</v>
      </c>
      <c r="P257" s="170"/>
      <c r="Q257" s="170">
        <f>SUM(Q258:Q287)</f>
        <v>0</v>
      </c>
      <c r="R257" s="170"/>
      <c r="S257" s="170"/>
      <c r="T257" s="165"/>
      <c r="U257" s="165">
        <f>SUM(U258:U287)</f>
        <v>629.95999999999992</v>
      </c>
      <c r="V257" s="165"/>
      <c r="AF257" t="s">
        <v>261</v>
      </c>
    </row>
    <row r="258" spans="1:59" outlineLevel="1" x14ac:dyDescent="0.2">
      <c r="A258" s="171">
        <v>65</v>
      </c>
      <c r="B258" s="172" t="s">
        <v>713</v>
      </c>
      <c r="C258" s="187" t="s">
        <v>714</v>
      </c>
      <c r="D258" s="173" t="s">
        <v>353</v>
      </c>
      <c r="E258" s="174">
        <v>44.582500000000003</v>
      </c>
      <c r="F258" s="175"/>
      <c r="G258" s="176">
        <f>ROUND(E258*F258,2)</f>
        <v>0</v>
      </c>
      <c r="H258" s="175"/>
      <c r="I258" s="176">
        <f>ROUND(E258*H258,2)</f>
        <v>0</v>
      </c>
      <c r="J258" s="175"/>
      <c r="K258" s="176">
        <f>ROUND(E258*J258,2)</f>
        <v>0</v>
      </c>
      <c r="L258" s="176">
        <v>15</v>
      </c>
      <c r="M258" s="176">
        <f>G258*(1+L258/100)</f>
        <v>0</v>
      </c>
      <c r="N258" s="176">
        <v>4.0000000000000003E-5</v>
      </c>
      <c r="O258" s="176">
        <f>ROUND(E258*N258,2)</f>
        <v>0</v>
      </c>
      <c r="P258" s="176">
        <v>0</v>
      </c>
      <c r="Q258" s="176">
        <f>ROUND(E258*P258,2)</f>
        <v>0</v>
      </c>
      <c r="R258" s="176" t="s">
        <v>348</v>
      </c>
      <c r="S258" s="176" t="s">
        <v>269</v>
      </c>
      <c r="T258" s="161">
        <v>7.8E-2</v>
      </c>
      <c r="U258" s="161">
        <f>ROUND(E258*T258,2)</f>
        <v>3.48</v>
      </c>
      <c r="V258" s="161"/>
      <c r="W258" s="152"/>
      <c r="X258" s="152"/>
      <c r="Y258" s="152"/>
      <c r="Z258" s="152"/>
      <c r="AA258" s="152"/>
      <c r="AB258" s="152"/>
      <c r="AC258" s="152"/>
      <c r="AD258" s="152"/>
      <c r="AE258" s="152"/>
      <c r="AF258" s="152" t="s">
        <v>433</v>
      </c>
      <c r="AG258" s="152"/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</row>
    <row r="259" spans="1:59" ht="22.5" outlineLevel="1" x14ac:dyDescent="0.2">
      <c r="A259" s="159"/>
      <c r="B259" s="160"/>
      <c r="C259" s="257" t="s">
        <v>715</v>
      </c>
      <c r="D259" s="258"/>
      <c r="E259" s="258"/>
      <c r="F259" s="258"/>
      <c r="G259" s="258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52"/>
      <c r="X259" s="152"/>
      <c r="Y259" s="152"/>
      <c r="Z259" s="152"/>
      <c r="AA259" s="152"/>
      <c r="AB259" s="152"/>
      <c r="AC259" s="152"/>
      <c r="AD259" s="152"/>
      <c r="AE259" s="152"/>
      <c r="AF259" s="152" t="s">
        <v>327</v>
      </c>
      <c r="AG259" s="152"/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83" t="str">
        <f>C259</f>
        <v>s rámy a zárubněmi, zábradlí, předmětů oplechování apod., které se zřizují ještě před úpravami povrchu, před jejich znečištěním při úpravách povrchu nástřikem plastických (lepivých) maltovin</v>
      </c>
      <c r="BA259" s="152"/>
      <c r="BB259" s="152"/>
      <c r="BC259" s="152"/>
      <c r="BD259" s="152"/>
      <c r="BE259" s="152"/>
      <c r="BF259" s="152"/>
      <c r="BG259" s="152"/>
    </row>
    <row r="260" spans="1:59" outlineLevel="1" x14ac:dyDescent="0.2">
      <c r="A260" s="159"/>
      <c r="B260" s="160"/>
      <c r="C260" s="193" t="s">
        <v>716</v>
      </c>
      <c r="D260" s="191"/>
      <c r="E260" s="192">
        <v>32.482500000000002</v>
      </c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52"/>
      <c r="X260" s="152"/>
      <c r="Y260" s="152"/>
      <c r="Z260" s="152"/>
      <c r="AA260" s="152"/>
      <c r="AB260" s="152"/>
      <c r="AC260" s="152"/>
      <c r="AD260" s="152"/>
      <c r="AE260" s="152"/>
      <c r="AF260" s="152" t="s">
        <v>329</v>
      </c>
      <c r="AG260" s="152">
        <v>0</v>
      </c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</row>
    <row r="261" spans="1:59" outlineLevel="1" x14ac:dyDescent="0.2">
      <c r="A261" s="159"/>
      <c r="B261" s="160"/>
      <c r="C261" s="193" t="s">
        <v>717</v>
      </c>
      <c r="D261" s="191"/>
      <c r="E261" s="192">
        <v>12.1</v>
      </c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52"/>
      <c r="X261" s="152"/>
      <c r="Y261" s="152"/>
      <c r="Z261" s="152"/>
      <c r="AA261" s="152"/>
      <c r="AB261" s="152"/>
      <c r="AC261" s="152"/>
      <c r="AD261" s="152"/>
      <c r="AE261" s="152"/>
      <c r="AF261" s="152" t="s">
        <v>329</v>
      </c>
      <c r="AG261" s="152">
        <v>0</v>
      </c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</row>
    <row r="262" spans="1:59" outlineLevel="1" x14ac:dyDescent="0.2">
      <c r="A262" s="159"/>
      <c r="B262" s="160"/>
      <c r="C262" s="193" t="s">
        <v>718</v>
      </c>
      <c r="D262" s="191"/>
      <c r="E262" s="192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52"/>
      <c r="X262" s="152"/>
      <c r="Y262" s="152"/>
      <c r="Z262" s="152"/>
      <c r="AA262" s="152"/>
      <c r="AB262" s="152"/>
      <c r="AC262" s="152"/>
      <c r="AD262" s="152"/>
      <c r="AE262" s="152"/>
      <c r="AF262" s="152" t="s">
        <v>329</v>
      </c>
      <c r="AG262" s="152">
        <v>0</v>
      </c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</row>
    <row r="263" spans="1:59" outlineLevel="1" x14ac:dyDescent="0.2">
      <c r="A263" s="171">
        <v>66</v>
      </c>
      <c r="B263" s="172" t="s">
        <v>719</v>
      </c>
      <c r="C263" s="187" t="s">
        <v>720</v>
      </c>
      <c r="D263" s="173" t="s">
        <v>353</v>
      </c>
      <c r="E263" s="174">
        <v>209.715</v>
      </c>
      <c r="F263" s="175"/>
      <c r="G263" s="176">
        <f>ROUND(E263*F263,2)</f>
        <v>0</v>
      </c>
      <c r="H263" s="175"/>
      <c r="I263" s="176">
        <f>ROUND(E263*H263,2)</f>
        <v>0</v>
      </c>
      <c r="J263" s="175"/>
      <c r="K263" s="176">
        <f>ROUND(E263*J263,2)</f>
        <v>0</v>
      </c>
      <c r="L263" s="176">
        <v>15</v>
      </c>
      <c r="M263" s="176">
        <f>G263*(1+L263/100)</f>
        <v>0</v>
      </c>
      <c r="N263" s="176">
        <v>1.1310000000000001E-2</v>
      </c>
      <c r="O263" s="176">
        <f>ROUND(E263*N263,2)</f>
        <v>2.37</v>
      </c>
      <c r="P263" s="176">
        <v>0</v>
      </c>
      <c r="Q263" s="176">
        <f>ROUND(E263*P263,2)</f>
        <v>0</v>
      </c>
      <c r="R263" s="176" t="s">
        <v>348</v>
      </c>
      <c r="S263" s="176" t="s">
        <v>269</v>
      </c>
      <c r="T263" s="161">
        <v>7.0000000000000007E-2</v>
      </c>
      <c r="U263" s="161">
        <f>ROUND(E263*T263,2)</f>
        <v>14.68</v>
      </c>
      <c r="V263" s="161"/>
      <c r="W263" s="152"/>
      <c r="X263" s="152"/>
      <c r="Y263" s="152"/>
      <c r="Z263" s="152"/>
      <c r="AA263" s="152"/>
      <c r="AB263" s="152"/>
      <c r="AC263" s="152"/>
      <c r="AD263" s="152"/>
      <c r="AE263" s="152"/>
      <c r="AF263" s="152" t="s">
        <v>433</v>
      </c>
      <c r="AG263" s="152"/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</row>
    <row r="264" spans="1:59" outlineLevel="1" x14ac:dyDescent="0.2">
      <c r="A264" s="159"/>
      <c r="B264" s="160"/>
      <c r="C264" s="257" t="s">
        <v>721</v>
      </c>
      <c r="D264" s="258"/>
      <c r="E264" s="258"/>
      <c r="F264" s="258"/>
      <c r="G264" s="258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52"/>
      <c r="X264" s="152"/>
      <c r="Y264" s="152"/>
      <c r="Z264" s="152"/>
      <c r="AA264" s="152"/>
      <c r="AB264" s="152"/>
      <c r="AC264" s="152"/>
      <c r="AD264" s="152"/>
      <c r="AE264" s="152"/>
      <c r="AF264" s="152" t="s">
        <v>327</v>
      </c>
      <c r="AG264" s="152"/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</row>
    <row r="265" spans="1:59" outlineLevel="1" x14ac:dyDescent="0.2">
      <c r="A265" s="159"/>
      <c r="B265" s="160"/>
      <c r="C265" s="193" t="s">
        <v>722</v>
      </c>
      <c r="D265" s="191"/>
      <c r="E265" s="192">
        <v>45.325000000000003</v>
      </c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52"/>
      <c r="X265" s="152"/>
      <c r="Y265" s="152"/>
      <c r="Z265" s="152"/>
      <c r="AA265" s="152"/>
      <c r="AB265" s="152"/>
      <c r="AC265" s="152"/>
      <c r="AD265" s="152"/>
      <c r="AE265" s="152"/>
      <c r="AF265" s="152" t="s">
        <v>329</v>
      </c>
      <c r="AG265" s="152">
        <v>0</v>
      </c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</row>
    <row r="266" spans="1:59" outlineLevel="1" x14ac:dyDescent="0.2">
      <c r="A266" s="159"/>
      <c r="B266" s="160"/>
      <c r="C266" s="193" t="s">
        <v>723</v>
      </c>
      <c r="D266" s="191"/>
      <c r="E266" s="192">
        <v>150.36000000000001</v>
      </c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52"/>
      <c r="X266" s="152"/>
      <c r="Y266" s="152"/>
      <c r="Z266" s="152"/>
      <c r="AA266" s="152"/>
      <c r="AB266" s="152"/>
      <c r="AC266" s="152"/>
      <c r="AD266" s="152"/>
      <c r="AE266" s="152"/>
      <c r="AF266" s="152" t="s">
        <v>329</v>
      </c>
      <c r="AG266" s="152">
        <v>0</v>
      </c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</row>
    <row r="267" spans="1:59" outlineLevel="1" x14ac:dyDescent="0.2">
      <c r="A267" s="159"/>
      <c r="B267" s="160"/>
      <c r="C267" s="193" t="s">
        <v>724</v>
      </c>
      <c r="D267" s="191"/>
      <c r="E267" s="192">
        <v>14.03</v>
      </c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52"/>
      <c r="X267" s="152"/>
      <c r="Y267" s="152"/>
      <c r="Z267" s="152"/>
      <c r="AA267" s="152"/>
      <c r="AB267" s="152"/>
      <c r="AC267" s="152"/>
      <c r="AD267" s="152"/>
      <c r="AE267" s="152"/>
      <c r="AF267" s="152" t="s">
        <v>329</v>
      </c>
      <c r="AG267" s="152">
        <v>0</v>
      </c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</row>
    <row r="268" spans="1:59" outlineLevel="1" x14ac:dyDescent="0.2">
      <c r="A268" s="159"/>
      <c r="B268" s="160"/>
      <c r="C268" s="193" t="s">
        <v>718</v>
      </c>
      <c r="D268" s="191"/>
      <c r="E268" s="192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 t="s">
        <v>329</v>
      </c>
      <c r="AG268" s="152">
        <v>0</v>
      </c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</row>
    <row r="269" spans="1:59" ht="22.5" outlineLevel="1" x14ac:dyDescent="0.2">
      <c r="A269" s="171">
        <v>67</v>
      </c>
      <c r="B269" s="172" t="s">
        <v>725</v>
      </c>
      <c r="C269" s="187" t="s">
        <v>726</v>
      </c>
      <c r="D269" s="173" t="s">
        <v>353</v>
      </c>
      <c r="E269" s="174">
        <v>164.36</v>
      </c>
      <c r="F269" s="175"/>
      <c r="G269" s="176">
        <f>ROUND(E269*F269,2)</f>
        <v>0</v>
      </c>
      <c r="H269" s="175"/>
      <c r="I269" s="176">
        <f>ROUND(E269*H269,2)</f>
        <v>0</v>
      </c>
      <c r="J269" s="175"/>
      <c r="K269" s="176">
        <f>ROUND(E269*J269,2)</f>
        <v>0</v>
      </c>
      <c r="L269" s="176">
        <v>15</v>
      </c>
      <c r="M269" s="176">
        <f>G269*(1+L269/100)</f>
        <v>0</v>
      </c>
      <c r="N269" s="176">
        <v>3.6150000000000002E-2</v>
      </c>
      <c r="O269" s="176">
        <f>ROUND(E269*N269,2)</f>
        <v>5.94</v>
      </c>
      <c r="P269" s="176">
        <v>0</v>
      </c>
      <c r="Q269" s="176">
        <f>ROUND(E269*P269,2)</f>
        <v>0</v>
      </c>
      <c r="R269" s="176" t="s">
        <v>348</v>
      </c>
      <c r="S269" s="176" t="s">
        <v>269</v>
      </c>
      <c r="T269" s="161">
        <v>0.41402</v>
      </c>
      <c r="U269" s="161">
        <f>ROUND(E269*T269,2)</f>
        <v>68.05</v>
      </c>
      <c r="V269" s="161"/>
      <c r="W269" s="152"/>
      <c r="X269" s="152"/>
      <c r="Y269" s="152"/>
      <c r="Z269" s="152"/>
      <c r="AA269" s="152"/>
      <c r="AB269" s="152"/>
      <c r="AC269" s="152"/>
      <c r="AD269" s="152"/>
      <c r="AE269" s="152"/>
      <c r="AF269" s="152" t="s">
        <v>433</v>
      </c>
      <c r="AG269" s="152"/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</row>
    <row r="270" spans="1:59" outlineLevel="1" x14ac:dyDescent="0.2">
      <c r="A270" s="159"/>
      <c r="B270" s="160"/>
      <c r="C270" s="193" t="s">
        <v>727</v>
      </c>
      <c r="D270" s="191"/>
      <c r="E270" s="192">
        <v>164.36</v>
      </c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52"/>
      <c r="X270" s="152"/>
      <c r="Y270" s="152"/>
      <c r="Z270" s="152"/>
      <c r="AA270" s="152"/>
      <c r="AB270" s="152"/>
      <c r="AC270" s="152"/>
      <c r="AD270" s="152"/>
      <c r="AE270" s="152"/>
      <c r="AF270" s="152" t="s">
        <v>329</v>
      </c>
      <c r="AG270" s="152">
        <v>0</v>
      </c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</row>
    <row r="271" spans="1:59" outlineLevel="1" x14ac:dyDescent="0.2">
      <c r="A271" s="171">
        <v>68</v>
      </c>
      <c r="B271" s="172" t="s">
        <v>728</v>
      </c>
      <c r="C271" s="187" t="s">
        <v>729</v>
      </c>
      <c r="D271" s="173" t="s">
        <v>353</v>
      </c>
      <c r="E271" s="174">
        <v>45.325000000000003</v>
      </c>
      <c r="F271" s="175"/>
      <c r="G271" s="176">
        <f>ROUND(E271*F271,2)</f>
        <v>0</v>
      </c>
      <c r="H271" s="175"/>
      <c r="I271" s="176">
        <f>ROUND(E271*H271,2)</f>
        <v>0</v>
      </c>
      <c r="J271" s="175"/>
      <c r="K271" s="176">
        <f>ROUND(E271*J271,2)</f>
        <v>0</v>
      </c>
      <c r="L271" s="176">
        <v>15</v>
      </c>
      <c r="M271" s="176">
        <f>G271*(1+L271/100)</f>
        <v>0</v>
      </c>
      <c r="N271" s="176">
        <v>4.793E-2</v>
      </c>
      <c r="O271" s="176">
        <f>ROUND(E271*N271,2)</f>
        <v>2.17</v>
      </c>
      <c r="P271" s="176">
        <v>0</v>
      </c>
      <c r="Q271" s="176">
        <f>ROUND(E271*P271,2)</f>
        <v>0</v>
      </c>
      <c r="R271" s="176" t="s">
        <v>348</v>
      </c>
      <c r="S271" s="176" t="s">
        <v>269</v>
      </c>
      <c r="T271" s="161">
        <v>0.46300000000000002</v>
      </c>
      <c r="U271" s="161">
        <f>ROUND(E271*T271,2)</f>
        <v>20.99</v>
      </c>
      <c r="V271" s="161"/>
      <c r="W271" s="152"/>
      <c r="X271" s="152"/>
      <c r="Y271" s="152"/>
      <c r="Z271" s="152"/>
      <c r="AA271" s="152"/>
      <c r="AB271" s="152"/>
      <c r="AC271" s="152"/>
      <c r="AD271" s="152"/>
      <c r="AE271" s="152"/>
      <c r="AF271" s="152" t="s">
        <v>433</v>
      </c>
      <c r="AG271" s="152"/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</row>
    <row r="272" spans="1:59" outlineLevel="1" x14ac:dyDescent="0.2">
      <c r="A272" s="159"/>
      <c r="B272" s="160"/>
      <c r="C272" s="193" t="s">
        <v>722</v>
      </c>
      <c r="D272" s="191"/>
      <c r="E272" s="192">
        <v>45.325000000000003</v>
      </c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52"/>
      <c r="X272" s="152"/>
      <c r="Y272" s="152"/>
      <c r="Z272" s="152"/>
      <c r="AA272" s="152"/>
      <c r="AB272" s="152"/>
      <c r="AC272" s="152"/>
      <c r="AD272" s="152"/>
      <c r="AE272" s="152"/>
      <c r="AF272" s="152" t="s">
        <v>329</v>
      </c>
      <c r="AG272" s="152">
        <v>0</v>
      </c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</row>
    <row r="273" spans="1:59" ht="22.5" outlineLevel="1" x14ac:dyDescent="0.2">
      <c r="A273" s="171">
        <v>69</v>
      </c>
      <c r="B273" s="172" t="s">
        <v>730</v>
      </c>
      <c r="C273" s="187" t="s">
        <v>731</v>
      </c>
      <c r="D273" s="173" t="s">
        <v>353</v>
      </c>
      <c r="E273" s="174">
        <v>112.61</v>
      </c>
      <c r="F273" s="175"/>
      <c r="G273" s="176">
        <f>ROUND(E273*F273,2)</f>
        <v>0</v>
      </c>
      <c r="H273" s="175"/>
      <c r="I273" s="176">
        <f>ROUND(E273*H273,2)</f>
        <v>0</v>
      </c>
      <c r="J273" s="175"/>
      <c r="K273" s="176">
        <f>ROUND(E273*J273,2)</f>
        <v>0</v>
      </c>
      <c r="L273" s="176">
        <v>15</v>
      </c>
      <c r="M273" s="176">
        <f>G273*(1+L273/100)</f>
        <v>0</v>
      </c>
      <c r="N273" s="176">
        <v>1.363E-2</v>
      </c>
      <c r="O273" s="176">
        <f>ROUND(E273*N273,2)</f>
        <v>1.53</v>
      </c>
      <c r="P273" s="176">
        <v>0</v>
      </c>
      <c r="Q273" s="176">
        <f>ROUND(E273*P273,2)</f>
        <v>0</v>
      </c>
      <c r="R273" s="176" t="s">
        <v>348</v>
      </c>
      <c r="S273" s="176" t="s">
        <v>269</v>
      </c>
      <c r="T273" s="161">
        <v>2.9020000000000001</v>
      </c>
      <c r="U273" s="161">
        <f>ROUND(E273*T273,2)</f>
        <v>326.79000000000002</v>
      </c>
      <c r="V273" s="161"/>
      <c r="W273" s="152"/>
      <c r="X273" s="152"/>
      <c r="Y273" s="152"/>
      <c r="Z273" s="152"/>
      <c r="AA273" s="152"/>
      <c r="AB273" s="152"/>
      <c r="AC273" s="152"/>
      <c r="AD273" s="152"/>
      <c r="AE273" s="152"/>
      <c r="AF273" s="152" t="s">
        <v>433</v>
      </c>
      <c r="AG273" s="152"/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</row>
    <row r="274" spans="1:59" ht="22.5" outlineLevel="1" x14ac:dyDescent="0.2">
      <c r="A274" s="159"/>
      <c r="B274" s="160"/>
      <c r="C274" s="257" t="s">
        <v>732</v>
      </c>
      <c r="D274" s="258"/>
      <c r="E274" s="258"/>
      <c r="F274" s="258"/>
      <c r="G274" s="258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52"/>
      <c r="X274" s="152"/>
      <c r="Y274" s="152"/>
      <c r="Z274" s="152"/>
      <c r="AA274" s="152"/>
      <c r="AB274" s="152"/>
      <c r="AC274" s="152"/>
      <c r="AD274" s="152"/>
      <c r="AE274" s="152"/>
      <c r="AF274" s="152" t="s">
        <v>327</v>
      </c>
      <c r="AG274" s="152"/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83" t="str">
        <f>C274</f>
        <v>nanesení lepicího tmelu na izolační desky, nalepení desek, přebroušení desek z polystyrénu, natažení stěrky, vtlačení výztužné tkaniny, přehlazení stěrky. Další vrstvy podle popisu položky.</v>
      </c>
      <c r="BA274" s="152"/>
      <c r="BB274" s="152"/>
      <c r="BC274" s="152"/>
      <c r="BD274" s="152"/>
      <c r="BE274" s="152"/>
      <c r="BF274" s="152"/>
      <c r="BG274" s="152"/>
    </row>
    <row r="275" spans="1:59" outlineLevel="1" x14ac:dyDescent="0.2">
      <c r="A275" s="159"/>
      <c r="B275" s="160"/>
      <c r="C275" s="259" t="s">
        <v>733</v>
      </c>
      <c r="D275" s="260"/>
      <c r="E275" s="260"/>
      <c r="F275" s="260"/>
      <c r="G275" s="260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52"/>
      <c r="X275" s="152"/>
      <c r="Y275" s="152"/>
      <c r="Z275" s="152"/>
      <c r="AA275" s="152"/>
      <c r="AB275" s="152"/>
      <c r="AC275" s="152"/>
      <c r="AD275" s="152"/>
      <c r="AE275" s="152"/>
      <c r="AF275" s="152" t="s">
        <v>327</v>
      </c>
      <c r="AG275" s="152"/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</row>
    <row r="276" spans="1:59" outlineLevel="1" x14ac:dyDescent="0.2">
      <c r="A276" s="159"/>
      <c r="B276" s="160"/>
      <c r="C276" s="193" t="s">
        <v>734</v>
      </c>
      <c r="D276" s="191"/>
      <c r="E276" s="192">
        <v>112.61</v>
      </c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52"/>
      <c r="X276" s="152"/>
      <c r="Y276" s="152"/>
      <c r="Z276" s="152"/>
      <c r="AA276" s="152"/>
      <c r="AB276" s="152"/>
      <c r="AC276" s="152"/>
      <c r="AD276" s="152"/>
      <c r="AE276" s="152"/>
      <c r="AF276" s="152" t="s">
        <v>329</v>
      </c>
      <c r="AG276" s="152">
        <v>0</v>
      </c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</row>
    <row r="277" spans="1:59" ht="22.5" outlineLevel="1" x14ac:dyDescent="0.2">
      <c r="A277" s="171">
        <v>70</v>
      </c>
      <c r="B277" s="172" t="s">
        <v>735</v>
      </c>
      <c r="C277" s="187" t="s">
        <v>736</v>
      </c>
      <c r="D277" s="173" t="s">
        <v>353</v>
      </c>
      <c r="E277" s="174">
        <v>209.715</v>
      </c>
      <c r="F277" s="175"/>
      <c r="G277" s="176">
        <f>ROUND(E277*F277,2)</f>
        <v>0</v>
      </c>
      <c r="H277" s="175"/>
      <c r="I277" s="176">
        <f>ROUND(E277*H277,2)</f>
        <v>0</v>
      </c>
      <c r="J277" s="175"/>
      <c r="K277" s="176">
        <f>ROUND(E277*J277,2)</f>
        <v>0</v>
      </c>
      <c r="L277" s="176">
        <v>15</v>
      </c>
      <c r="M277" s="176">
        <f>G277*(1+L277/100)</f>
        <v>0</v>
      </c>
      <c r="N277" s="176">
        <v>4.9100000000000003E-3</v>
      </c>
      <c r="O277" s="176">
        <f>ROUND(E277*N277,2)</f>
        <v>1.03</v>
      </c>
      <c r="P277" s="176">
        <v>0</v>
      </c>
      <c r="Q277" s="176">
        <f>ROUND(E277*P277,2)</f>
        <v>0</v>
      </c>
      <c r="R277" s="176" t="s">
        <v>348</v>
      </c>
      <c r="S277" s="176" t="s">
        <v>269</v>
      </c>
      <c r="T277" s="161">
        <v>0.36199999999999999</v>
      </c>
      <c r="U277" s="161">
        <f>ROUND(E277*T277,2)</f>
        <v>75.92</v>
      </c>
      <c r="V277" s="161"/>
      <c r="W277" s="152"/>
      <c r="X277" s="152"/>
      <c r="Y277" s="152"/>
      <c r="Z277" s="152"/>
      <c r="AA277" s="152"/>
      <c r="AB277" s="152"/>
      <c r="AC277" s="152"/>
      <c r="AD277" s="152"/>
      <c r="AE277" s="152"/>
      <c r="AF277" s="152" t="s">
        <v>433</v>
      </c>
      <c r="AG277" s="152"/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</row>
    <row r="278" spans="1:59" outlineLevel="1" x14ac:dyDescent="0.2">
      <c r="A278" s="159"/>
      <c r="B278" s="160"/>
      <c r="C278" s="193" t="s">
        <v>737</v>
      </c>
      <c r="D278" s="191"/>
      <c r="E278" s="192">
        <v>209.715</v>
      </c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52"/>
      <c r="X278" s="152"/>
      <c r="Y278" s="152"/>
      <c r="Z278" s="152"/>
      <c r="AA278" s="152"/>
      <c r="AB278" s="152"/>
      <c r="AC278" s="152"/>
      <c r="AD278" s="152"/>
      <c r="AE278" s="152"/>
      <c r="AF278" s="152" t="s">
        <v>329</v>
      </c>
      <c r="AG278" s="152">
        <v>0</v>
      </c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</row>
    <row r="279" spans="1:59" ht="22.5" outlineLevel="1" x14ac:dyDescent="0.2">
      <c r="A279" s="171">
        <v>71</v>
      </c>
      <c r="B279" s="172" t="s">
        <v>738</v>
      </c>
      <c r="C279" s="187" t="s">
        <v>739</v>
      </c>
      <c r="D279" s="173" t="s">
        <v>353</v>
      </c>
      <c r="E279" s="174">
        <v>276.97000000000003</v>
      </c>
      <c r="F279" s="175"/>
      <c r="G279" s="176">
        <f>ROUND(E279*F279,2)</f>
        <v>0</v>
      </c>
      <c r="H279" s="175"/>
      <c r="I279" s="176">
        <f>ROUND(E279*H279,2)</f>
        <v>0</v>
      </c>
      <c r="J279" s="175"/>
      <c r="K279" s="176">
        <f>ROUND(E279*J279,2)</f>
        <v>0</v>
      </c>
      <c r="L279" s="176">
        <v>15</v>
      </c>
      <c r="M279" s="176">
        <f>G279*(1+L279/100)</f>
        <v>0</v>
      </c>
      <c r="N279" s="176">
        <v>2.8400000000000001E-3</v>
      </c>
      <c r="O279" s="176">
        <f>ROUND(E279*N279,2)</f>
        <v>0.79</v>
      </c>
      <c r="P279" s="176">
        <v>0</v>
      </c>
      <c r="Q279" s="176">
        <f>ROUND(E279*P279,2)</f>
        <v>0</v>
      </c>
      <c r="R279" s="176" t="s">
        <v>348</v>
      </c>
      <c r="S279" s="176" t="s">
        <v>269</v>
      </c>
      <c r="T279" s="161">
        <v>0.3</v>
      </c>
      <c r="U279" s="161">
        <f>ROUND(E279*T279,2)</f>
        <v>83.09</v>
      </c>
      <c r="V279" s="161"/>
      <c r="W279" s="152"/>
      <c r="X279" s="152"/>
      <c r="Y279" s="152"/>
      <c r="Z279" s="152"/>
      <c r="AA279" s="152"/>
      <c r="AB279" s="152"/>
      <c r="AC279" s="152"/>
      <c r="AD279" s="152"/>
      <c r="AE279" s="152"/>
      <c r="AF279" s="152" t="s">
        <v>433</v>
      </c>
      <c r="AG279" s="152"/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</row>
    <row r="280" spans="1:59" outlineLevel="1" x14ac:dyDescent="0.2">
      <c r="A280" s="159"/>
      <c r="B280" s="160"/>
      <c r="C280" s="257" t="s">
        <v>656</v>
      </c>
      <c r="D280" s="258"/>
      <c r="E280" s="258"/>
      <c r="F280" s="258"/>
      <c r="G280" s="258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52"/>
      <c r="X280" s="152"/>
      <c r="Y280" s="152"/>
      <c r="Z280" s="152"/>
      <c r="AA280" s="152"/>
      <c r="AB280" s="152"/>
      <c r="AC280" s="152"/>
      <c r="AD280" s="152"/>
      <c r="AE280" s="152"/>
      <c r="AF280" s="152" t="s">
        <v>327</v>
      </c>
      <c r="AG280" s="152"/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</row>
    <row r="281" spans="1:59" outlineLevel="1" x14ac:dyDescent="0.2">
      <c r="A281" s="159"/>
      <c r="B281" s="160"/>
      <c r="C281" s="193" t="s">
        <v>740</v>
      </c>
      <c r="D281" s="191"/>
      <c r="E281" s="192">
        <v>276.97000000000003</v>
      </c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52"/>
      <c r="X281" s="152"/>
      <c r="Y281" s="152"/>
      <c r="Z281" s="152"/>
      <c r="AA281" s="152"/>
      <c r="AB281" s="152"/>
      <c r="AC281" s="152"/>
      <c r="AD281" s="152"/>
      <c r="AE281" s="152"/>
      <c r="AF281" s="152" t="s">
        <v>329</v>
      </c>
      <c r="AG281" s="152">
        <v>0</v>
      </c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</row>
    <row r="282" spans="1:59" ht="22.5" outlineLevel="1" x14ac:dyDescent="0.2">
      <c r="A282" s="171">
        <v>72</v>
      </c>
      <c r="B282" s="172" t="s">
        <v>741</v>
      </c>
      <c r="C282" s="187" t="s">
        <v>742</v>
      </c>
      <c r="D282" s="173" t="s">
        <v>353</v>
      </c>
      <c r="E282" s="174">
        <v>45.325000000000003</v>
      </c>
      <c r="F282" s="175"/>
      <c r="G282" s="176">
        <f>ROUND(E282*F282,2)</f>
        <v>0</v>
      </c>
      <c r="H282" s="175"/>
      <c r="I282" s="176">
        <f>ROUND(E282*H282,2)</f>
        <v>0</v>
      </c>
      <c r="J282" s="175"/>
      <c r="K282" s="176">
        <f>ROUND(E282*J282,2)</f>
        <v>0</v>
      </c>
      <c r="L282" s="176">
        <v>15</v>
      </c>
      <c r="M282" s="176">
        <f>G282*(1+L282/100)</f>
        <v>0</v>
      </c>
      <c r="N282" s="176">
        <v>6.1799999999999997E-3</v>
      </c>
      <c r="O282" s="176">
        <f>ROUND(E282*N282,2)</f>
        <v>0.28000000000000003</v>
      </c>
      <c r="P282" s="176">
        <v>0</v>
      </c>
      <c r="Q282" s="176">
        <f>ROUND(E282*P282,2)</f>
        <v>0</v>
      </c>
      <c r="R282" s="176" t="s">
        <v>348</v>
      </c>
      <c r="S282" s="176" t="s">
        <v>269</v>
      </c>
      <c r="T282" s="161">
        <v>0.5</v>
      </c>
      <c r="U282" s="161">
        <f>ROUND(E282*T282,2)</f>
        <v>22.66</v>
      </c>
      <c r="V282" s="161"/>
      <c r="W282" s="152"/>
      <c r="X282" s="152"/>
      <c r="Y282" s="152"/>
      <c r="Z282" s="152"/>
      <c r="AA282" s="152"/>
      <c r="AB282" s="152"/>
      <c r="AC282" s="152"/>
      <c r="AD282" s="152"/>
      <c r="AE282" s="152"/>
      <c r="AF282" s="152" t="s">
        <v>433</v>
      </c>
      <c r="AG282" s="152"/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</row>
    <row r="283" spans="1:59" outlineLevel="1" x14ac:dyDescent="0.2">
      <c r="A283" s="159"/>
      <c r="B283" s="160"/>
      <c r="C283" s="193" t="s">
        <v>722</v>
      </c>
      <c r="D283" s="191"/>
      <c r="E283" s="192">
        <v>45.325000000000003</v>
      </c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52"/>
      <c r="X283" s="152"/>
      <c r="Y283" s="152"/>
      <c r="Z283" s="152"/>
      <c r="AA283" s="152"/>
      <c r="AB283" s="152"/>
      <c r="AC283" s="152"/>
      <c r="AD283" s="152"/>
      <c r="AE283" s="152"/>
      <c r="AF283" s="152" t="s">
        <v>329</v>
      </c>
      <c r="AG283" s="152">
        <v>0</v>
      </c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</row>
    <row r="284" spans="1:59" outlineLevel="1" x14ac:dyDescent="0.2">
      <c r="A284" s="171">
        <v>73</v>
      </c>
      <c r="B284" s="172" t="s">
        <v>743</v>
      </c>
      <c r="C284" s="187" t="s">
        <v>744</v>
      </c>
      <c r="D284" s="173" t="s">
        <v>364</v>
      </c>
      <c r="E284" s="174">
        <v>89.4</v>
      </c>
      <c r="F284" s="175"/>
      <c r="G284" s="176">
        <f>ROUND(E284*F284,2)</f>
        <v>0</v>
      </c>
      <c r="H284" s="175"/>
      <c r="I284" s="176">
        <f>ROUND(E284*H284,2)</f>
        <v>0</v>
      </c>
      <c r="J284" s="175"/>
      <c r="K284" s="176">
        <f>ROUND(E284*J284,2)</f>
        <v>0</v>
      </c>
      <c r="L284" s="176">
        <v>15</v>
      </c>
      <c r="M284" s="176">
        <f>G284*(1+L284/100)</f>
        <v>0</v>
      </c>
      <c r="N284" s="176">
        <v>2.0000000000000002E-5</v>
      </c>
      <c r="O284" s="176">
        <f>ROUND(E284*N284,2)</f>
        <v>0</v>
      </c>
      <c r="P284" s="176">
        <v>0</v>
      </c>
      <c r="Q284" s="176">
        <f>ROUND(E284*P284,2)</f>
        <v>0</v>
      </c>
      <c r="R284" s="176" t="s">
        <v>348</v>
      </c>
      <c r="S284" s="176" t="s">
        <v>269</v>
      </c>
      <c r="T284" s="161">
        <v>0.16</v>
      </c>
      <c r="U284" s="161">
        <f>ROUND(E284*T284,2)</f>
        <v>14.3</v>
      </c>
      <c r="V284" s="161"/>
      <c r="W284" s="152"/>
      <c r="X284" s="152"/>
      <c r="Y284" s="152"/>
      <c r="Z284" s="152"/>
      <c r="AA284" s="152"/>
      <c r="AB284" s="152"/>
      <c r="AC284" s="152"/>
      <c r="AD284" s="152"/>
      <c r="AE284" s="152"/>
      <c r="AF284" s="152" t="s">
        <v>433</v>
      </c>
      <c r="AG284" s="152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</row>
    <row r="285" spans="1:59" outlineLevel="1" x14ac:dyDescent="0.2">
      <c r="A285" s="159"/>
      <c r="B285" s="160"/>
      <c r="C285" s="193" t="s">
        <v>745</v>
      </c>
      <c r="D285" s="191"/>
      <c r="E285" s="192">
        <v>89.4</v>
      </c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52"/>
      <c r="X285" s="152"/>
      <c r="Y285" s="152"/>
      <c r="Z285" s="152"/>
      <c r="AA285" s="152"/>
      <c r="AB285" s="152"/>
      <c r="AC285" s="152"/>
      <c r="AD285" s="152"/>
      <c r="AE285" s="152"/>
      <c r="AF285" s="152" t="s">
        <v>329</v>
      </c>
      <c r="AG285" s="152">
        <v>0</v>
      </c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52"/>
      <c r="BB285" s="152"/>
      <c r="BC285" s="152"/>
      <c r="BD285" s="152"/>
      <c r="BE285" s="152"/>
      <c r="BF285" s="152"/>
      <c r="BG285" s="152"/>
    </row>
    <row r="286" spans="1:59" outlineLevel="1" x14ac:dyDescent="0.2">
      <c r="A286" s="171">
        <v>74</v>
      </c>
      <c r="B286" s="172" t="s">
        <v>746</v>
      </c>
      <c r="C286" s="187" t="s">
        <v>747</v>
      </c>
      <c r="D286" s="173" t="s">
        <v>364</v>
      </c>
      <c r="E286" s="174">
        <v>2.8</v>
      </c>
      <c r="F286" s="175"/>
      <c r="G286" s="176">
        <f>ROUND(E286*F286,2)</f>
        <v>0</v>
      </c>
      <c r="H286" s="175"/>
      <c r="I286" s="176">
        <f>ROUND(E286*H286,2)</f>
        <v>0</v>
      </c>
      <c r="J286" s="175"/>
      <c r="K286" s="176">
        <f>ROUND(E286*J286,2)</f>
        <v>0</v>
      </c>
      <c r="L286" s="176">
        <v>15</v>
      </c>
      <c r="M286" s="176">
        <f>G286*(1+L286/100)</f>
        <v>0</v>
      </c>
      <c r="N286" s="176">
        <v>1E-4</v>
      </c>
      <c r="O286" s="176">
        <f>ROUND(E286*N286,2)</f>
        <v>0</v>
      </c>
      <c r="P286" s="176">
        <v>0</v>
      </c>
      <c r="Q286" s="176">
        <f>ROUND(E286*P286,2)</f>
        <v>0</v>
      </c>
      <c r="R286" s="176" t="s">
        <v>396</v>
      </c>
      <c r="S286" s="176" t="s">
        <v>269</v>
      </c>
      <c r="T286" s="161">
        <v>0</v>
      </c>
      <c r="U286" s="161">
        <f>ROUND(E286*T286,2)</f>
        <v>0</v>
      </c>
      <c r="V286" s="161"/>
      <c r="W286" s="152"/>
      <c r="X286" s="152"/>
      <c r="Y286" s="152"/>
      <c r="Z286" s="152"/>
      <c r="AA286" s="152"/>
      <c r="AB286" s="152"/>
      <c r="AC286" s="152"/>
      <c r="AD286" s="152"/>
      <c r="AE286" s="152"/>
      <c r="AF286" s="152" t="s">
        <v>398</v>
      </c>
      <c r="AG286" s="152"/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</row>
    <row r="287" spans="1:59" outlineLevel="1" x14ac:dyDescent="0.2">
      <c r="A287" s="159"/>
      <c r="B287" s="160"/>
      <c r="C287" s="193" t="s">
        <v>748</v>
      </c>
      <c r="D287" s="191"/>
      <c r="E287" s="192">
        <v>2.8</v>
      </c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52"/>
      <c r="X287" s="152"/>
      <c r="Y287" s="152"/>
      <c r="Z287" s="152"/>
      <c r="AA287" s="152"/>
      <c r="AB287" s="152"/>
      <c r="AC287" s="152"/>
      <c r="AD287" s="152"/>
      <c r="AE287" s="152"/>
      <c r="AF287" s="152" t="s">
        <v>329</v>
      </c>
      <c r="AG287" s="152">
        <v>0</v>
      </c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2"/>
    </row>
    <row r="288" spans="1:59" x14ac:dyDescent="0.2">
      <c r="A288" s="166" t="s">
        <v>260</v>
      </c>
      <c r="B288" s="167" t="s">
        <v>156</v>
      </c>
      <c r="C288" s="185" t="s">
        <v>157</v>
      </c>
      <c r="D288" s="168"/>
      <c r="E288" s="169"/>
      <c r="F288" s="170"/>
      <c r="G288" s="170">
        <f>SUMIF(AF289:AF309,"&lt;&gt;NOR",G289:G309)</f>
        <v>0</v>
      </c>
      <c r="H288" s="170"/>
      <c r="I288" s="170">
        <f>SUM(I289:I309)</f>
        <v>0</v>
      </c>
      <c r="J288" s="170"/>
      <c r="K288" s="170">
        <f>SUM(K289:K309)</f>
        <v>0</v>
      </c>
      <c r="L288" s="170"/>
      <c r="M288" s="170">
        <f>SUM(M289:M309)</f>
        <v>0</v>
      </c>
      <c r="N288" s="170"/>
      <c r="O288" s="170">
        <f>SUM(O289:O309)</f>
        <v>326.38</v>
      </c>
      <c r="P288" s="170"/>
      <c r="Q288" s="170">
        <f>SUM(Q289:Q309)</f>
        <v>0</v>
      </c>
      <c r="R288" s="170"/>
      <c r="S288" s="170"/>
      <c r="T288" s="165"/>
      <c r="U288" s="165">
        <f>SUM(U289:U309)</f>
        <v>363.00999999999993</v>
      </c>
      <c r="V288" s="165"/>
      <c r="AF288" t="s">
        <v>261</v>
      </c>
    </row>
    <row r="289" spans="1:59" ht="22.5" outlineLevel="1" x14ac:dyDescent="0.2">
      <c r="A289" s="171">
        <v>75</v>
      </c>
      <c r="B289" s="172" t="s">
        <v>749</v>
      </c>
      <c r="C289" s="187" t="s">
        <v>750</v>
      </c>
      <c r="D289" s="173" t="s">
        <v>323</v>
      </c>
      <c r="E289" s="174">
        <v>95.025000000000006</v>
      </c>
      <c r="F289" s="175"/>
      <c r="G289" s="176">
        <f>ROUND(E289*F289,2)</f>
        <v>0</v>
      </c>
      <c r="H289" s="175"/>
      <c r="I289" s="176">
        <f>ROUND(E289*H289,2)</f>
        <v>0</v>
      </c>
      <c r="J289" s="175"/>
      <c r="K289" s="176">
        <f>ROUND(E289*J289,2)</f>
        <v>0</v>
      </c>
      <c r="L289" s="176">
        <v>15</v>
      </c>
      <c r="M289" s="176">
        <f>G289*(1+L289/100)</f>
        <v>0</v>
      </c>
      <c r="N289" s="176">
        <v>1.837</v>
      </c>
      <c r="O289" s="176">
        <f>ROUND(E289*N289,2)</f>
        <v>174.56</v>
      </c>
      <c r="P289" s="176">
        <v>0</v>
      </c>
      <c r="Q289" s="176">
        <f>ROUND(E289*P289,2)</f>
        <v>0</v>
      </c>
      <c r="R289" s="176" t="s">
        <v>348</v>
      </c>
      <c r="S289" s="176" t="s">
        <v>269</v>
      </c>
      <c r="T289" s="161">
        <v>1.8360000000000001</v>
      </c>
      <c r="U289" s="161">
        <f>ROUND(E289*T289,2)</f>
        <v>174.47</v>
      </c>
      <c r="V289" s="161"/>
      <c r="W289" s="152"/>
      <c r="X289" s="152"/>
      <c r="Y289" s="152"/>
      <c r="Z289" s="152"/>
      <c r="AA289" s="152"/>
      <c r="AB289" s="152"/>
      <c r="AC289" s="152"/>
      <c r="AD289" s="152"/>
      <c r="AE289" s="152"/>
      <c r="AF289" s="152" t="s">
        <v>433</v>
      </c>
      <c r="AG289" s="152"/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  <c r="BG289" s="152"/>
    </row>
    <row r="290" spans="1:59" outlineLevel="1" x14ac:dyDescent="0.2">
      <c r="A290" s="159"/>
      <c r="B290" s="160"/>
      <c r="C290" s="257" t="s">
        <v>751</v>
      </c>
      <c r="D290" s="258"/>
      <c r="E290" s="258"/>
      <c r="F290" s="258"/>
      <c r="G290" s="258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52"/>
      <c r="X290" s="152"/>
      <c r="Y290" s="152"/>
      <c r="Z290" s="152"/>
      <c r="AA290" s="152"/>
      <c r="AB290" s="152"/>
      <c r="AC290" s="152"/>
      <c r="AD290" s="152"/>
      <c r="AE290" s="152"/>
      <c r="AF290" s="152" t="s">
        <v>327</v>
      </c>
      <c r="AG290" s="152"/>
      <c r="AH290" s="152"/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52"/>
      <c r="BG290" s="152"/>
    </row>
    <row r="291" spans="1:59" outlineLevel="1" x14ac:dyDescent="0.2">
      <c r="A291" s="159"/>
      <c r="B291" s="160"/>
      <c r="C291" s="193" t="s">
        <v>752</v>
      </c>
      <c r="D291" s="191"/>
      <c r="E291" s="192">
        <v>95.025000000000006</v>
      </c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52"/>
      <c r="X291" s="152"/>
      <c r="Y291" s="152"/>
      <c r="Z291" s="152"/>
      <c r="AA291" s="152"/>
      <c r="AB291" s="152"/>
      <c r="AC291" s="152"/>
      <c r="AD291" s="152"/>
      <c r="AE291" s="152"/>
      <c r="AF291" s="152" t="s">
        <v>329</v>
      </c>
      <c r="AG291" s="152">
        <v>0</v>
      </c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2"/>
      <c r="AX291" s="152"/>
      <c r="AY291" s="152"/>
      <c r="AZ291" s="152"/>
      <c r="BA291" s="152"/>
      <c r="BB291" s="152"/>
      <c r="BC291" s="152"/>
      <c r="BD291" s="152"/>
      <c r="BE291" s="152"/>
      <c r="BF291" s="152"/>
      <c r="BG291" s="152"/>
    </row>
    <row r="292" spans="1:59" outlineLevel="1" x14ac:dyDescent="0.2">
      <c r="A292" s="171">
        <v>76</v>
      </c>
      <c r="B292" s="172" t="s">
        <v>753</v>
      </c>
      <c r="C292" s="187" t="s">
        <v>754</v>
      </c>
      <c r="D292" s="173" t="s">
        <v>323</v>
      </c>
      <c r="E292" s="174">
        <v>43.801879999999997</v>
      </c>
      <c r="F292" s="175"/>
      <c r="G292" s="176">
        <f>ROUND(E292*F292,2)</f>
        <v>0</v>
      </c>
      <c r="H292" s="175"/>
      <c r="I292" s="176">
        <f>ROUND(E292*H292,2)</f>
        <v>0</v>
      </c>
      <c r="J292" s="175"/>
      <c r="K292" s="176">
        <f>ROUND(E292*J292,2)</f>
        <v>0</v>
      </c>
      <c r="L292" s="176">
        <v>15</v>
      </c>
      <c r="M292" s="176">
        <f>G292*(1+L292/100)</f>
        <v>0</v>
      </c>
      <c r="N292" s="176">
        <v>2.5249999999999999</v>
      </c>
      <c r="O292" s="176">
        <f>ROUND(E292*N292,2)</f>
        <v>110.6</v>
      </c>
      <c r="P292" s="176">
        <v>0</v>
      </c>
      <c r="Q292" s="176">
        <f>ROUND(E292*P292,2)</f>
        <v>0</v>
      </c>
      <c r="R292" s="176" t="s">
        <v>348</v>
      </c>
      <c r="S292" s="176" t="s">
        <v>269</v>
      </c>
      <c r="T292" s="161">
        <v>2.3170000000000002</v>
      </c>
      <c r="U292" s="161">
        <f>ROUND(E292*T292,2)</f>
        <v>101.49</v>
      </c>
      <c r="V292" s="161"/>
      <c r="W292" s="152"/>
      <c r="X292" s="152"/>
      <c r="Y292" s="152"/>
      <c r="Z292" s="152"/>
      <c r="AA292" s="152"/>
      <c r="AB292" s="152"/>
      <c r="AC292" s="152"/>
      <c r="AD292" s="152"/>
      <c r="AE292" s="152"/>
      <c r="AF292" s="152" t="s">
        <v>433</v>
      </c>
      <c r="AG292" s="152"/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152"/>
      <c r="AW292" s="152"/>
      <c r="AX292" s="152"/>
      <c r="AY292" s="152"/>
      <c r="AZ292" s="152"/>
      <c r="BA292" s="152"/>
      <c r="BB292" s="152"/>
      <c r="BC292" s="152"/>
      <c r="BD292" s="152"/>
      <c r="BE292" s="152"/>
      <c r="BF292" s="152"/>
      <c r="BG292" s="152"/>
    </row>
    <row r="293" spans="1:59" outlineLevel="1" x14ac:dyDescent="0.2">
      <c r="A293" s="159"/>
      <c r="B293" s="160"/>
      <c r="C293" s="257" t="s">
        <v>755</v>
      </c>
      <c r="D293" s="258"/>
      <c r="E293" s="258"/>
      <c r="F293" s="258"/>
      <c r="G293" s="258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52"/>
      <c r="X293" s="152"/>
      <c r="Y293" s="152"/>
      <c r="Z293" s="152"/>
      <c r="AA293" s="152"/>
      <c r="AB293" s="152"/>
      <c r="AC293" s="152"/>
      <c r="AD293" s="152"/>
      <c r="AE293" s="152"/>
      <c r="AF293" s="152" t="s">
        <v>327</v>
      </c>
      <c r="AG293" s="152"/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  <c r="AV293" s="152"/>
      <c r="AW293" s="152"/>
      <c r="AX293" s="152"/>
      <c r="AY293" s="152"/>
      <c r="AZ293" s="152"/>
      <c r="BA293" s="152"/>
      <c r="BB293" s="152"/>
      <c r="BC293" s="152"/>
      <c r="BD293" s="152"/>
      <c r="BE293" s="152"/>
      <c r="BF293" s="152"/>
      <c r="BG293" s="152"/>
    </row>
    <row r="294" spans="1:59" outlineLevel="1" x14ac:dyDescent="0.2">
      <c r="A294" s="159"/>
      <c r="B294" s="160"/>
      <c r="C294" s="193" t="s">
        <v>756</v>
      </c>
      <c r="D294" s="191"/>
      <c r="E294" s="192">
        <v>43.801879999999997</v>
      </c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52"/>
      <c r="X294" s="152"/>
      <c r="Y294" s="152"/>
      <c r="Z294" s="152"/>
      <c r="AA294" s="152"/>
      <c r="AB294" s="152"/>
      <c r="AC294" s="152"/>
      <c r="AD294" s="152"/>
      <c r="AE294" s="152"/>
      <c r="AF294" s="152" t="s">
        <v>329</v>
      </c>
      <c r="AG294" s="152">
        <v>0</v>
      </c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2"/>
      <c r="AX294" s="152"/>
      <c r="AY294" s="152"/>
      <c r="AZ294" s="152"/>
      <c r="BA294" s="152"/>
      <c r="BB294" s="152"/>
      <c r="BC294" s="152"/>
      <c r="BD294" s="152"/>
      <c r="BE294" s="152"/>
      <c r="BF294" s="152"/>
      <c r="BG294" s="152"/>
    </row>
    <row r="295" spans="1:59" ht="22.5" outlineLevel="1" x14ac:dyDescent="0.2">
      <c r="A295" s="171">
        <v>77</v>
      </c>
      <c r="B295" s="172" t="s">
        <v>757</v>
      </c>
      <c r="C295" s="187" t="s">
        <v>758</v>
      </c>
      <c r="D295" s="173" t="s">
        <v>369</v>
      </c>
      <c r="E295" s="174">
        <v>1.28484</v>
      </c>
      <c r="F295" s="175"/>
      <c r="G295" s="176">
        <f>ROUND(E295*F295,2)</f>
        <v>0</v>
      </c>
      <c r="H295" s="175"/>
      <c r="I295" s="176">
        <f>ROUND(E295*H295,2)</f>
        <v>0</v>
      </c>
      <c r="J295" s="175"/>
      <c r="K295" s="176">
        <f>ROUND(E295*J295,2)</f>
        <v>0</v>
      </c>
      <c r="L295" s="176">
        <v>15</v>
      </c>
      <c r="M295" s="176">
        <f>G295*(1+L295/100)</f>
        <v>0</v>
      </c>
      <c r="N295" s="176">
        <v>1.0662499999999999</v>
      </c>
      <c r="O295" s="176">
        <f>ROUND(E295*N295,2)</f>
        <v>1.37</v>
      </c>
      <c r="P295" s="176">
        <v>0</v>
      </c>
      <c r="Q295" s="176">
        <f>ROUND(E295*P295,2)</f>
        <v>0</v>
      </c>
      <c r="R295" s="176" t="s">
        <v>348</v>
      </c>
      <c r="S295" s="176" t="s">
        <v>269</v>
      </c>
      <c r="T295" s="161">
        <v>15.231</v>
      </c>
      <c r="U295" s="161">
        <f>ROUND(E295*T295,2)</f>
        <v>19.57</v>
      </c>
      <c r="V295" s="161"/>
      <c r="W295" s="152"/>
      <c r="X295" s="152"/>
      <c r="Y295" s="152"/>
      <c r="Z295" s="152"/>
      <c r="AA295" s="152"/>
      <c r="AB295" s="152"/>
      <c r="AC295" s="152"/>
      <c r="AD295" s="152"/>
      <c r="AE295" s="152"/>
      <c r="AF295" s="152" t="s">
        <v>433</v>
      </c>
      <c r="AG295" s="152"/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2"/>
      <c r="AX295" s="152"/>
      <c r="AY295" s="152"/>
      <c r="AZ295" s="152"/>
      <c r="BA295" s="152"/>
      <c r="BB295" s="152"/>
      <c r="BC295" s="152"/>
      <c r="BD295" s="152"/>
      <c r="BE295" s="152"/>
      <c r="BF295" s="152"/>
      <c r="BG295" s="152"/>
    </row>
    <row r="296" spans="1:59" outlineLevel="1" x14ac:dyDescent="0.2">
      <c r="A296" s="159"/>
      <c r="B296" s="160"/>
      <c r="C296" s="193" t="s">
        <v>759</v>
      </c>
      <c r="D296" s="191"/>
      <c r="E296" s="192">
        <v>1.28484</v>
      </c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52"/>
      <c r="X296" s="152"/>
      <c r="Y296" s="152"/>
      <c r="Z296" s="152"/>
      <c r="AA296" s="152"/>
      <c r="AB296" s="152"/>
      <c r="AC296" s="152"/>
      <c r="AD296" s="152"/>
      <c r="AE296" s="152"/>
      <c r="AF296" s="152" t="s">
        <v>329</v>
      </c>
      <c r="AG296" s="152">
        <v>0</v>
      </c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</row>
    <row r="297" spans="1:59" ht="22.5" outlineLevel="1" x14ac:dyDescent="0.2">
      <c r="A297" s="171">
        <v>78</v>
      </c>
      <c r="B297" s="172" t="s">
        <v>760</v>
      </c>
      <c r="C297" s="187" t="s">
        <v>761</v>
      </c>
      <c r="D297" s="173" t="s">
        <v>353</v>
      </c>
      <c r="E297" s="174">
        <v>218.02</v>
      </c>
      <c r="F297" s="175"/>
      <c r="G297" s="176">
        <f>ROUND(E297*F297,2)</f>
        <v>0</v>
      </c>
      <c r="H297" s="175"/>
      <c r="I297" s="176">
        <f>ROUND(E297*H297,2)</f>
        <v>0</v>
      </c>
      <c r="J297" s="175"/>
      <c r="K297" s="176">
        <f>ROUND(E297*J297,2)</f>
        <v>0</v>
      </c>
      <c r="L297" s="176">
        <v>15</v>
      </c>
      <c r="M297" s="176">
        <f>G297*(1+L297/100)</f>
        <v>0</v>
      </c>
      <c r="N297" s="176">
        <v>9.9229999999999999E-2</v>
      </c>
      <c r="O297" s="176">
        <f>ROUND(E297*N297,2)</f>
        <v>21.63</v>
      </c>
      <c r="P297" s="176">
        <v>0</v>
      </c>
      <c r="Q297" s="176">
        <f>ROUND(E297*P297,2)</f>
        <v>0</v>
      </c>
      <c r="R297" s="176" t="s">
        <v>348</v>
      </c>
      <c r="S297" s="176" t="s">
        <v>269</v>
      </c>
      <c r="T297" s="161">
        <v>0.14799999999999999</v>
      </c>
      <c r="U297" s="161">
        <f>ROUND(E297*T297,2)</f>
        <v>32.270000000000003</v>
      </c>
      <c r="V297" s="161"/>
      <c r="W297" s="152"/>
      <c r="X297" s="152"/>
      <c r="Y297" s="152"/>
      <c r="Z297" s="152"/>
      <c r="AA297" s="152"/>
      <c r="AB297" s="152"/>
      <c r="AC297" s="152"/>
      <c r="AD297" s="152"/>
      <c r="AE297" s="152"/>
      <c r="AF297" s="152" t="s">
        <v>433</v>
      </c>
      <c r="AG297" s="152"/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</row>
    <row r="298" spans="1:59" outlineLevel="1" x14ac:dyDescent="0.2">
      <c r="A298" s="159"/>
      <c r="B298" s="160"/>
      <c r="C298" s="257" t="s">
        <v>762</v>
      </c>
      <c r="D298" s="258"/>
      <c r="E298" s="258"/>
      <c r="F298" s="258"/>
      <c r="G298" s="258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52"/>
      <c r="X298" s="152"/>
      <c r="Y298" s="152"/>
      <c r="Z298" s="152"/>
      <c r="AA298" s="152"/>
      <c r="AB298" s="152"/>
      <c r="AC298" s="152"/>
      <c r="AD298" s="152"/>
      <c r="AE298" s="152"/>
      <c r="AF298" s="152" t="s">
        <v>327</v>
      </c>
      <c r="AG298" s="152"/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</row>
    <row r="299" spans="1:59" outlineLevel="1" x14ac:dyDescent="0.2">
      <c r="A299" s="159"/>
      <c r="B299" s="160"/>
      <c r="C299" s="193" t="s">
        <v>763</v>
      </c>
      <c r="D299" s="191"/>
      <c r="E299" s="192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52"/>
      <c r="X299" s="152"/>
      <c r="Y299" s="152"/>
      <c r="Z299" s="152"/>
      <c r="AA299" s="152"/>
      <c r="AB299" s="152"/>
      <c r="AC299" s="152"/>
      <c r="AD299" s="152"/>
      <c r="AE299" s="152"/>
      <c r="AF299" s="152" t="s">
        <v>329</v>
      </c>
      <c r="AG299" s="152">
        <v>0</v>
      </c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2"/>
      <c r="BC299" s="152"/>
      <c r="BD299" s="152"/>
      <c r="BE299" s="152"/>
      <c r="BF299" s="152"/>
      <c r="BG299" s="152"/>
    </row>
    <row r="300" spans="1:59" outlineLevel="1" x14ac:dyDescent="0.2">
      <c r="A300" s="159"/>
      <c r="B300" s="160"/>
      <c r="C300" s="193" t="s">
        <v>764</v>
      </c>
      <c r="D300" s="191"/>
      <c r="E300" s="192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52"/>
      <c r="X300" s="152"/>
      <c r="Y300" s="152"/>
      <c r="Z300" s="152"/>
      <c r="AA300" s="152"/>
      <c r="AB300" s="152"/>
      <c r="AC300" s="152"/>
      <c r="AD300" s="152"/>
      <c r="AE300" s="152"/>
      <c r="AF300" s="152" t="s">
        <v>329</v>
      </c>
      <c r="AG300" s="152">
        <v>0</v>
      </c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</row>
    <row r="301" spans="1:59" outlineLevel="1" x14ac:dyDescent="0.2">
      <c r="A301" s="159"/>
      <c r="B301" s="160"/>
      <c r="C301" s="193" t="s">
        <v>765</v>
      </c>
      <c r="D301" s="191"/>
      <c r="E301" s="192">
        <v>139.18</v>
      </c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52"/>
      <c r="X301" s="152"/>
      <c r="Y301" s="152"/>
      <c r="Z301" s="152"/>
      <c r="AA301" s="152"/>
      <c r="AB301" s="152"/>
      <c r="AC301" s="152"/>
      <c r="AD301" s="152"/>
      <c r="AE301" s="152"/>
      <c r="AF301" s="152" t="s">
        <v>329</v>
      </c>
      <c r="AG301" s="152">
        <v>0</v>
      </c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</row>
    <row r="302" spans="1:59" outlineLevel="1" x14ac:dyDescent="0.2">
      <c r="A302" s="159"/>
      <c r="B302" s="160"/>
      <c r="C302" s="193" t="s">
        <v>766</v>
      </c>
      <c r="D302" s="191"/>
      <c r="E302" s="192">
        <v>78.84</v>
      </c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52"/>
      <c r="X302" s="152"/>
      <c r="Y302" s="152"/>
      <c r="Z302" s="152"/>
      <c r="AA302" s="152"/>
      <c r="AB302" s="152"/>
      <c r="AC302" s="152"/>
      <c r="AD302" s="152"/>
      <c r="AE302" s="152"/>
      <c r="AF302" s="152" t="s">
        <v>329</v>
      </c>
      <c r="AG302" s="152">
        <v>0</v>
      </c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</row>
    <row r="303" spans="1:59" ht="22.5" outlineLevel="1" x14ac:dyDescent="0.2">
      <c r="A303" s="171">
        <v>79</v>
      </c>
      <c r="B303" s="172" t="s">
        <v>767</v>
      </c>
      <c r="C303" s="187" t="s">
        <v>768</v>
      </c>
      <c r="D303" s="173" t="s">
        <v>353</v>
      </c>
      <c r="E303" s="174">
        <v>495.88</v>
      </c>
      <c r="F303" s="175"/>
      <c r="G303" s="176">
        <f>ROUND(E303*F303,2)</f>
        <v>0</v>
      </c>
      <c r="H303" s="175"/>
      <c r="I303" s="176">
        <f>ROUND(E303*H303,2)</f>
        <v>0</v>
      </c>
      <c r="J303" s="175"/>
      <c r="K303" s="176">
        <f>ROUND(E303*J303,2)</f>
        <v>0</v>
      </c>
      <c r="L303" s="176">
        <v>15</v>
      </c>
      <c r="M303" s="176">
        <f>G303*(1+L303/100)</f>
        <v>0</v>
      </c>
      <c r="N303" s="176">
        <v>3.6740000000000002E-2</v>
      </c>
      <c r="O303" s="176">
        <f>ROUND(E303*N303,2)</f>
        <v>18.22</v>
      </c>
      <c r="P303" s="176">
        <v>0</v>
      </c>
      <c r="Q303" s="176">
        <f>ROUND(E303*P303,2)</f>
        <v>0</v>
      </c>
      <c r="R303" s="176" t="s">
        <v>348</v>
      </c>
      <c r="S303" s="176" t="s">
        <v>269</v>
      </c>
      <c r="T303" s="161">
        <v>7.0999999999999994E-2</v>
      </c>
      <c r="U303" s="161">
        <f>ROUND(E303*T303,2)</f>
        <v>35.21</v>
      </c>
      <c r="V303" s="161"/>
      <c r="W303" s="152"/>
      <c r="X303" s="152"/>
      <c r="Y303" s="152"/>
      <c r="Z303" s="152"/>
      <c r="AA303" s="152"/>
      <c r="AB303" s="152"/>
      <c r="AC303" s="152"/>
      <c r="AD303" s="152"/>
      <c r="AE303" s="152"/>
      <c r="AF303" s="152" t="s">
        <v>433</v>
      </c>
      <c r="AG303" s="152"/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</row>
    <row r="304" spans="1:59" outlineLevel="1" x14ac:dyDescent="0.2">
      <c r="A304" s="159"/>
      <c r="B304" s="160"/>
      <c r="C304" s="257" t="s">
        <v>751</v>
      </c>
      <c r="D304" s="258"/>
      <c r="E304" s="258"/>
      <c r="F304" s="258"/>
      <c r="G304" s="258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52"/>
      <c r="X304" s="152"/>
      <c r="Y304" s="152"/>
      <c r="Z304" s="152"/>
      <c r="AA304" s="152"/>
      <c r="AB304" s="152"/>
      <c r="AC304" s="152"/>
      <c r="AD304" s="152"/>
      <c r="AE304" s="152"/>
      <c r="AF304" s="152" t="s">
        <v>327</v>
      </c>
      <c r="AG304" s="152"/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</row>
    <row r="305" spans="1:59" outlineLevel="1" x14ac:dyDescent="0.2">
      <c r="A305" s="159"/>
      <c r="B305" s="160"/>
      <c r="C305" s="193" t="s">
        <v>769</v>
      </c>
      <c r="D305" s="191"/>
      <c r="E305" s="192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52"/>
      <c r="X305" s="152"/>
      <c r="Y305" s="152"/>
      <c r="Z305" s="152"/>
      <c r="AA305" s="152"/>
      <c r="AB305" s="152"/>
      <c r="AC305" s="152"/>
      <c r="AD305" s="152"/>
      <c r="AE305" s="152"/>
      <c r="AF305" s="152" t="s">
        <v>329</v>
      </c>
      <c r="AG305" s="152">
        <v>0</v>
      </c>
      <c r="AH305" s="152"/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  <c r="AV305" s="152"/>
      <c r="AW305" s="152"/>
      <c r="AX305" s="152"/>
      <c r="AY305" s="152"/>
      <c r="AZ305" s="152"/>
      <c r="BA305" s="152"/>
      <c r="BB305" s="152"/>
      <c r="BC305" s="152"/>
      <c r="BD305" s="152"/>
      <c r="BE305" s="152"/>
      <c r="BF305" s="152"/>
      <c r="BG305" s="152"/>
    </row>
    <row r="306" spans="1:59" outlineLevel="1" x14ac:dyDescent="0.2">
      <c r="A306" s="159"/>
      <c r="B306" s="160"/>
      <c r="C306" s="193" t="s">
        <v>770</v>
      </c>
      <c r="D306" s="191"/>
      <c r="E306" s="192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52"/>
      <c r="X306" s="152"/>
      <c r="Y306" s="152"/>
      <c r="Z306" s="152"/>
      <c r="AA306" s="152"/>
      <c r="AB306" s="152"/>
      <c r="AC306" s="152"/>
      <c r="AD306" s="152"/>
      <c r="AE306" s="152"/>
      <c r="AF306" s="152" t="s">
        <v>329</v>
      </c>
      <c r="AG306" s="152">
        <v>0</v>
      </c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  <c r="AV306" s="152"/>
      <c r="AW306" s="152"/>
      <c r="AX306" s="152"/>
      <c r="AY306" s="152"/>
      <c r="AZ306" s="152"/>
      <c r="BA306" s="152"/>
      <c r="BB306" s="152"/>
      <c r="BC306" s="152"/>
      <c r="BD306" s="152"/>
      <c r="BE306" s="152"/>
      <c r="BF306" s="152"/>
      <c r="BG306" s="152"/>
    </row>
    <row r="307" spans="1:59" outlineLevel="1" x14ac:dyDescent="0.2">
      <c r="A307" s="159"/>
      <c r="B307" s="160"/>
      <c r="C307" s="193" t="s">
        <v>771</v>
      </c>
      <c r="D307" s="191"/>
      <c r="E307" s="192">
        <v>147.44999999999999</v>
      </c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52"/>
      <c r="X307" s="152"/>
      <c r="Y307" s="152"/>
      <c r="Z307" s="152"/>
      <c r="AA307" s="152"/>
      <c r="AB307" s="152"/>
      <c r="AC307" s="152"/>
      <c r="AD307" s="152"/>
      <c r="AE307" s="152"/>
      <c r="AF307" s="152" t="s">
        <v>329</v>
      </c>
      <c r="AG307" s="152">
        <v>0</v>
      </c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  <c r="AV307" s="152"/>
      <c r="AW307" s="152"/>
      <c r="AX307" s="152"/>
      <c r="AY307" s="152"/>
      <c r="AZ307" s="152"/>
      <c r="BA307" s="152"/>
      <c r="BB307" s="152"/>
      <c r="BC307" s="152"/>
      <c r="BD307" s="152"/>
      <c r="BE307" s="152"/>
      <c r="BF307" s="152"/>
      <c r="BG307" s="152"/>
    </row>
    <row r="308" spans="1:59" outlineLevel="1" x14ac:dyDescent="0.2">
      <c r="A308" s="159"/>
      <c r="B308" s="160"/>
      <c r="C308" s="193" t="s">
        <v>772</v>
      </c>
      <c r="D308" s="191"/>
      <c r="E308" s="192">
        <v>89.09</v>
      </c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52"/>
      <c r="X308" s="152"/>
      <c r="Y308" s="152"/>
      <c r="Z308" s="152"/>
      <c r="AA308" s="152"/>
      <c r="AB308" s="152"/>
      <c r="AC308" s="152"/>
      <c r="AD308" s="152"/>
      <c r="AE308" s="152"/>
      <c r="AF308" s="152" t="s">
        <v>329</v>
      </c>
      <c r="AG308" s="152">
        <v>0</v>
      </c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  <c r="AV308" s="152"/>
      <c r="AW308" s="152"/>
      <c r="AX308" s="152"/>
      <c r="AY308" s="152"/>
      <c r="AZ308" s="152"/>
      <c r="BA308" s="152"/>
      <c r="BB308" s="152"/>
      <c r="BC308" s="152"/>
      <c r="BD308" s="152"/>
      <c r="BE308" s="152"/>
      <c r="BF308" s="152"/>
      <c r="BG308" s="152"/>
    </row>
    <row r="309" spans="1:59" outlineLevel="1" x14ac:dyDescent="0.2">
      <c r="A309" s="159"/>
      <c r="B309" s="160"/>
      <c r="C309" s="193" t="s">
        <v>773</v>
      </c>
      <c r="D309" s="191"/>
      <c r="E309" s="192">
        <v>259.33999999999997</v>
      </c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52"/>
      <c r="X309" s="152"/>
      <c r="Y309" s="152"/>
      <c r="Z309" s="152"/>
      <c r="AA309" s="152"/>
      <c r="AB309" s="152"/>
      <c r="AC309" s="152"/>
      <c r="AD309" s="152"/>
      <c r="AE309" s="152"/>
      <c r="AF309" s="152" t="s">
        <v>329</v>
      </c>
      <c r="AG309" s="152">
        <v>0</v>
      </c>
      <c r="AH309" s="152"/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  <c r="AV309" s="152"/>
      <c r="AW309" s="152"/>
      <c r="AX309" s="152"/>
      <c r="AY309" s="152"/>
      <c r="AZ309" s="152"/>
      <c r="BA309" s="152"/>
      <c r="BB309" s="152"/>
      <c r="BC309" s="152"/>
      <c r="BD309" s="152"/>
      <c r="BE309" s="152"/>
      <c r="BF309" s="152"/>
      <c r="BG309" s="152"/>
    </row>
    <row r="310" spans="1:59" x14ac:dyDescent="0.2">
      <c r="A310" s="166" t="s">
        <v>260</v>
      </c>
      <c r="B310" s="167" t="s">
        <v>158</v>
      </c>
      <c r="C310" s="185" t="s">
        <v>159</v>
      </c>
      <c r="D310" s="168"/>
      <c r="E310" s="169"/>
      <c r="F310" s="170"/>
      <c r="G310" s="170">
        <f>SUMIF(AF311:AF334,"&lt;&gt;NOR",G311:G334)</f>
        <v>0</v>
      </c>
      <c r="H310" s="170"/>
      <c r="I310" s="170">
        <f>SUM(I311:I334)</f>
        <v>0</v>
      </c>
      <c r="J310" s="170"/>
      <c r="K310" s="170">
        <f>SUM(K311:K334)</f>
        <v>0</v>
      </c>
      <c r="L310" s="170"/>
      <c r="M310" s="170">
        <f>SUM(M311:M334)</f>
        <v>0</v>
      </c>
      <c r="N310" s="170"/>
      <c r="O310" s="170">
        <f>SUM(O311:O334)</f>
        <v>0.85000000000000009</v>
      </c>
      <c r="P310" s="170"/>
      <c r="Q310" s="170">
        <f>SUM(Q311:Q334)</f>
        <v>0</v>
      </c>
      <c r="R310" s="170"/>
      <c r="S310" s="170"/>
      <c r="T310" s="165"/>
      <c r="U310" s="165">
        <f>SUM(U311:U334)</f>
        <v>49.42</v>
      </c>
      <c r="V310" s="165"/>
      <c r="AF310" t="s">
        <v>261</v>
      </c>
    </row>
    <row r="311" spans="1:59" ht="45" outlineLevel="1" x14ac:dyDescent="0.2">
      <c r="A311" s="171">
        <v>80</v>
      </c>
      <c r="B311" s="172" t="s">
        <v>774</v>
      </c>
      <c r="C311" s="187" t="s">
        <v>775</v>
      </c>
      <c r="D311" s="173" t="s">
        <v>395</v>
      </c>
      <c r="E311" s="174">
        <v>21</v>
      </c>
      <c r="F311" s="175"/>
      <c r="G311" s="176">
        <f>ROUND(E311*F311,2)</f>
        <v>0</v>
      </c>
      <c r="H311" s="175"/>
      <c r="I311" s="176">
        <f>ROUND(E311*H311,2)</f>
        <v>0</v>
      </c>
      <c r="J311" s="175"/>
      <c r="K311" s="176">
        <f>ROUND(E311*J311,2)</f>
        <v>0</v>
      </c>
      <c r="L311" s="176">
        <v>15</v>
      </c>
      <c r="M311" s="176">
        <f>G311*(1+L311/100)</f>
        <v>0</v>
      </c>
      <c r="N311" s="176">
        <v>1.8970000000000001E-2</v>
      </c>
      <c r="O311" s="176">
        <f>ROUND(E311*N311,2)</f>
        <v>0.4</v>
      </c>
      <c r="P311" s="176">
        <v>0</v>
      </c>
      <c r="Q311" s="176">
        <f>ROUND(E311*P311,2)</f>
        <v>0</v>
      </c>
      <c r="R311" s="176" t="s">
        <v>348</v>
      </c>
      <c r="S311" s="176" t="s">
        <v>269</v>
      </c>
      <c r="T311" s="161">
        <v>1.86</v>
      </c>
      <c r="U311" s="161">
        <f>ROUND(E311*T311,2)</f>
        <v>39.06</v>
      </c>
      <c r="V311" s="161"/>
      <c r="W311" s="152"/>
      <c r="X311" s="152"/>
      <c r="Y311" s="152"/>
      <c r="Z311" s="152"/>
      <c r="AA311" s="152"/>
      <c r="AB311" s="152"/>
      <c r="AC311" s="152"/>
      <c r="AD311" s="152"/>
      <c r="AE311" s="152"/>
      <c r="AF311" s="152" t="s">
        <v>433</v>
      </c>
      <c r="AG311" s="152"/>
      <c r="AH311" s="152"/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  <c r="AV311" s="152"/>
      <c r="AW311" s="152"/>
      <c r="AX311" s="152"/>
      <c r="AY311" s="152"/>
      <c r="AZ311" s="152"/>
      <c r="BA311" s="152"/>
      <c r="BB311" s="152"/>
      <c r="BC311" s="152"/>
      <c r="BD311" s="152"/>
      <c r="BE311" s="152"/>
      <c r="BF311" s="152"/>
      <c r="BG311" s="152"/>
    </row>
    <row r="312" spans="1:59" outlineLevel="1" x14ac:dyDescent="0.2">
      <c r="A312" s="159"/>
      <c r="B312" s="160"/>
      <c r="C312" s="193" t="s">
        <v>776</v>
      </c>
      <c r="D312" s="191"/>
      <c r="E312" s="192">
        <v>21</v>
      </c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52"/>
      <c r="X312" s="152"/>
      <c r="Y312" s="152"/>
      <c r="Z312" s="152"/>
      <c r="AA312" s="152"/>
      <c r="AB312" s="152"/>
      <c r="AC312" s="152"/>
      <c r="AD312" s="152"/>
      <c r="AE312" s="152"/>
      <c r="AF312" s="152" t="s">
        <v>329</v>
      </c>
      <c r="AG312" s="152">
        <v>0</v>
      </c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  <c r="AV312" s="152"/>
      <c r="AW312" s="152"/>
      <c r="AX312" s="152"/>
      <c r="AY312" s="152"/>
      <c r="AZ312" s="152"/>
      <c r="BA312" s="152"/>
      <c r="BB312" s="152"/>
      <c r="BC312" s="152"/>
      <c r="BD312" s="152"/>
      <c r="BE312" s="152"/>
      <c r="BF312" s="152"/>
      <c r="BG312" s="152"/>
    </row>
    <row r="313" spans="1:59" outlineLevel="1" x14ac:dyDescent="0.2">
      <c r="A313" s="159"/>
      <c r="B313" s="160"/>
      <c r="C313" s="193" t="s">
        <v>449</v>
      </c>
      <c r="D313" s="191"/>
      <c r="E313" s="192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52"/>
      <c r="X313" s="152"/>
      <c r="Y313" s="152"/>
      <c r="Z313" s="152"/>
      <c r="AA313" s="152"/>
      <c r="AB313" s="152"/>
      <c r="AC313" s="152"/>
      <c r="AD313" s="152"/>
      <c r="AE313" s="152"/>
      <c r="AF313" s="152" t="s">
        <v>329</v>
      </c>
      <c r="AG313" s="152">
        <v>0</v>
      </c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  <c r="AV313" s="152"/>
      <c r="AW313" s="152"/>
      <c r="AX313" s="152"/>
      <c r="AY313" s="152"/>
      <c r="AZ313" s="152"/>
      <c r="BA313" s="152"/>
      <c r="BB313" s="152"/>
      <c r="BC313" s="152"/>
      <c r="BD313" s="152"/>
      <c r="BE313" s="152"/>
      <c r="BF313" s="152"/>
      <c r="BG313" s="152"/>
    </row>
    <row r="314" spans="1:59" outlineLevel="1" x14ac:dyDescent="0.2">
      <c r="A314" s="159"/>
      <c r="B314" s="160"/>
      <c r="C314" s="193" t="s">
        <v>449</v>
      </c>
      <c r="D314" s="191"/>
      <c r="E314" s="192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52"/>
      <c r="X314" s="152"/>
      <c r="Y314" s="152"/>
      <c r="Z314" s="152"/>
      <c r="AA314" s="152"/>
      <c r="AB314" s="152"/>
      <c r="AC314" s="152"/>
      <c r="AD314" s="152"/>
      <c r="AE314" s="152"/>
      <c r="AF314" s="152" t="s">
        <v>329</v>
      </c>
      <c r="AG314" s="152">
        <v>0</v>
      </c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52"/>
      <c r="BB314" s="152"/>
      <c r="BC314" s="152"/>
      <c r="BD314" s="152"/>
      <c r="BE314" s="152"/>
      <c r="BF314" s="152"/>
      <c r="BG314" s="152"/>
    </row>
    <row r="315" spans="1:59" ht="22.5" outlineLevel="1" x14ac:dyDescent="0.2">
      <c r="A315" s="171">
        <v>81</v>
      </c>
      <c r="B315" s="172" t="s">
        <v>777</v>
      </c>
      <c r="C315" s="187" t="s">
        <v>778</v>
      </c>
      <c r="D315" s="173" t="s">
        <v>364</v>
      </c>
      <c r="E315" s="174">
        <v>10.25</v>
      </c>
      <c r="F315" s="175"/>
      <c r="G315" s="176">
        <f>ROUND(E315*F315,2)</f>
        <v>0</v>
      </c>
      <c r="H315" s="175"/>
      <c r="I315" s="176">
        <f>ROUND(E315*H315,2)</f>
        <v>0</v>
      </c>
      <c r="J315" s="175"/>
      <c r="K315" s="176">
        <f>ROUND(E315*J315,2)</f>
        <v>0</v>
      </c>
      <c r="L315" s="176">
        <v>15</v>
      </c>
      <c r="M315" s="176">
        <f>G315*(1+L315/100)</f>
        <v>0</v>
      </c>
      <c r="N315" s="176">
        <v>6.1599999999999997E-3</v>
      </c>
      <c r="O315" s="176">
        <f>ROUND(E315*N315,2)</f>
        <v>0.06</v>
      </c>
      <c r="P315" s="176">
        <v>0</v>
      </c>
      <c r="Q315" s="176">
        <f>ROUND(E315*P315,2)</f>
        <v>0</v>
      </c>
      <c r="R315" s="176" t="s">
        <v>348</v>
      </c>
      <c r="S315" s="176" t="s">
        <v>269</v>
      </c>
      <c r="T315" s="161">
        <v>0.42499999999999999</v>
      </c>
      <c r="U315" s="161">
        <f>ROUND(E315*T315,2)</f>
        <v>4.3600000000000003</v>
      </c>
      <c r="V315" s="161"/>
      <c r="W315" s="152"/>
      <c r="X315" s="152"/>
      <c r="Y315" s="152"/>
      <c r="Z315" s="152"/>
      <c r="AA315" s="152"/>
      <c r="AB315" s="152"/>
      <c r="AC315" s="152"/>
      <c r="AD315" s="152"/>
      <c r="AE315" s="152"/>
      <c r="AF315" s="152" t="s">
        <v>433</v>
      </c>
      <c r="AG315" s="152"/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  <c r="BG315" s="152"/>
    </row>
    <row r="316" spans="1:59" outlineLevel="1" x14ac:dyDescent="0.2">
      <c r="A316" s="159"/>
      <c r="B316" s="160"/>
      <c r="C316" s="257" t="s">
        <v>779</v>
      </c>
      <c r="D316" s="258"/>
      <c r="E316" s="258"/>
      <c r="F316" s="258"/>
      <c r="G316" s="258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52"/>
      <c r="X316" s="152"/>
      <c r="Y316" s="152"/>
      <c r="Z316" s="152"/>
      <c r="AA316" s="152"/>
      <c r="AB316" s="152"/>
      <c r="AC316" s="152"/>
      <c r="AD316" s="152"/>
      <c r="AE316" s="152"/>
      <c r="AF316" s="152" t="s">
        <v>327</v>
      </c>
      <c r="AG316" s="152"/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152"/>
      <c r="AW316" s="152"/>
      <c r="AX316" s="152"/>
      <c r="AY316" s="152"/>
      <c r="AZ316" s="152"/>
      <c r="BA316" s="152"/>
      <c r="BB316" s="152"/>
      <c r="BC316" s="152"/>
      <c r="BD316" s="152"/>
      <c r="BE316" s="152"/>
      <c r="BF316" s="152"/>
      <c r="BG316" s="152"/>
    </row>
    <row r="317" spans="1:59" outlineLevel="1" x14ac:dyDescent="0.2">
      <c r="A317" s="159"/>
      <c r="B317" s="160"/>
      <c r="C317" s="193" t="s">
        <v>780</v>
      </c>
      <c r="D317" s="191"/>
      <c r="E317" s="192">
        <v>10.25</v>
      </c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52"/>
      <c r="X317" s="152"/>
      <c r="Y317" s="152"/>
      <c r="Z317" s="152"/>
      <c r="AA317" s="152"/>
      <c r="AB317" s="152"/>
      <c r="AC317" s="152"/>
      <c r="AD317" s="152"/>
      <c r="AE317" s="152"/>
      <c r="AF317" s="152" t="s">
        <v>329</v>
      </c>
      <c r="AG317" s="152">
        <v>0</v>
      </c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152"/>
      <c r="AW317" s="152"/>
      <c r="AX317" s="152"/>
      <c r="AY317" s="152"/>
      <c r="AZ317" s="152"/>
      <c r="BA317" s="152"/>
      <c r="BB317" s="152"/>
      <c r="BC317" s="152"/>
      <c r="BD317" s="152"/>
      <c r="BE317" s="152"/>
      <c r="BF317" s="152"/>
      <c r="BG317" s="152"/>
    </row>
    <row r="318" spans="1:59" ht="22.5" outlineLevel="1" x14ac:dyDescent="0.2">
      <c r="A318" s="171">
        <v>82</v>
      </c>
      <c r="B318" s="172" t="s">
        <v>781</v>
      </c>
      <c r="C318" s="187" t="s">
        <v>782</v>
      </c>
      <c r="D318" s="173" t="s">
        <v>395</v>
      </c>
      <c r="E318" s="174">
        <v>8</v>
      </c>
      <c r="F318" s="175"/>
      <c r="G318" s="176">
        <f>ROUND(E318*F318,2)</f>
        <v>0</v>
      </c>
      <c r="H318" s="175"/>
      <c r="I318" s="176">
        <f>ROUND(E318*H318,2)</f>
        <v>0</v>
      </c>
      <c r="J318" s="175"/>
      <c r="K318" s="176">
        <f>ROUND(E318*J318,2)</f>
        <v>0</v>
      </c>
      <c r="L318" s="176">
        <v>15</v>
      </c>
      <c r="M318" s="176">
        <f>G318*(1+L318/100)</f>
        <v>0</v>
      </c>
      <c r="N318" s="176">
        <v>1.2999999999999999E-2</v>
      </c>
      <c r="O318" s="176">
        <f>ROUND(E318*N318,2)</f>
        <v>0.1</v>
      </c>
      <c r="P318" s="176">
        <v>0</v>
      </c>
      <c r="Q318" s="176">
        <f>ROUND(E318*P318,2)</f>
        <v>0</v>
      </c>
      <c r="R318" s="176" t="s">
        <v>396</v>
      </c>
      <c r="S318" s="176" t="s">
        <v>269</v>
      </c>
      <c r="T318" s="161">
        <v>0</v>
      </c>
      <c r="U318" s="161">
        <f>ROUND(E318*T318,2)</f>
        <v>0</v>
      </c>
      <c r="V318" s="161"/>
      <c r="W318" s="152"/>
      <c r="X318" s="152"/>
      <c r="Y318" s="152"/>
      <c r="Z318" s="152"/>
      <c r="AA318" s="152"/>
      <c r="AB318" s="152"/>
      <c r="AC318" s="152"/>
      <c r="AD318" s="152"/>
      <c r="AE318" s="152"/>
      <c r="AF318" s="152" t="s">
        <v>398</v>
      </c>
      <c r="AG318" s="152"/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2"/>
      <c r="AX318" s="152"/>
      <c r="AY318" s="152"/>
      <c r="AZ318" s="152"/>
      <c r="BA318" s="152"/>
      <c r="BB318" s="152"/>
      <c r="BC318" s="152"/>
      <c r="BD318" s="152"/>
      <c r="BE318" s="152"/>
      <c r="BF318" s="152"/>
      <c r="BG318" s="152"/>
    </row>
    <row r="319" spans="1:59" outlineLevel="1" x14ac:dyDescent="0.2">
      <c r="A319" s="159"/>
      <c r="B319" s="160"/>
      <c r="C319" s="193" t="s">
        <v>783</v>
      </c>
      <c r="D319" s="191"/>
      <c r="E319" s="192">
        <v>8</v>
      </c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52"/>
      <c r="X319" s="152"/>
      <c r="Y319" s="152"/>
      <c r="Z319" s="152"/>
      <c r="AA319" s="152"/>
      <c r="AB319" s="152"/>
      <c r="AC319" s="152"/>
      <c r="AD319" s="152"/>
      <c r="AE319" s="152"/>
      <c r="AF319" s="152" t="s">
        <v>329</v>
      </c>
      <c r="AG319" s="152">
        <v>0</v>
      </c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  <c r="AV319" s="152"/>
      <c r="AW319" s="152"/>
      <c r="AX319" s="152"/>
      <c r="AY319" s="152"/>
      <c r="AZ319" s="152"/>
      <c r="BA319" s="152"/>
      <c r="BB319" s="152"/>
      <c r="BC319" s="152"/>
      <c r="BD319" s="152"/>
      <c r="BE319" s="152"/>
      <c r="BF319" s="152"/>
      <c r="BG319" s="152"/>
    </row>
    <row r="320" spans="1:59" ht="22.5" outlineLevel="1" x14ac:dyDescent="0.2">
      <c r="A320" s="171">
        <v>83</v>
      </c>
      <c r="B320" s="172" t="s">
        <v>784</v>
      </c>
      <c r="C320" s="187" t="s">
        <v>785</v>
      </c>
      <c r="D320" s="173" t="s">
        <v>395</v>
      </c>
      <c r="E320" s="174">
        <v>1</v>
      </c>
      <c r="F320" s="175"/>
      <c r="G320" s="176">
        <f>ROUND(E320*F320,2)</f>
        <v>0</v>
      </c>
      <c r="H320" s="175"/>
      <c r="I320" s="176">
        <f>ROUND(E320*H320,2)</f>
        <v>0</v>
      </c>
      <c r="J320" s="175"/>
      <c r="K320" s="176">
        <f>ROUND(E320*J320,2)</f>
        <v>0</v>
      </c>
      <c r="L320" s="176">
        <v>15</v>
      </c>
      <c r="M320" s="176">
        <f>G320*(1+L320/100)</f>
        <v>0</v>
      </c>
      <c r="N320" s="176">
        <v>1.3100000000000001E-2</v>
      </c>
      <c r="O320" s="176">
        <f>ROUND(E320*N320,2)</f>
        <v>0.01</v>
      </c>
      <c r="P320" s="176">
        <v>0</v>
      </c>
      <c r="Q320" s="176">
        <f>ROUND(E320*P320,2)</f>
        <v>0</v>
      </c>
      <c r="R320" s="176" t="s">
        <v>396</v>
      </c>
      <c r="S320" s="176" t="s">
        <v>269</v>
      </c>
      <c r="T320" s="161">
        <v>0</v>
      </c>
      <c r="U320" s="161">
        <f>ROUND(E320*T320,2)</f>
        <v>0</v>
      </c>
      <c r="V320" s="161"/>
      <c r="W320" s="152"/>
      <c r="X320" s="152"/>
      <c r="Y320" s="152"/>
      <c r="Z320" s="152"/>
      <c r="AA320" s="152"/>
      <c r="AB320" s="152"/>
      <c r="AC320" s="152"/>
      <c r="AD320" s="152"/>
      <c r="AE320" s="152"/>
      <c r="AF320" s="152" t="s">
        <v>398</v>
      </c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2"/>
      <c r="AX320" s="152"/>
      <c r="AY320" s="152"/>
      <c r="AZ320" s="152"/>
      <c r="BA320" s="152"/>
      <c r="BB320" s="152"/>
      <c r="BC320" s="152"/>
      <c r="BD320" s="152"/>
      <c r="BE320" s="152"/>
      <c r="BF320" s="152"/>
      <c r="BG320" s="152"/>
    </row>
    <row r="321" spans="1:59" outlineLevel="1" x14ac:dyDescent="0.2">
      <c r="A321" s="159"/>
      <c r="B321" s="160"/>
      <c r="C321" s="193" t="s">
        <v>59</v>
      </c>
      <c r="D321" s="191"/>
      <c r="E321" s="192">
        <v>1</v>
      </c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52"/>
      <c r="X321" s="152"/>
      <c r="Y321" s="152"/>
      <c r="Z321" s="152"/>
      <c r="AA321" s="152"/>
      <c r="AB321" s="152"/>
      <c r="AC321" s="152"/>
      <c r="AD321" s="152"/>
      <c r="AE321" s="152"/>
      <c r="AF321" s="152" t="s">
        <v>329</v>
      </c>
      <c r="AG321" s="152">
        <v>0</v>
      </c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2"/>
      <c r="AX321" s="152"/>
      <c r="AY321" s="152"/>
      <c r="AZ321" s="152"/>
      <c r="BA321" s="152"/>
      <c r="BB321" s="152"/>
      <c r="BC321" s="152"/>
      <c r="BD321" s="152"/>
      <c r="BE321" s="152"/>
      <c r="BF321" s="152"/>
      <c r="BG321" s="152"/>
    </row>
    <row r="322" spans="1:59" ht="22.5" outlineLevel="1" x14ac:dyDescent="0.2">
      <c r="A322" s="171">
        <v>84</v>
      </c>
      <c r="B322" s="172" t="s">
        <v>786</v>
      </c>
      <c r="C322" s="187" t="s">
        <v>787</v>
      </c>
      <c r="D322" s="173" t="s">
        <v>395</v>
      </c>
      <c r="E322" s="174">
        <v>7</v>
      </c>
      <c r="F322" s="175"/>
      <c r="G322" s="176">
        <f>ROUND(E322*F322,2)</f>
        <v>0</v>
      </c>
      <c r="H322" s="175"/>
      <c r="I322" s="176">
        <f>ROUND(E322*H322,2)</f>
        <v>0</v>
      </c>
      <c r="J322" s="175"/>
      <c r="K322" s="176">
        <f>ROUND(E322*J322,2)</f>
        <v>0</v>
      </c>
      <c r="L322" s="176">
        <v>15</v>
      </c>
      <c r="M322" s="176">
        <f>G322*(1+L322/100)</f>
        <v>0</v>
      </c>
      <c r="N322" s="176">
        <v>1.32E-2</v>
      </c>
      <c r="O322" s="176">
        <f>ROUND(E322*N322,2)</f>
        <v>0.09</v>
      </c>
      <c r="P322" s="176">
        <v>0</v>
      </c>
      <c r="Q322" s="176">
        <f>ROUND(E322*P322,2)</f>
        <v>0</v>
      </c>
      <c r="R322" s="176" t="s">
        <v>396</v>
      </c>
      <c r="S322" s="176" t="s">
        <v>269</v>
      </c>
      <c r="T322" s="161">
        <v>0</v>
      </c>
      <c r="U322" s="161">
        <f>ROUND(E322*T322,2)</f>
        <v>0</v>
      </c>
      <c r="V322" s="161"/>
      <c r="W322" s="152"/>
      <c r="X322" s="152"/>
      <c r="Y322" s="152"/>
      <c r="Z322" s="152"/>
      <c r="AA322" s="152"/>
      <c r="AB322" s="152"/>
      <c r="AC322" s="152"/>
      <c r="AD322" s="152"/>
      <c r="AE322" s="152"/>
      <c r="AF322" s="152" t="s">
        <v>398</v>
      </c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152"/>
      <c r="AW322" s="152"/>
      <c r="AX322" s="152"/>
      <c r="AY322" s="152"/>
      <c r="AZ322" s="152"/>
      <c r="BA322" s="152"/>
      <c r="BB322" s="152"/>
      <c r="BC322" s="152"/>
      <c r="BD322" s="152"/>
      <c r="BE322" s="152"/>
      <c r="BF322" s="152"/>
      <c r="BG322" s="152"/>
    </row>
    <row r="323" spans="1:59" outlineLevel="1" x14ac:dyDescent="0.2">
      <c r="A323" s="159"/>
      <c r="B323" s="160"/>
      <c r="C323" s="193" t="s">
        <v>788</v>
      </c>
      <c r="D323" s="191"/>
      <c r="E323" s="192">
        <v>7</v>
      </c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52"/>
      <c r="X323" s="152"/>
      <c r="Y323" s="152"/>
      <c r="Z323" s="152"/>
      <c r="AA323" s="152"/>
      <c r="AB323" s="152"/>
      <c r="AC323" s="152"/>
      <c r="AD323" s="152"/>
      <c r="AE323" s="152"/>
      <c r="AF323" s="152" t="s">
        <v>329</v>
      </c>
      <c r="AG323" s="152">
        <v>0</v>
      </c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  <c r="AV323" s="152"/>
      <c r="AW323" s="152"/>
      <c r="AX323" s="152"/>
      <c r="AY323" s="152"/>
      <c r="AZ323" s="152"/>
      <c r="BA323" s="152"/>
      <c r="BB323" s="152"/>
      <c r="BC323" s="152"/>
      <c r="BD323" s="152"/>
      <c r="BE323" s="152"/>
      <c r="BF323" s="152"/>
      <c r="BG323" s="152"/>
    </row>
    <row r="324" spans="1:59" outlineLevel="1" x14ac:dyDescent="0.2">
      <c r="A324" s="171">
        <v>85</v>
      </c>
      <c r="B324" s="172" t="s">
        <v>789</v>
      </c>
      <c r="C324" s="187" t="s">
        <v>790</v>
      </c>
      <c r="D324" s="173" t="s">
        <v>395</v>
      </c>
      <c r="E324" s="174">
        <v>4</v>
      </c>
      <c r="F324" s="175"/>
      <c r="G324" s="176">
        <f>ROUND(E324*F324,2)</f>
        <v>0</v>
      </c>
      <c r="H324" s="175"/>
      <c r="I324" s="176">
        <f>ROUND(E324*H324,2)</f>
        <v>0</v>
      </c>
      <c r="J324" s="175"/>
      <c r="K324" s="176">
        <f>ROUND(E324*J324,2)</f>
        <v>0</v>
      </c>
      <c r="L324" s="176">
        <v>15</v>
      </c>
      <c r="M324" s="176">
        <f>G324*(1+L324/100)</f>
        <v>0</v>
      </c>
      <c r="N324" s="176">
        <v>0</v>
      </c>
      <c r="O324" s="176">
        <f>ROUND(E324*N324,2)</f>
        <v>0</v>
      </c>
      <c r="P324" s="176">
        <v>0</v>
      </c>
      <c r="Q324" s="176">
        <f>ROUND(E324*P324,2)</f>
        <v>0</v>
      </c>
      <c r="R324" s="176"/>
      <c r="S324" s="176" t="s">
        <v>265</v>
      </c>
      <c r="T324" s="161">
        <v>0</v>
      </c>
      <c r="U324" s="161">
        <f>ROUND(E324*T324,2)</f>
        <v>0</v>
      </c>
      <c r="V324" s="161"/>
      <c r="W324" s="152"/>
      <c r="X324" s="152"/>
      <c r="Y324" s="152"/>
      <c r="Z324" s="152"/>
      <c r="AA324" s="152"/>
      <c r="AB324" s="152"/>
      <c r="AC324" s="152"/>
      <c r="AD324" s="152"/>
      <c r="AE324" s="152"/>
      <c r="AF324" s="152" t="s">
        <v>433</v>
      </c>
      <c r="AG324" s="152"/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152"/>
      <c r="AW324" s="152"/>
      <c r="AX324" s="152"/>
      <c r="AY324" s="152"/>
      <c r="AZ324" s="152"/>
      <c r="BA324" s="152"/>
      <c r="BB324" s="152"/>
      <c r="BC324" s="152"/>
      <c r="BD324" s="152"/>
      <c r="BE324" s="152"/>
      <c r="BF324" s="152"/>
      <c r="BG324" s="152"/>
    </row>
    <row r="325" spans="1:59" outlineLevel="1" x14ac:dyDescent="0.2">
      <c r="A325" s="159"/>
      <c r="B325" s="160"/>
      <c r="C325" s="193" t="s">
        <v>148</v>
      </c>
      <c r="D325" s="191"/>
      <c r="E325" s="192">
        <v>4</v>
      </c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52"/>
      <c r="X325" s="152"/>
      <c r="Y325" s="152"/>
      <c r="Z325" s="152"/>
      <c r="AA325" s="152"/>
      <c r="AB325" s="152"/>
      <c r="AC325" s="152"/>
      <c r="AD325" s="152"/>
      <c r="AE325" s="152"/>
      <c r="AF325" s="152" t="s">
        <v>329</v>
      </c>
      <c r="AG325" s="152">
        <v>0</v>
      </c>
      <c r="AH325" s="152"/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  <c r="AV325" s="152"/>
      <c r="AW325" s="152"/>
      <c r="AX325" s="152"/>
      <c r="AY325" s="152"/>
      <c r="AZ325" s="152"/>
      <c r="BA325" s="152"/>
      <c r="BB325" s="152"/>
      <c r="BC325" s="152"/>
      <c r="BD325" s="152"/>
      <c r="BE325" s="152"/>
      <c r="BF325" s="152"/>
      <c r="BG325" s="152"/>
    </row>
    <row r="326" spans="1:59" outlineLevel="1" x14ac:dyDescent="0.2">
      <c r="A326" s="171">
        <v>86</v>
      </c>
      <c r="B326" s="172" t="s">
        <v>791</v>
      </c>
      <c r="C326" s="187" t="s">
        <v>792</v>
      </c>
      <c r="D326" s="173" t="s">
        <v>395</v>
      </c>
      <c r="E326" s="174">
        <v>1</v>
      </c>
      <c r="F326" s="175"/>
      <c r="G326" s="176">
        <f>ROUND(E326*F326,2)</f>
        <v>0</v>
      </c>
      <c r="H326" s="175"/>
      <c r="I326" s="176">
        <f>ROUND(E326*H326,2)</f>
        <v>0</v>
      </c>
      <c r="J326" s="175"/>
      <c r="K326" s="176">
        <f>ROUND(E326*J326,2)</f>
        <v>0</v>
      </c>
      <c r="L326" s="176">
        <v>15</v>
      </c>
      <c r="M326" s="176">
        <f>G326*(1+L326/100)</f>
        <v>0</v>
      </c>
      <c r="N326" s="176">
        <v>0</v>
      </c>
      <c r="O326" s="176">
        <f>ROUND(E326*N326,2)</f>
        <v>0</v>
      </c>
      <c r="P326" s="176">
        <v>0</v>
      </c>
      <c r="Q326" s="176">
        <f>ROUND(E326*P326,2)</f>
        <v>0</v>
      </c>
      <c r="R326" s="176"/>
      <c r="S326" s="176" t="s">
        <v>265</v>
      </c>
      <c r="T326" s="161">
        <v>0</v>
      </c>
      <c r="U326" s="161">
        <f>ROUND(E326*T326,2)</f>
        <v>0</v>
      </c>
      <c r="V326" s="161"/>
      <c r="W326" s="152"/>
      <c r="X326" s="152"/>
      <c r="Y326" s="152"/>
      <c r="Z326" s="152"/>
      <c r="AA326" s="152"/>
      <c r="AB326" s="152"/>
      <c r="AC326" s="152"/>
      <c r="AD326" s="152"/>
      <c r="AE326" s="152"/>
      <c r="AF326" s="152" t="s">
        <v>433</v>
      </c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  <c r="AV326" s="152"/>
      <c r="AW326" s="152"/>
      <c r="AX326" s="152"/>
      <c r="AY326" s="152"/>
      <c r="AZ326" s="152"/>
      <c r="BA326" s="152"/>
      <c r="BB326" s="152"/>
      <c r="BC326" s="152"/>
      <c r="BD326" s="152"/>
      <c r="BE326" s="152"/>
      <c r="BF326" s="152"/>
      <c r="BG326" s="152"/>
    </row>
    <row r="327" spans="1:59" outlineLevel="1" x14ac:dyDescent="0.2">
      <c r="A327" s="159"/>
      <c r="B327" s="160"/>
      <c r="C327" s="193" t="s">
        <v>59</v>
      </c>
      <c r="D327" s="191"/>
      <c r="E327" s="192">
        <v>1</v>
      </c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52"/>
      <c r="X327" s="152"/>
      <c r="Y327" s="152"/>
      <c r="Z327" s="152"/>
      <c r="AA327" s="152"/>
      <c r="AB327" s="152"/>
      <c r="AC327" s="152"/>
      <c r="AD327" s="152"/>
      <c r="AE327" s="152"/>
      <c r="AF327" s="152" t="s">
        <v>329</v>
      </c>
      <c r="AG327" s="152">
        <v>0</v>
      </c>
      <c r="AH327" s="152"/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  <c r="AV327" s="152"/>
      <c r="AW327" s="152"/>
      <c r="AX327" s="152"/>
      <c r="AY327" s="152"/>
      <c r="AZ327" s="152"/>
      <c r="BA327" s="152"/>
      <c r="BB327" s="152"/>
      <c r="BC327" s="152"/>
      <c r="BD327" s="152"/>
      <c r="BE327" s="152"/>
      <c r="BF327" s="152"/>
      <c r="BG327" s="152"/>
    </row>
    <row r="328" spans="1:59" ht="101.25" outlineLevel="1" x14ac:dyDescent="0.2">
      <c r="A328" s="171">
        <v>87</v>
      </c>
      <c r="B328" s="172" t="s">
        <v>793</v>
      </c>
      <c r="C328" s="187" t="s">
        <v>794</v>
      </c>
      <c r="D328" s="173" t="s">
        <v>395</v>
      </c>
      <c r="E328" s="174">
        <v>4</v>
      </c>
      <c r="F328" s="175"/>
      <c r="G328" s="176">
        <f>ROUND(E328*F328,2)</f>
        <v>0</v>
      </c>
      <c r="H328" s="175"/>
      <c r="I328" s="176">
        <f>ROUND(E328*H328,2)</f>
        <v>0</v>
      </c>
      <c r="J328" s="175"/>
      <c r="K328" s="176">
        <f>ROUND(E328*J328,2)</f>
        <v>0</v>
      </c>
      <c r="L328" s="176">
        <v>15</v>
      </c>
      <c r="M328" s="176">
        <f>G328*(1+L328/100)</f>
        <v>0</v>
      </c>
      <c r="N328" s="176">
        <v>2.5000000000000001E-4</v>
      </c>
      <c r="O328" s="176">
        <f>ROUND(E328*N328,2)</f>
        <v>0</v>
      </c>
      <c r="P328" s="176">
        <v>0</v>
      </c>
      <c r="Q328" s="176">
        <f>ROUND(E328*P328,2)</f>
        <v>0</v>
      </c>
      <c r="R328" s="176" t="s">
        <v>348</v>
      </c>
      <c r="S328" s="176" t="s">
        <v>269</v>
      </c>
      <c r="T328" s="161">
        <v>1.5</v>
      </c>
      <c r="U328" s="161">
        <f>ROUND(E328*T328,2)</f>
        <v>6</v>
      </c>
      <c r="V328" s="161"/>
      <c r="W328" s="152"/>
      <c r="X328" s="152"/>
      <c r="Y328" s="152"/>
      <c r="Z328" s="152"/>
      <c r="AA328" s="152"/>
      <c r="AB328" s="152"/>
      <c r="AC328" s="152"/>
      <c r="AD328" s="152"/>
      <c r="AE328" s="152"/>
      <c r="AF328" s="152" t="s">
        <v>433</v>
      </c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  <c r="AV328" s="152"/>
      <c r="AW328" s="152"/>
      <c r="AX328" s="152"/>
      <c r="AY328" s="152"/>
      <c r="AZ328" s="152"/>
      <c r="BA328" s="152"/>
      <c r="BB328" s="152"/>
      <c r="BC328" s="152"/>
      <c r="BD328" s="152"/>
      <c r="BE328" s="152"/>
      <c r="BF328" s="152"/>
      <c r="BG328" s="152"/>
    </row>
    <row r="329" spans="1:59" outlineLevel="1" x14ac:dyDescent="0.2">
      <c r="A329" s="159"/>
      <c r="B329" s="160"/>
      <c r="C329" s="257" t="s">
        <v>795</v>
      </c>
      <c r="D329" s="258"/>
      <c r="E329" s="258"/>
      <c r="F329" s="258"/>
      <c r="G329" s="258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52"/>
      <c r="X329" s="152"/>
      <c r="Y329" s="152"/>
      <c r="Z329" s="152"/>
      <c r="AA329" s="152"/>
      <c r="AB329" s="152"/>
      <c r="AC329" s="152"/>
      <c r="AD329" s="152"/>
      <c r="AE329" s="152"/>
      <c r="AF329" s="152" t="s">
        <v>327</v>
      </c>
      <c r="AG329" s="152"/>
      <c r="AH329" s="152"/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  <c r="AV329" s="152"/>
      <c r="AW329" s="152"/>
      <c r="AX329" s="152"/>
      <c r="AY329" s="152"/>
      <c r="AZ329" s="152"/>
      <c r="BA329" s="152"/>
      <c r="BB329" s="152"/>
      <c r="BC329" s="152"/>
      <c r="BD329" s="152"/>
      <c r="BE329" s="152"/>
      <c r="BF329" s="152"/>
      <c r="BG329" s="152"/>
    </row>
    <row r="330" spans="1:59" outlineLevel="1" x14ac:dyDescent="0.2">
      <c r="A330" s="159"/>
      <c r="B330" s="160"/>
      <c r="C330" s="193" t="s">
        <v>796</v>
      </c>
      <c r="D330" s="191"/>
      <c r="E330" s="192">
        <v>4</v>
      </c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52"/>
      <c r="X330" s="152"/>
      <c r="Y330" s="152"/>
      <c r="Z330" s="152"/>
      <c r="AA330" s="152"/>
      <c r="AB330" s="152"/>
      <c r="AC330" s="152"/>
      <c r="AD330" s="152"/>
      <c r="AE330" s="152"/>
      <c r="AF330" s="152" t="s">
        <v>329</v>
      </c>
      <c r="AG330" s="152">
        <v>0</v>
      </c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2"/>
      <c r="BC330" s="152"/>
      <c r="BD330" s="152"/>
      <c r="BE330" s="152"/>
      <c r="BF330" s="152"/>
      <c r="BG330" s="152"/>
    </row>
    <row r="331" spans="1:59" outlineLevel="1" x14ac:dyDescent="0.2">
      <c r="A331" s="171">
        <v>88</v>
      </c>
      <c r="B331" s="172" t="s">
        <v>797</v>
      </c>
      <c r="C331" s="187" t="s">
        <v>798</v>
      </c>
      <c r="D331" s="173" t="s">
        <v>395</v>
      </c>
      <c r="E331" s="174">
        <v>3</v>
      </c>
      <c r="F331" s="175"/>
      <c r="G331" s="176">
        <f>ROUND(E331*F331,2)</f>
        <v>0</v>
      </c>
      <c r="H331" s="175"/>
      <c r="I331" s="176">
        <f>ROUND(E331*H331,2)</f>
        <v>0</v>
      </c>
      <c r="J331" s="175"/>
      <c r="K331" s="176">
        <f>ROUND(E331*J331,2)</f>
        <v>0</v>
      </c>
      <c r="L331" s="176">
        <v>15</v>
      </c>
      <c r="M331" s="176">
        <f>G331*(1+L331/100)</f>
        <v>0</v>
      </c>
      <c r="N331" s="176">
        <v>4.4999999999999998E-2</v>
      </c>
      <c r="O331" s="176">
        <f>ROUND(E331*N331,2)</f>
        <v>0.14000000000000001</v>
      </c>
      <c r="P331" s="176">
        <v>0</v>
      </c>
      <c r="Q331" s="176">
        <f>ROUND(E331*P331,2)</f>
        <v>0</v>
      </c>
      <c r="R331" s="176" t="s">
        <v>396</v>
      </c>
      <c r="S331" s="176" t="s">
        <v>269</v>
      </c>
      <c r="T331" s="161">
        <v>0</v>
      </c>
      <c r="U331" s="161">
        <f>ROUND(E331*T331,2)</f>
        <v>0</v>
      </c>
      <c r="V331" s="161"/>
      <c r="W331" s="152"/>
      <c r="X331" s="152"/>
      <c r="Y331" s="152"/>
      <c r="Z331" s="152"/>
      <c r="AA331" s="152"/>
      <c r="AB331" s="152"/>
      <c r="AC331" s="152"/>
      <c r="AD331" s="152"/>
      <c r="AE331" s="152"/>
      <c r="AF331" s="152" t="s">
        <v>398</v>
      </c>
      <c r="AG331" s="152"/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152"/>
      <c r="AW331" s="152"/>
      <c r="AX331" s="152"/>
      <c r="AY331" s="152"/>
      <c r="AZ331" s="152"/>
      <c r="BA331" s="152"/>
      <c r="BB331" s="152"/>
      <c r="BC331" s="152"/>
      <c r="BD331" s="152"/>
      <c r="BE331" s="152"/>
      <c r="BF331" s="152"/>
      <c r="BG331" s="152"/>
    </row>
    <row r="332" spans="1:59" outlineLevel="1" x14ac:dyDescent="0.2">
      <c r="A332" s="159"/>
      <c r="B332" s="160"/>
      <c r="C332" s="193" t="s">
        <v>146</v>
      </c>
      <c r="D332" s="191"/>
      <c r="E332" s="192">
        <v>3</v>
      </c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52"/>
      <c r="X332" s="152"/>
      <c r="Y332" s="152"/>
      <c r="Z332" s="152"/>
      <c r="AA332" s="152"/>
      <c r="AB332" s="152"/>
      <c r="AC332" s="152"/>
      <c r="AD332" s="152"/>
      <c r="AE332" s="152"/>
      <c r="AF332" s="152" t="s">
        <v>329</v>
      </c>
      <c r="AG332" s="152">
        <v>0</v>
      </c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152"/>
      <c r="AW332" s="152"/>
      <c r="AX332" s="152"/>
      <c r="AY332" s="152"/>
      <c r="AZ332" s="152"/>
      <c r="BA332" s="152"/>
      <c r="BB332" s="152"/>
      <c r="BC332" s="152"/>
      <c r="BD332" s="152"/>
      <c r="BE332" s="152"/>
      <c r="BF332" s="152"/>
      <c r="BG332" s="152"/>
    </row>
    <row r="333" spans="1:59" outlineLevel="1" x14ac:dyDescent="0.2">
      <c r="A333" s="171">
        <v>89</v>
      </c>
      <c r="B333" s="172" t="s">
        <v>799</v>
      </c>
      <c r="C333" s="187" t="s">
        <v>800</v>
      </c>
      <c r="D333" s="173" t="s">
        <v>395</v>
      </c>
      <c r="E333" s="174">
        <v>1</v>
      </c>
      <c r="F333" s="175"/>
      <c r="G333" s="176">
        <f>ROUND(E333*F333,2)</f>
        <v>0</v>
      </c>
      <c r="H333" s="175"/>
      <c r="I333" s="176">
        <f>ROUND(E333*H333,2)</f>
        <v>0</v>
      </c>
      <c r="J333" s="175"/>
      <c r="K333" s="176">
        <f>ROUND(E333*J333,2)</f>
        <v>0</v>
      </c>
      <c r="L333" s="176">
        <v>15</v>
      </c>
      <c r="M333" s="176">
        <f>G333*(1+L333/100)</f>
        <v>0</v>
      </c>
      <c r="N333" s="176">
        <v>5.2999999999999999E-2</v>
      </c>
      <c r="O333" s="176">
        <f>ROUND(E333*N333,2)</f>
        <v>0.05</v>
      </c>
      <c r="P333" s="176">
        <v>0</v>
      </c>
      <c r="Q333" s="176">
        <f>ROUND(E333*P333,2)</f>
        <v>0</v>
      </c>
      <c r="R333" s="176" t="s">
        <v>396</v>
      </c>
      <c r="S333" s="176" t="s">
        <v>269</v>
      </c>
      <c r="T333" s="161">
        <v>0</v>
      </c>
      <c r="U333" s="161">
        <f>ROUND(E333*T333,2)</f>
        <v>0</v>
      </c>
      <c r="V333" s="161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 t="s">
        <v>398</v>
      </c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2"/>
      <c r="AX333" s="152"/>
      <c r="AY333" s="152"/>
      <c r="AZ333" s="152"/>
      <c r="BA333" s="152"/>
      <c r="BB333" s="152"/>
      <c r="BC333" s="152"/>
      <c r="BD333" s="152"/>
      <c r="BE333" s="152"/>
      <c r="BF333" s="152"/>
      <c r="BG333" s="152"/>
    </row>
    <row r="334" spans="1:59" outlineLevel="1" x14ac:dyDescent="0.2">
      <c r="A334" s="159"/>
      <c r="B334" s="160"/>
      <c r="C334" s="193" t="s">
        <v>59</v>
      </c>
      <c r="D334" s="191"/>
      <c r="E334" s="192">
        <v>1</v>
      </c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 t="s">
        <v>329</v>
      </c>
      <c r="AG334" s="152">
        <v>0</v>
      </c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  <c r="AV334" s="152"/>
      <c r="AW334" s="152"/>
      <c r="AX334" s="152"/>
      <c r="AY334" s="152"/>
      <c r="AZ334" s="152"/>
      <c r="BA334" s="152"/>
      <c r="BB334" s="152"/>
      <c r="BC334" s="152"/>
      <c r="BD334" s="152"/>
      <c r="BE334" s="152"/>
      <c r="BF334" s="152"/>
      <c r="BG334" s="152"/>
    </row>
    <row r="335" spans="1:59" x14ac:dyDescent="0.2">
      <c r="A335" s="166" t="s">
        <v>260</v>
      </c>
      <c r="B335" s="167" t="s">
        <v>166</v>
      </c>
      <c r="C335" s="185" t="s">
        <v>167</v>
      </c>
      <c r="D335" s="168"/>
      <c r="E335" s="169"/>
      <c r="F335" s="170"/>
      <c r="G335" s="170">
        <f>SUMIF(AF336:AF341,"&lt;&gt;NOR",G336:G341)</f>
        <v>0</v>
      </c>
      <c r="H335" s="170"/>
      <c r="I335" s="170">
        <f>SUM(I336:I341)</f>
        <v>0</v>
      </c>
      <c r="J335" s="170"/>
      <c r="K335" s="170">
        <f>SUM(K336:K341)</f>
        <v>0</v>
      </c>
      <c r="L335" s="170"/>
      <c r="M335" s="170">
        <f>SUM(M336:M341)</f>
        <v>0</v>
      </c>
      <c r="N335" s="170"/>
      <c r="O335" s="170">
        <f>SUM(O336:O341)</f>
        <v>7.09</v>
      </c>
      <c r="P335" s="170"/>
      <c r="Q335" s="170">
        <f>SUM(Q336:Q341)</f>
        <v>0</v>
      </c>
      <c r="R335" s="170"/>
      <c r="S335" s="170"/>
      <c r="T335" s="165"/>
      <c r="U335" s="165">
        <f>SUM(U336:U341)</f>
        <v>98.300000000000011</v>
      </c>
      <c r="V335" s="165"/>
      <c r="AF335" t="s">
        <v>261</v>
      </c>
    </row>
    <row r="336" spans="1:59" ht="22.5" outlineLevel="1" x14ac:dyDescent="0.2">
      <c r="A336" s="171">
        <v>90</v>
      </c>
      <c r="B336" s="172" t="s">
        <v>801</v>
      </c>
      <c r="C336" s="187" t="s">
        <v>802</v>
      </c>
      <c r="D336" s="173" t="s">
        <v>353</v>
      </c>
      <c r="E336" s="174">
        <v>348.6</v>
      </c>
      <c r="F336" s="175"/>
      <c r="G336" s="176">
        <f>ROUND(E336*F336,2)</f>
        <v>0</v>
      </c>
      <c r="H336" s="175"/>
      <c r="I336" s="176">
        <f>ROUND(E336*H336,2)</f>
        <v>0</v>
      </c>
      <c r="J336" s="175"/>
      <c r="K336" s="176">
        <f>ROUND(E336*J336,2)</f>
        <v>0</v>
      </c>
      <c r="L336" s="176">
        <v>15</v>
      </c>
      <c r="M336" s="176">
        <f>G336*(1+L336/100)</f>
        <v>0</v>
      </c>
      <c r="N336" s="176">
        <v>1.8380000000000001E-2</v>
      </c>
      <c r="O336" s="176">
        <f>ROUND(E336*N336,2)</f>
        <v>6.41</v>
      </c>
      <c r="P336" s="176">
        <v>0</v>
      </c>
      <c r="Q336" s="176">
        <f>ROUND(E336*P336,2)</f>
        <v>0</v>
      </c>
      <c r="R336" s="176" t="s">
        <v>803</v>
      </c>
      <c r="S336" s="176" t="s">
        <v>269</v>
      </c>
      <c r="T336" s="161">
        <v>0.14399999999999999</v>
      </c>
      <c r="U336" s="161">
        <f>ROUND(E336*T336,2)</f>
        <v>50.2</v>
      </c>
      <c r="V336" s="161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 t="s">
        <v>433</v>
      </c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2"/>
    </row>
    <row r="337" spans="1:59" outlineLevel="1" x14ac:dyDescent="0.2">
      <c r="A337" s="159"/>
      <c r="B337" s="160"/>
      <c r="C337" s="193" t="s">
        <v>804</v>
      </c>
      <c r="D337" s="191"/>
      <c r="E337" s="192">
        <v>348.6</v>
      </c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 t="s">
        <v>329</v>
      </c>
      <c r="AG337" s="152">
        <v>0</v>
      </c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  <c r="AV337" s="152"/>
      <c r="AW337" s="152"/>
      <c r="AX337" s="152"/>
      <c r="AY337" s="152"/>
      <c r="AZ337" s="152"/>
      <c r="BA337" s="152"/>
      <c r="BB337" s="152"/>
      <c r="BC337" s="152"/>
      <c r="BD337" s="152"/>
      <c r="BE337" s="152"/>
      <c r="BF337" s="152"/>
      <c r="BG337" s="152"/>
    </row>
    <row r="338" spans="1:59" ht="33.75" outlineLevel="1" x14ac:dyDescent="0.2">
      <c r="A338" s="171">
        <v>91</v>
      </c>
      <c r="B338" s="172" t="s">
        <v>805</v>
      </c>
      <c r="C338" s="187" t="s">
        <v>806</v>
      </c>
      <c r="D338" s="173" t="s">
        <v>353</v>
      </c>
      <c r="E338" s="174">
        <v>697.2</v>
      </c>
      <c r="F338" s="175"/>
      <c r="G338" s="176">
        <f>ROUND(E338*F338,2)</f>
        <v>0</v>
      </c>
      <c r="H338" s="175"/>
      <c r="I338" s="176">
        <f>ROUND(E338*H338,2)</f>
        <v>0</v>
      </c>
      <c r="J338" s="175"/>
      <c r="K338" s="176">
        <f>ROUND(E338*J338,2)</f>
        <v>0</v>
      </c>
      <c r="L338" s="176">
        <v>15</v>
      </c>
      <c r="M338" s="176">
        <f>G338*(1+L338/100)</f>
        <v>0</v>
      </c>
      <c r="N338" s="176">
        <v>9.7000000000000005E-4</v>
      </c>
      <c r="O338" s="176">
        <f>ROUND(E338*N338,2)</f>
        <v>0.68</v>
      </c>
      <c r="P338" s="176">
        <v>0</v>
      </c>
      <c r="Q338" s="176">
        <f>ROUND(E338*P338,2)</f>
        <v>0</v>
      </c>
      <c r="R338" s="176" t="s">
        <v>803</v>
      </c>
      <c r="S338" s="176" t="s">
        <v>269</v>
      </c>
      <c r="T338" s="161">
        <v>6.0000000000000001E-3</v>
      </c>
      <c r="U338" s="161">
        <f>ROUND(E338*T338,2)</f>
        <v>4.18</v>
      </c>
      <c r="V338" s="161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 t="s">
        <v>433</v>
      </c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  <c r="AV338" s="152"/>
      <c r="AW338" s="152"/>
      <c r="AX338" s="152"/>
      <c r="AY338" s="152"/>
      <c r="AZ338" s="152"/>
      <c r="BA338" s="152"/>
      <c r="BB338" s="152"/>
      <c r="BC338" s="152"/>
      <c r="BD338" s="152"/>
      <c r="BE338" s="152"/>
      <c r="BF338" s="152"/>
      <c r="BG338" s="152"/>
    </row>
    <row r="339" spans="1:59" outlineLevel="1" x14ac:dyDescent="0.2">
      <c r="A339" s="159"/>
      <c r="B339" s="160"/>
      <c r="C339" s="193" t="s">
        <v>807</v>
      </c>
      <c r="D339" s="191"/>
      <c r="E339" s="192">
        <v>697.2</v>
      </c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 t="s">
        <v>329</v>
      </c>
      <c r="AG339" s="152">
        <v>0</v>
      </c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  <c r="AV339" s="152"/>
      <c r="AW339" s="152"/>
      <c r="AX339" s="152"/>
      <c r="AY339" s="152"/>
      <c r="AZ339" s="152"/>
      <c r="BA339" s="152"/>
      <c r="BB339" s="152"/>
      <c r="BC339" s="152"/>
      <c r="BD339" s="152"/>
      <c r="BE339" s="152"/>
      <c r="BF339" s="152"/>
      <c r="BG339" s="152"/>
    </row>
    <row r="340" spans="1:59" outlineLevel="1" x14ac:dyDescent="0.2">
      <c r="A340" s="171">
        <v>92</v>
      </c>
      <c r="B340" s="172" t="s">
        <v>808</v>
      </c>
      <c r="C340" s="187" t="s">
        <v>809</v>
      </c>
      <c r="D340" s="173" t="s">
        <v>353</v>
      </c>
      <c r="E340" s="174">
        <v>348.6</v>
      </c>
      <c r="F340" s="175"/>
      <c r="G340" s="176">
        <f>ROUND(E340*F340,2)</f>
        <v>0</v>
      </c>
      <c r="H340" s="175"/>
      <c r="I340" s="176">
        <f>ROUND(E340*H340,2)</f>
        <v>0</v>
      </c>
      <c r="J340" s="175"/>
      <c r="K340" s="176">
        <f>ROUND(E340*J340,2)</f>
        <v>0</v>
      </c>
      <c r="L340" s="176">
        <v>15</v>
      </c>
      <c r="M340" s="176">
        <f>G340*(1+L340/100)</f>
        <v>0</v>
      </c>
      <c r="N340" s="176">
        <v>0</v>
      </c>
      <c r="O340" s="176">
        <f>ROUND(E340*N340,2)</f>
        <v>0</v>
      </c>
      <c r="P340" s="176">
        <v>0</v>
      </c>
      <c r="Q340" s="176">
        <f>ROUND(E340*P340,2)</f>
        <v>0</v>
      </c>
      <c r="R340" s="176" t="s">
        <v>803</v>
      </c>
      <c r="S340" s="176" t="s">
        <v>269</v>
      </c>
      <c r="T340" s="161">
        <v>0.126</v>
      </c>
      <c r="U340" s="161">
        <f>ROUND(E340*T340,2)</f>
        <v>43.92</v>
      </c>
      <c r="V340" s="161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 t="s">
        <v>433</v>
      </c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  <c r="AV340" s="152"/>
      <c r="AW340" s="152"/>
      <c r="AX340" s="152"/>
      <c r="AY340" s="152"/>
      <c r="AZ340" s="152"/>
      <c r="BA340" s="152"/>
      <c r="BB340" s="152"/>
      <c r="BC340" s="152"/>
      <c r="BD340" s="152"/>
      <c r="BE340" s="152"/>
      <c r="BF340" s="152"/>
      <c r="BG340" s="152"/>
    </row>
    <row r="341" spans="1:59" outlineLevel="1" x14ac:dyDescent="0.2">
      <c r="A341" s="159"/>
      <c r="B341" s="160"/>
      <c r="C341" s="193" t="s">
        <v>804</v>
      </c>
      <c r="D341" s="191"/>
      <c r="E341" s="192">
        <v>348.6</v>
      </c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 t="s">
        <v>329</v>
      </c>
      <c r="AG341" s="152">
        <v>0</v>
      </c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  <c r="AV341" s="152"/>
      <c r="AW341" s="152"/>
      <c r="AX341" s="152"/>
      <c r="AY341" s="152"/>
      <c r="AZ341" s="152"/>
      <c r="BA341" s="152"/>
      <c r="BB341" s="152"/>
      <c r="BC341" s="152"/>
      <c r="BD341" s="152"/>
      <c r="BE341" s="152"/>
      <c r="BF341" s="152"/>
      <c r="BG341" s="152"/>
    </row>
    <row r="342" spans="1:59" x14ac:dyDescent="0.2">
      <c r="A342" s="166" t="s">
        <v>260</v>
      </c>
      <c r="B342" s="167" t="s">
        <v>168</v>
      </c>
      <c r="C342" s="185" t="s">
        <v>169</v>
      </c>
      <c r="D342" s="168"/>
      <c r="E342" s="169"/>
      <c r="F342" s="170"/>
      <c r="G342" s="170">
        <f>SUMIF(AF343:AF343,"&lt;&gt;NOR",G343:G343)</f>
        <v>0</v>
      </c>
      <c r="H342" s="170"/>
      <c r="I342" s="170">
        <f>SUM(I343:I343)</f>
        <v>0</v>
      </c>
      <c r="J342" s="170"/>
      <c r="K342" s="170">
        <f>SUM(K343:K343)</f>
        <v>0</v>
      </c>
      <c r="L342" s="170"/>
      <c r="M342" s="170">
        <f>SUM(M343:M343)</f>
        <v>0</v>
      </c>
      <c r="N342" s="170"/>
      <c r="O342" s="170">
        <f>SUM(O343:O343)</f>
        <v>7.0000000000000007E-2</v>
      </c>
      <c r="P342" s="170"/>
      <c r="Q342" s="170">
        <f>SUM(Q343:Q343)</f>
        <v>0</v>
      </c>
      <c r="R342" s="170"/>
      <c r="S342" s="170"/>
      <c r="T342" s="165"/>
      <c r="U342" s="165">
        <f>SUM(U343:U343)</f>
        <v>7.6</v>
      </c>
      <c r="V342" s="165"/>
      <c r="AF342" t="s">
        <v>261</v>
      </c>
    </row>
    <row r="343" spans="1:59" ht="33.75" outlineLevel="1" x14ac:dyDescent="0.2">
      <c r="A343" s="177">
        <v>93</v>
      </c>
      <c r="B343" s="178" t="s">
        <v>810</v>
      </c>
      <c r="C343" s="186" t="s">
        <v>811</v>
      </c>
      <c r="D343" s="179" t="s">
        <v>364</v>
      </c>
      <c r="E343" s="180">
        <v>4</v>
      </c>
      <c r="F343" s="181"/>
      <c r="G343" s="182">
        <f>ROUND(E343*F343,2)</f>
        <v>0</v>
      </c>
      <c r="H343" s="181"/>
      <c r="I343" s="182">
        <f>ROUND(E343*H343,2)</f>
        <v>0</v>
      </c>
      <c r="J343" s="181"/>
      <c r="K343" s="182">
        <f>ROUND(E343*J343,2)</f>
        <v>0</v>
      </c>
      <c r="L343" s="182">
        <v>15</v>
      </c>
      <c r="M343" s="182">
        <f>G343*(1+L343/100)</f>
        <v>0</v>
      </c>
      <c r="N343" s="182">
        <v>1.813E-2</v>
      </c>
      <c r="O343" s="182">
        <f>ROUND(E343*N343,2)</f>
        <v>7.0000000000000007E-2</v>
      </c>
      <c r="P343" s="182">
        <v>0</v>
      </c>
      <c r="Q343" s="182">
        <f>ROUND(E343*P343,2)</f>
        <v>0</v>
      </c>
      <c r="R343" s="182" t="s">
        <v>348</v>
      </c>
      <c r="S343" s="182" t="s">
        <v>269</v>
      </c>
      <c r="T343" s="161">
        <v>1.9</v>
      </c>
      <c r="U343" s="161">
        <f>ROUND(E343*T343,2)</f>
        <v>7.6</v>
      </c>
      <c r="V343" s="161"/>
      <c r="W343" s="152"/>
      <c r="X343" s="152"/>
      <c r="Y343" s="152"/>
      <c r="Z343" s="152"/>
      <c r="AA343" s="152"/>
      <c r="AB343" s="152"/>
      <c r="AC343" s="152"/>
      <c r="AD343" s="152"/>
      <c r="AE343" s="152"/>
      <c r="AF343" s="152" t="s">
        <v>433</v>
      </c>
      <c r="AG343" s="152"/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  <c r="AV343" s="152"/>
      <c r="AW343" s="152"/>
      <c r="AX343" s="152"/>
      <c r="AY343" s="152"/>
      <c r="AZ343" s="152"/>
      <c r="BA343" s="152"/>
      <c r="BB343" s="152"/>
      <c r="BC343" s="152"/>
      <c r="BD343" s="152"/>
      <c r="BE343" s="152"/>
      <c r="BF343" s="152"/>
      <c r="BG343" s="152"/>
    </row>
    <row r="344" spans="1:59" x14ac:dyDescent="0.2">
      <c r="A344" s="166" t="s">
        <v>260</v>
      </c>
      <c r="B344" s="167" t="s">
        <v>174</v>
      </c>
      <c r="C344" s="185" t="s">
        <v>175</v>
      </c>
      <c r="D344" s="168"/>
      <c r="E344" s="169"/>
      <c r="F344" s="170"/>
      <c r="G344" s="170">
        <f>SUMIF(AF345:AF347,"&lt;&gt;NOR",G345:G347)</f>
        <v>0</v>
      </c>
      <c r="H344" s="170"/>
      <c r="I344" s="170">
        <f>SUM(I345:I347)</f>
        <v>0</v>
      </c>
      <c r="J344" s="170"/>
      <c r="K344" s="170">
        <f>SUM(K345:K347)</f>
        <v>0</v>
      </c>
      <c r="L344" s="170"/>
      <c r="M344" s="170">
        <f>SUM(M345:M347)</f>
        <v>0</v>
      </c>
      <c r="N344" s="170"/>
      <c r="O344" s="170">
        <f>SUM(O345:O347)</f>
        <v>0</v>
      </c>
      <c r="P344" s="170"/>
      <c r="Q344" s="170">
        <f>SUM(Q345:Q347)</f>
        <v>0</v>
      </c>
      <c r="R344" s="170"/>
      <c r="S344" s="170"/>
      <c r="T344" s="165"/>
      <c r="U344" s="165">
        <f>SUM(U345:U347)</f>
        <v>780.96</v>
      </c>
      <c r="V344" s="165"/>
      <c r="AF344" t="s">
        <v>261</v>
      </c>
    </row>
    <row r="345" spans="1:59" outlineLevel="1" x14ac:dyDescent="0.2">
      <c r="A345" s="171">
        <v>94</v>
      </c>
      <c r="B345" s="172" t="s">
        <v>380</v>
      </c>
      <c r="C345" s="187" t="s">
        <v>381</v>
      </c>
      <c r="D345" s="173" t="s">
        <v>369</v>
      </c>
      <c r="E345" s="174">
        <v>916.61400000000003</v>
      </c>
      <c r="F345" s="175"/>
      <c r="G345" s="176">
        <f>ROUND(E345*F345,2)</f>
        <v>0</v>
      </c>
      <c r="H345" s="175"/>
      <c r="I345" s="176">
        <f>ROUND(E345*H345,2)</f>
        <v>0</v>
      </c>
      <c r="J345" s="175"/>
      <c r="K345" s="176">
        <f>ROUND(E345*J345,2)</f>
        <v>0</v>
      </c>
      <c r="L345" s="176">
        <v>15</v>
      </c>
      <c r="M345" s="176">
        <f>G345*(1+L345/100)</f>
        <v>0</v>
      </c>
      <c r="N345" s="176">
        <v>0</v>
      </c>
      <c r="O345" s="176">
        <f>ROUND(E345*N345,2)</f>
        <v>0</v>
      </c>
      <c r="P345" s="176">
        <v>0</v>
      </c>
      <c r="Q345" s="176">
        <f>ROUND(E345*P345,2)</f>
        <v>0</v>
      </c>
      <c r="R345" s="176" t="s">
        <v>348</v>
      </c>
      <c r="S345" s="176" t="s">
        <v>269</v>
      </c>
      <c r="T345" s="161">
        <v>0.85199999999999998</v>
      </c>
      <c r="U345" s="161">
        <f>ROUND(E345*T345,2)</f>
        <v>780.96</v>
      </c>
      <c r="V345" s="161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 t="s">
        <v>433</v>
      </c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  <c r="AV345" s="152"/>
      <c r="AW345" s="152"/>
      <c r="AX345" s="152"/>
      <c r="AY345" s="152"/>
      <c r="AZ345" s="152"/>
      <c r="BA345" s="152"/>
      <c r="BB345" s="152"/>
      <c r="BC345" s="152"/>
      <c r="BD345" s="152"/>
      <c r="BE345" s="152"/>
      <c r="BF345" s="152"/>
      <c r="BG345" s="152"/>
    </row>
    <row r="346" spans="1:59" ht="22.5" outlineLevel="1" x14ac:dyDescent="0.2">
      <c r="A346" s="159"/>
      <c r="B346" s="160"/>
      <c r="C346" s="257" t="s">
        <v>382</v>
      </c>
      <c r="D346" s="258"/>
      <c r="E346" s="258"/>
      <c r="F346" s="258"/>
      <c r="G346" s="258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52"/>
      <c r="X346" s="152"/>
      <c r="Y346" s="152"/>
      <c r="Z346" s="152"/>
      <c r="AA346" s="152"/>
      <c r="AB346" s="152"/>
      <c r="AC346" s="152"/>
      <c r="AD346" s="152"/>
      <c r="AE346" s="152"/>
      <c r="AF346" s="152" t="s">
        <v>327</v>
      </c>
      <c r="AG346" s="152"/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  <c r="AV346" s="152"/>
      <c r="AW346" s="152"/>
      <c r="AX346" s="152"/>
      <c r="AY346" s="152"/>
      <c r="AZ346" s="183" t="str">
        <f>C346</f>
        <v>přesun hmot pro budovy občanské výstavby (JKSO 801), budovy pro bydlení (JKSO 803) budovy pro výrobu a služby (JKSO 812) s nosnou svislou konstrukcí zděnou z cihel nebo tvárnic nebo kovovou</v>
      </c>
      <c r="BA346" s="152"/>
      <c r="BB346" s="152"/>
      <c r="BC346" s="152"/>
      <c r="BD346" s="152"/>
      <c r="BE346" s="152"/>
      <c r="BF346" s="152"/>
      <c r="BG346" s="152"/>
    </row>
    <row r="347" spans="1:59" outlineLevel="1" x14ac:dyDescent="0.2">
      <c r="A347" s="159"/>
      <c r="B347" s="160"/>
      <c r="C347" s="193" t="s">
        <v>812</v>
      </c>
      <c r="D347" s="191"/>
      <c r="E347" s="192">
        <v>916.61400000000003</v>
      </c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52"/>
      <c r="X347" s="152"/>
      <c r="Y347" s="152"/>
      <c r="Z347" s="152"/>
      <c r="AA347" s="152"/>
      <c r="AB347" s="152"/>
      <c r="AC347" s="152"/>
      <c r="AD347" s="152"/>
      <c r="AE347" s="152"/>
      <c r="AF347" s="152" t="s">
        <v>329</v>
      </c>
      <c r="AG347" s="152">
        <v>0</v>
      </c>
      <c r="AH347" s="152"/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  <c r="AV347" s="152"/>
      <c r="AW347" s="152"/>
      <c r="AX347" s="152"/>
      <c r="AY347" s="152"/>
      <c r="AZ347" s="152"/>
      <c r="BA347" s="152"/>
      <c r="BB347" s="152"/>
      <c r="BC347" s="152"/>
      <c r="BD347" s="152"/>
      <c r="BE347" s="152"/>
      <c r="BF347" s="152"/>
      <c r="BG347" s="152"/>
    </row>
    <row r="348" spans="1:59" x14ac:dyDescent="0.2">
      <c r="A348" s="166" t="s">
        <v>260</v>
      </c>
      <c r="B348" s="167" t="s">
        <v>182</v>
      </c>
      <c r="C348" s="185" t="s">
        <v>183</v>
      </c>
      <c r="D348" s="168"/>
      <c r="E348" s="169"/>
      <c r="F348" s="170"/>
      <c r="G348" s="170">
        <f>SUMIF(AF349:AF366,"&lt;&gt;NOR",G349:G366)</f>
        <v>0</v>
      </c>
      <c r="H348" s="170"/>
      <c r="I348" s="170">
        <f>SUM(I349:I366)</f>
        <v>0</v>
      </c>
      <c r="J348" s="170"/>
      <c r="K348" s="170">
        <f>SUM(K349:K366)</f>
        <v>0</v>
      </c>
      <c r="L348" s="170"/>
      <c r="M348" s="170">
        <f>SUM(M349:M366)</f>
        <v>0</v>
      </c>
      <c r="N348" s="170"/>
      <c r="O348" s="170">
        <f>SUM(O349:O366)</f>
        <v>3.5500000000000003</v>
      </c>
      <c r="P348" s="170"/>
      <c r="Q348" s="170">
        <f>SUM(Q349:Q366)</f>
        <v>0</v>
      </c>
      <c r="R348" s="170"/>
      <c r="S348" s="170"/>
      <c r="T348" s="165"/>
      <c r="U348" s="165">
        <f>SUM(U349:U366)</f>
        <v>167.94</v>
      </c>
      <c r="V348" s="165"/>
      <c r="AF348" t="s">
        <v>261</v>
      </c>
    </row>
    <row r="349" spans="1:59" ht="22.5" outlineLevel="1" x14ac:dyDescent="0.2">
      <c r="A349" s="171">
        <v>95</v>
      </c>
      <c r="B349" s="172" t="s">
        <v>813</v>
      </c>
      <c r="C349" s="187" t="s">
        <v>814</v>
      </c>
      <c r="D349" s="173" t="s">
        <v>353</v>
      </c>
      <c r="E349" s="174">
        <v>551.35249999999996</v>
      </c>
      <c r="F349" s="175"/>
      <c r="G349" s="176">
        <f>ROUND(E349*F349,2)</f>
        <v>0</v>
      </c>
      <c r="H349" s="175"/>
      <c r="I349" s="176">
        <f>ROUND(E349*H349,2)</f>
        <v>0</v>
      </c>
      <c r="J349" s="175"/>
      <c r="K349" s="176">
        <f>ROUND(E349*J349,2)</f>
        <v>0</v>
      </c>
      <c r="L349" s="176">
        <v>15</v>
      </c>
      <c r="M349" s="176">
        <f>G349*(1+L349/100)</f>
        <v>0</v>
      </c>
      <c r="N349" s="176">
        <v>3.3E-4</v>
      </c>
      <c r="O349" s="176">
        <f>ROUND(E349*N349,2)</f>
        <v>0.18</v>
      </c>
      <c r="P349" s="176">
        <v>0</v>
      </c>
      <c r="Q349" s="176">
        <f>ROUND(E349*P349,2)</f>
        <v>0</v>
      </c>
      <c r="R349" s="176" t="s">
        <v>386</v>
      </c>
      <c r="S349" s="176" t="s">
        <v>269</v>
      </c>
      <c r="T349" s="161">
        <v>2.75E-2</v>
      </c>
      <c r="U349" s="161">
        <f>ROUND(E349*T349,2)</f>
        <v>15.16</v>
      </c>
      <c r="V349" s="161"/>
      <c r="W349" s="152"/>
      <c r="X349" s="152"/>
      <c r="Y349" s="152"/>
      <c r="Z349" s="152"/>
      <c r="AA349" s="152"/>
      <c r="AB349" s="152"/>
      <c r="AC349" s="152"/>
      <c r="AD349" s="152"/>
      <c r="AE349" s="152"/>
      <c r="AF349" s="152" t="s">
        <v>433</v>
      </c>
      <c r="AG349" s="152"/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  <c r="AV349" s="152"/>
      <c r="AW349" s="152"/>
      <c r="AX349" s="152"/>
      <c r="AY349" s="152"/>
      <c r="AZ349" s="152"/>
      <c r="BA349" s="152"/>
      <c r="BB349" s="152"/>
      <c r="BC349" s="152"/>
      <c r="BD349" s="152"/>
      <c r="BE349" s="152"/>
      <c r="BF349" s="152"/>
      <c r="BG349" s="152"/>
    </row>
    <row r="350" spans="1:59" outlineLevel="1" x14ac:dyDescent="0.2">
      <c r="A350" s="159"/>
      <c r="B350" s="160"/>
      <c r="C350" s="193" t="s">
        <v>815</v>
      </c>
      <c r="D350" s="191"/>
      <c r="E350" s="192">
        <v>292.01249999999999</v>
      </c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52"/>
      <c r="X350" s="152"/>
      <c r="Y350" s="152"/>
      <c r="Z350" s="152"/>
      <c r="AA350" s="152"/>
      <c r="AB350" s="152"/>
      <c r="AC350" s="152"/>
      <c r="AD350" s="152"/>
      <c r="AE350" s="152"/>
      <c r="AF350" s="152" t="s">
        <v>329</v>
      </c>
      <c r="AG350" s="152">
        <v>0</v>
      </c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</row>
    <row r="351" spans="1:59" outlineLevel="1" x14ac:dyDescent="0.2">
      <c r="A351" s="159"/>
      <c r="B351" s="160"/>
      <c r="C351" s="193" t="s">
        <v>773</v>
      </c>
      <c r="D351" s="191"/>
      <c r="E351" s="192">
        <v>259.33999999999997</v>
      </c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52"/>
      <c r="X351" s="152"/>
      <c r="Y351" s="152"/>
      <c r="Z351" s="152"/>
      <c r="AA351" s="152"/>
      <c r="AB351" s="152"/>
      <c r="AC351" s="152"/>
      <c r="AD351" s="152"/>
      <c r="AE351" s="152"/>
      <c r="AF351" s="152" t="s">
        <v>329</v>
      </c>
      <c r="AG351" s="152">
        <v>0</v>
      </c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152"/>
      <c r="AW351" s="152"/>
      <c r="AX351" s="152"/>
      <c r="AY351" s="152"/>
      <c r="AZ351" s="152"/>
      <c r="BA351" s="152"/>
      <c r="BB351" s="152"/>
      <c r="BC351" s="152"/>
      <c r="BD351" s="152"/>
      <c r="BE351" s="152"/>
      <c r="BF351" s="152"/>
      <c r="BG351" s="152"/>
    </row>
    <row r="352" spans="1:59" ht="33.75" outlineLevel="1" x14ac:dyDescent="0.2">
      <c r="A352" s="171">
        <v>96</v>
      </c>
      <c r="B352" s="172" t="s">
        <v>816</v>
      </c>
      <c r="C352" s="187" t="s">
        <v>817</v>
      </c>
      <c r="D352" s="173" t="s">
        <v>353</v>
      </c>
      <c r="E352" s="174">
        <v>38.587499999999999</v>
      </c>
      <c r="F352" s="175"/>
      <c r="G352" s="176">
        <f>ROUND(E352*F352,2)</f>
        <v>0</v>
      </c>
      <c r="H352" s="175"/>
      <c r="I352" s="176">
        <f>ROUND(E352*H352,2)</f>
        <v>0</v>
      </c>
      <c r="J352" s="175"/>
      <c r="K352" s="176">
        <f>ROUND(E352*J352,2)</f>
        <v>0</v>
      </c>
      <c r="L352" s="176">
        <v>15</v>
      </c>
      <c r="M352" s="176">
        <f>G352*(1+L352/100)</f>
        <v>0</v>
      </c>
      <c r="N352" s="176">
        <v>1.7000000000000001E-4</v>
      </c>
      <c r="O352" s="176">
        <f>ROUND(E352*N352,2)</f>
        <v>0.01</v>
      </c>
      <c r="P352" s="176">
        <v>0</v>
      </c>
      <c r="Q352" s="176">
        <f>ROUND(E352*P352,2)</f>
        <v>0</v>
      </c>
      <c r="R352" s="176" t="s">
        <v>386</v>
      </c>
      <c r="S352" s="176" t="s">
        <v>269</v>
      </c>
      <c r="T352" s="161">
        <v>4.9000000000000002E-2</v>
      </c>
      <c r="U352" s="161">
        <f>ROUND(E352*T352,2)</f>
        <v>1.89</v>
      </c>
      <c r="V352" s="161"/>
      <c r="W352" s="152"/>
      <c r="X352" s="152"/>
      <c r="Y352" s="152"/>
      <c r="Z352" s="152"/>
      <c r="AA352" s="152"/>
      <c r="AB352" s="152"/>
      <c r="AC352" s="152"/>
      <c r="AD352" s="152"/>
      <c r="AE352" s="152"/>
      <c r="AF352" s="152" t="s">
        <v>433</v>
      </c>
      <c r="AG352" s="152"/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</row>
    <row r="353" spans="1:59" outlineLevel="1" x14ac:dyDescent="0.2">
      <c r="A353" s="159"/>
      <c r="B353" s="160"/>
      <c r="C353" s="193" t="s">
        <v>818</v>
      </c>
      <c r="D353" s="191"/>
      <c r="E353" s="192">
        <v>38.587499999999999</v>
      </c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52"/>
      <c r="X353" s="152"/>
      <c r="Y353" s="152"/>
      <c r="Z353" s="152"/>
      <c r="AA353" s="152"/>
      <c r="AB353" s="152"/>
      <c r="AC353" s="152"/>
      <c r="AD353" s="152"/>
      <c r="AE353" s="152"/>
      <c r="AF353" s="152" t="s">
        <v>329</v>
      </c>
      <c r="AG353" s="152">
        <v>0</v>
      </c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152"/>
      <c r="AW353" s="152"/>
      <c r="AX353" s="152"/>
      <c r="AY353" s="152"/>
      <c r="AZ353" s="152"/>
      <c r="BA353" s="152"/>
      <c r="BB353" s="152"/>
      <c r="BC353" s="152"/>
      <c r="BD353" s="152"/>
      <c r="BE353" s="152"/>
      <c r="BF353" s="152"/>
      <c r="BG353" s="152"/>
    </row>
    <row r="354" spans="1:59" ht="22.5" outlineLevel="1" x14ac:dyDescent="0.2">
      <c r="A354" s="171">
        <v>97</v>
      </c>
      <c r="B354" s="172" t="s">
        <v>819</v>
      </c>
      <c r="C354" s="187" t="s">
        <v>820</v>
      </c>
      <c r="D354" s="173" t="s">
        <v>353</v>
      </c>
      <c r="E354" s="174">
        <v>38.587499999999999</v>
      </c>
      <c r="F354" s="175"/>
      <c r="G354" s="176">
        <f>ROUND(E354*F354,2)</f>
        <v>0</v>
      </c>
      <c r="H354" s="175"/>
      <c r="I354" s="176">
        <f>ROUND(E354*H354,2)</f>
        <v>0</v>
      </c>
      <c r="J354" s="175"/>
      <c r="K354" s="176">
        <f>ROUND(E354*J354,2)</f>
        <v>0</v>
      </c>
      <c r="L354" s="176">
        <v>15</v>
      </c>
      <c r="M354" s="176">
        <f>G354*(1+L354/100)</f>
        <v>0</v>
      </c>
      <c r="N354" s="176">
        <v>5.8E-4</v>
      </c>
      <c r="O354" s="176">
        <f>ROUND(E354*N354,2)</f>
        <v>0.02</v>
      </c>
      <c r="P354" s="176">
        <v>0</v>
      </c>
      <c r="Q354" s="176">
        <f>ROUND(E354*P354,2)</f>
        <v>0</v>
      </c>
      <c r="R354" s="176" t="s">
        <v>386</v>
      </c>
      <c r="S354" s="176" t="s">
        <v>269</v>
      </c>
      <c r="T354" s="161">
        <v>0.26600000000000001</v>
      </c>
      <c r="U354" s="161">
        <f>ROUND(E354*T354,2)</f>
        <v>10.26</v>
      </c>
      <c r="V354" s="161"/>
      <c r="W354" s="152"/>
      <c r="X354" s="152"/>
      <c r="Y354" s="152"/>
      <c r="Z354" s="152"/>
      <c r="AA354" s="152"/>
      <c r="AB354" s="152"/>
      <c r="AC354" s="152"/>
      <c r="AD354" s="152"/>
      <c r="AE354" s="152"/>
      <c r="AF354" s="152" t="s">
        <v>433</v>
      </c>
      <c r="AG354" s="152"/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152"/>
      <c r="AW354" s="152"/>
      <c r="AX354" s="152"/>
      <c r="AY354" s="152"/>
      <c r="AZ354" s="152"/>
      <c r="BA354" s="152"/>
      <c r="BB354" s="152"/>
      <c r="BC354" s="152"/>
      <c r="BD354" s="152"/>
      <c r="BE354" s="152"/>
      <c r="BF354" s="152"/>
      <c r="BG354" s="152"/>
    </row>
    <row r="355" spans="1:59" outlineLevel="1" x14ac:dyDescent="0.2">
      <c r="A355" s="159"/>
      <c r="B355" s="160"/>
      <c r="C355" s="193" t="s">
        <v>818</v>
      </c>
      <c r="D355" s="191"/>
      <c r="E355" s="192">
        <v>38.587499999999999</v>
      </c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52"/>
      <c r="X355" s="152"/>
      <c r="Y355" s="152"/>
      <c r="Z355" s="152"/>
      <c r="AA355" s="152"/>
      <c r="AB355" s="152"/>
      <c r="AC355" s="152"/>
      <c r="AD355" s="152"/>
      <c r="AE355" s="152"/>
      <c r="AF355" s="152" t="s">
        <v>329</v>
      </c>
      <c r="AG355" s="152">
        <v>0</v>
      </c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152"/>
      <c r="AW355" s="152"/>
      <c r="AX355" s="152"/>
      <c r="AY355" s="152"/>
      <c r="AZ355" s="152"/>
      <c r="BA355" s="152"/>
      <c r="BB355" s="152"/>
      <c r="BC355" s="152"/>
      <c r="BD355" s="152"/>
      <c r="BE355" s="152"/>
      <c r="BF355" s="152"/>
      <c r="BG355" s="152"/>
    </row>
    <row r="356" spans="1:59" ht="22.5" outlineLevel="1" x14ac:dyDescent="0.2">
      <c r="A356" s="171">
        <v>98</v>
      </c>
      <c r="B356" s="172" t="s">
        <v>821</v>
      </c>
      <c r="C356" s="187" t="s">
        <v>822</v>
      </c>
      <c r="D356" s="173" t="s">
        <v>353</v>
      </c>
      <c r="E356" s="174">
        <v>551.35249999999996</v>
      </c>
      <c r="F356" s="175"/>
      <c r="G356" s="176">
        <f>ROUND(E356*F356,2)</f>
        <v>0</v>
      </c>
      <c r="H356" s="175"/>
      <c r="I356" s="176">
        <f>ROUND(E356*H356,2)</f>
        <v>0</v>
      </c>
      <c r="J356" s="175"/>
      <c r="K356" s="176">
        <f>ROUND(E356*J356,2)</f>
        <v>0</v>
      </c>
      <c r="L356" s="176">
        <v>15</v>
      </c>
      <c r="M356" s="176">
        <f>G356*(1+L356/100)</f>
        <v>0</v>
      </c>
      <c r="N356" s="176">
        <v>4.0999999999999999E-4</v>
      </c>
      <c r="O356" s="176">
        <f>ROUND(E356*N356,2)</f>
        <v>0.23</v>
      </c>
      <c r="P356" s="176">
        <v>0</v>
      </c>
      <c r="Q356" s="176">
        <f>ROUND(E356*P356,2)</f>
        <v>0</v>
      </c>
      <c r="R356" s="176" t="s">
        <v>386</v>
      </c>
      <c r="S356" s="176" t="s">
        <v>269</v>
      </c>
      <c r="T356" s="161">
        <v>0.22991</v>
      </c>
      <c r="U356" s="161">
        <f>ROUND(E356*T356,2)</f>
        <v>126.76</v>
      </c>
      <c r="V356" s="161"/>
      <c r="W356" s="152"/>
      <c r="X356" s="152"/>
      <c r="Y356" s="152"/>
      <c r="Z356" s="152"/>
      <c r="AA356" s="152"/>
      <c r="AB356" s="152"/>
      <c r="AC356" s="152"/>
      <c r="AD356" s="152"/>
      <c r="AE356" s="152"/>
      <c r="AF356" s="152" t="s">
        <v>433</v>
      </c>
      <c r="AG356" s="152"/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152"/>
      <c r="AW356" s="152"/>
      <c r="AX356" s="152"/>
      <c r="AY356" s="152"/>
      <c r="AZ356" s="152"/>
      <c r="BA356" s="152"/>
      <c r="BB356" s="152"/>
      <c r="BC356" s="152"/>
      <c r="BD356" s="152"/>
      <c r="BE356" s="152"/>
      <c r="BF356" s="152"/>
      <c r="BG356" s="152"/>
    </row>
    <row r="357" spans="1:59" outlineLevel="1" x14ac:dyDescent="0.2">
      <c r="A357" s="159"/>
      <c r="B357" s="160"/>
      <c r="C357" s="193" t="s">
        <v>823</v>
      </c>
      <c r="D357" s="191"/>
      <c r="E357" s="192">
        <v>292.01249999999999</v>
      </c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52"/>
      <c r="X357" s="152"/>
      <c r="Y357" s="152"/>
      <c r="Z357" s="152"/>
      <c r="AA357" s="152"/>
      <c r="AB357" s="152"/>
      <c r="AC357" s="152"/>
      <c r="AD357" s="152"/>
      <c r="AE357" s="152"/>
      <c r="AF357" s="152" t="s">
        <v>329</v>
      </c>
      <c r="AG357" s="152">
        <v>0</v>
      </c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  <c r="AV357" s="152"/>
      <c r="AW357" s="152"/>
      <c r="AX357" s="152"/>
      <c r="AY357" s="152"/>
      <c r="AZ357" s="152"/>
      <c r="BA357" s="152"/>
      <c r="BB357" s="152"/>
      <c r="BC357" s="152"/>
      <c r="BD357" s="152"/>
      <c r="BE357" s="152"/>
      <c r="BF357" s="152"/>
      <c r="BG357" s="152"/>
    </row>
    <row r="358" spans="1:59" outlineLevel="1" x14ac:dyDescent="0.2">
      <c r="A358" s="159"/>
      <c r="B358" s="160"/>
      <c r="C358" s="193" t="s">
        <v>773</v>
      </c>
      <c r="D358" s="191"/>
      <c r="E358" s="192">
        <v>259.33999999999997</v>
      </c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52"/>
      <c r="X358" s="152"/>
      <c r="Y358" s="152"/>
      <c r="Z358" s="152"/>
      <c r="AA358" s="152"/>
      <c r="AB358" s="152"/>
      <c r="AC358" s="152"/>
      <c r="AD358" s="152"/>
      <c r="AE358" s="152"/>
      <c r="AF358" s="152" t="s">
        <v>329</v>
      </c>
      <c r="AG358" s="152">
        <v>0</v>
      </c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152"/>
      <c r="AW358" s="152"/>
      <c r="AX358" s="152"/>
      <c r="AY358" s="152"/>
      <c r="AZ358" s="152"/>
      <c r="BA358" s="152"/>
      <c r="BB358" s="152"/>
      <c r="BC358" s="152"/>
      <c r="BD358" s="152"/>
      <c r="BE358" s="152"/>
      <c r="BF358" s="152"/>
      <c r="BG358" s="152"/>
    </row>
    <row r="359" spans="1:59" ht="22.5" outlineLevel="1" x14ac:dyDescent="0.2">
      <c r="A359" s="171">
        <v>99</v>
      </c>
      <c r="B359" s="172" t="s">
        <v>824</v>
      </c>
      <c r="C359" s="187" t="s">
        <v>825</v>
      </c>
      <c r="D359" s="173" t="s">
        <v>353</v>
      </c>
      <c r="E359" s="174">
        <v>663.53462999999999</v>
      </c>
      <c r="F359" s="175"/>
      <c r="G359" s="176">
        <f>ROUND(E359*F359,2)</f>
        <v>0</v>
      </c>
      <c r="H359" s="175"/>
      <c r="I359" s="176">
        <f>ROUND(E359*H359,2)</f>
        <v>0</v>
      </c>
      <c r="J359" s="175"/>
      <c r="K359" s="176">
        <f>ROUND(E359*J359,2)</f>
        <v>0</v>
      </c>
      <c r="L359" s="176">
        <v>15</v>
      </c>
      <c r="M359" s="176">
        <f>G359*(1+L359/100)</f>
        <v>0</v>
      </c>
      <c r="N359" s="176">
        <v>4.4999999999999997E-3</v>
      </c>
      <c r="O359" s="176">
        <f>ROUND(E359*N359,2)</f>
        <v>2.99</v>
      </c>
      <c r="P359" s="176">
        <v>0</v>
      </c>
      <c r="Q359" s="176">
        <f>ROUND(E359*P359,2)</f>
        <v>0</v>
      </c>
      <c r="R359" s="176" t="s">
        <v>396</v>
      </c>
      <c r="S359" s="176" t="s">
        <v>269</v>
      </c>
      <c r="T359" s="161">
        <v>0</v>
      </c>
      <c r="U359" s="161">
        <f>ROUND(E359*T359,2)</f>
        <v>0</v>
      </c>
      <c r="V359" s="161"/>
      <c r="W359" s="152"/>
      <c r="X359" s="152"/>
      <c r="Y359" s="152"/>
      <c r="Z359" s="152"/>
      <c r="AA359" s="152"/>
      <c r="AB359" s="152"/>
      <c r="AC359" s="152"/>
      <c r="AD359" s="152"/>
      <c r="AE359" s="152"/>
      <c r="AF359" s="152" t="s">
        <v>398</v>
      </c>
      <c r="AG359" s="152"/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  <c r="AV359" s="152"/>
      <c r="AW359" s="152"/>
      <c r="AX359" s="152"/>
      <c r="AY359" s="152"/>
      <c r="AZ359" s="152"/>
      <c r="BA359" s="152"/>
      <c r="BB359" s="152"/>
      <c r="BC359" s="152"/>
      <c r="BD359" s="152"/>
      <c r="BE359" s="152"/>
      <c r="BF359" s="152"/>
      <c r="BG359" s="152"/>
    </row>
    <row r="360" spans="1:59" outlineLevel="1" x14ac:dyDescent="0.2">
      <c r="A360" s="159"/>
      <c r="B360" s="160"/>
      <c r="C360" s="193" t="s">
        <v>826</v>
      </c>
      <c r="D360" s="191"/>
      <c r="E360" s="192">
        <v>335.81438000000003</v>
      </c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52"/>
      <c r="X360" s="152"/>
      <c r="Y360" s="152"/>
      <c r="Z360" s="152"/>
      <c r="AA360" s="152"/>
      <c r="AB360" s="152"/>
      <c r="AC360" s="152"/>
      <c r="AD360" s="152"/>
      <c r="AE360" s="152"/>
      <c r="AF360" s="152" t="s">
        <v>329</v>
      </c>
      <c r="AG360" s="152">
        <v>0</v>
      </c>
      <c r="AH360" s="152"/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  <c r="AV360" s="152"/>
      <c r="AW360" s="152"/>
      <c r="AX360" s="152"/>
      <c r="AY360" s="152"/>
      <c r="AZ360" s="152"/>
      <c r="BA360" s="152"/>
      <c r="BB360" s="152"/>
      <c r="BC360" s="152"/>
      <c r="BD360" s="152"/>
      <c r="BE360" s="152"/>
      <c r="BF360" s="152"/>
      <c r="BG360" s="152"/>
    </row>
    <row r="361" spans="1:59" outlineLevel="1" x14ac:dyDescent="0.2">
      <c r="A361" s="159"/>
      <c r="B361" s="160"/>
      <c r="C361" s="193" t="s">
        <v>827</v>
      </c>
      <c r="D361" s="191"/>
      <c r="E361" s="192">
        <v>327.72025000000002</v>
      </c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52"/>
      <c r="X361" s="152"/>
      <c r="Y361" s="152"/>
      <c r="Z361" s="152"/>
      <c r="AA361" s="152"/>
      <c r="AB361" s="152"/>
      <c r="AC361" s="152"/>
      <c r="AD361" s="152"/>
      <c r="AE361" s="152"/>
      <c r="AF361" s="152" t="s">
        <v>329</v>
      </c>
      <c r="AG361" s="152">
        <v>0</v>
      </c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  <c r="AV361" s="152"/>
      <c r="AW361" s="152"/>
      <c r="AX361" s="152"/>
      <c r="AY361" s="152"/>
      <c r="AZ361" s="152"/>
      <c r="BA361" s="152"/>
      <c r="BB361" s="152"/>
      <c r="BC361" s="152"/>
      <c r="BD361" s="152"/>
      <c r="BE361" s="152"/>
      <c r="BF361" s="152"/>
      <c r="BG361" s="152"/>
    </row>
    <row r="362" spans="1:59" ht="22.5" outlineLevel="1" x14ac:dyDescent="0.2">
      <c r="A362" s="171">
        <v>100</v>
      </c>
      <c r="B362" s="172" t="s">
        <v>828</v>
      </c>
      <c r="C362" s="187" t="s">
        <v>829</v>
      </c>
      <c r="D362" s="173" t="s">
        <v>353</v>
      </c>
      <c r="E362" s="174">
        <v>32.72</v>
      </c>
      <c r="F362" s="175"/>
      <c r="G362" s="176">
        <f>ROUND(E362*F362,2)</f>
        <v>0</v>
      </c>
      <c r="H362" s="175"/>
      <c r="I362" s="176">
        <f>ROUND(E362*H362,2)</f>
        <v>0</v>
      </c>
      <c r="J362" s="175"/>
      <c r="K362" s="176">
        <f>ROUND(E362*J362,2)</f>
        <v>0</v>
      </c>
      <c r="L362" s="176">
        <v>15</v>
      </c>
      <c r="M362" s="176">
        <f>G362*(1+L362/100)</f>
        <v>0</v>
      </c>
      <c r="N362" s="176">
        <v>3.7799999999999999E-3</v>
      </c>
      <c r="O362" s="176">
        <f>ROUND(E362*N362,2)</f>
        <v>0.12</v>
      </c>
      <c r="P362" s="176">
        <v>0</v>
      </c>
      <c r="Q362" s="176">
        <f>ROUND(E362*P362,2)</f>
        <v>0</v>
      </c>
      <c r="R362" s="176" t="s">
        <v>830</v>
      </c>
      <c r="S362" s="176" t="s">
        <v>269</v>
      </c>
      <c r="T362" s="161">
        <v>0.42403000000000002</v>
      </c>
      <c r="U362" s="161">
        <f>ROUND(E362*T362,2)</f>
        <v>13.87</v>
      </c>
      <c r="V362" s="161"/>
      <c r="W362" s="152"/>
      <c r="X362" s="152"/>
      <c r="Y362" s="152"/>
      <c r="Z362" s="152"/>
      <c r="AA362" s="152"/>
      <c r="AB362" s="152"/>
      <c r="AC362" s="152"/>
      <c r="AD362" s="152"/>
      <c r="AE362" s="152"/>
      <c r="AF362" s="152" t="s">
        <v>831</v>
      </c>
      <c r="AG362" s="152"/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  <c r="AV362" s="152"/>
      <c r="AW362" s="152"/>
      <c r="AX362" s="152"/>
      <c r="AY362" s="152"/>
      <c r="AZ362" s="152"/>
      <c r="BA362" s="152"/>
      <c r="BB362" s="152"/>
      <c r="BC362" s="152"/>
      <c r="BD362" s="152"/>
      <c r="BE362" s="152"/>
      <c r="BF362" s="152"/>
      <c r="BG362" s="152"/>
    </row>
    <row r="363" spans="1:59" outlineLevel="1" x14ac:dyDescent="0.2">
      <c r="A363" s="159"/>
      <c r="B363" s="160"/>
      <c r="C363" s="193" t="s">
        <v>832</v>
      </c>
      <c r="D363" s="191"/>
      <c r="E363" s="192">
        <v>32.72</v>
      </c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52"/>
      <c r="X363" s="152"/>
      <c r="Y363" s="152"/>
      <c r="Z363" s="152"/>
      <c r="AA363" s="152"/>
      <c r="AB363" s="152"/>
      <c r="AC363" s="152"/>
      <c r="AD363" s="152"/>
      <c r="AE363" s="152"/>
      <c r="AF363" s="152" t="s">
        <v>329</v>
      </c>
      <c r="AG363" s="152">
        <v>0</v>
      </c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  <c r="AV363" s="152"/>
      <c r="AW363" s="152"/>
      <c r="AX363" s="152"/>
      <c r="AY363" s="152"/>
      <c r="AZ363" s="152"/>
      <c r="BA363" s="152"/>
      <c r="BB363" s="152"/>
      <c r="BC363" s="152"/>
      <c r="BD363" s="152"/>
      <c r="BE363" s="152"/>
      <c r="BF363" s="152"/>
      <c r="BG363" s="152"/>
    </row>
    <row r="364" spans="1:59" outlineLevel="1" x14ac:dyDescent="0.2">
      <c r="A364" s="171">
        <v>101</v>
      </c>
      <c r="B364" s="172" t="s">
        <v>389</v>
      </c>
      <c r="C364" s="187" t="s">
        <v>390</v>
      </c>
      <c r="D364" s="173" t="s">
        <v>0</v>
      </c>
      <c r="E364" s="174">
        <v>1763.55</v>
      </c>
      <c r="F364" s="175"/>
      <c r="G364" s="176">
        <f>ROUND(E364*F364,2)</f>
        <v>0</v>
      </c>
      <c r="H364" s="175"/>
      <c r="I364" s="176">
        <f>ROUND(E364*H364,2)</f>
        <v>0</v>
      </c>
      <c r="J364" s="175"/>
      <c r="K364" s="176">
        <f>ROUND(E364*J364,2)</f>
        <v>0</v>
      </c>
      <c r="L364" s="176">
        <v>15</v>
      </c>
      <c r="M364" s="176">
        <f>G364*(1+L364/100)</f>
        <v>0</v>
      </c>
      <c r="N364" s="176">
        <v>0</v>
      </c>
      <c r="O364" s="176">
        <f>ROUND(E364*N364,2)</f>
        <v>0</v>
      </c>
      <c r="P364" s="176">
        <v>0</v>
      </c>
      <c r="Q364" s="176">
        <f>ROUND(E364*P364,2)</f>
        <v>0</v>
      </c>
      <c r="R364" s="176" t="s">
        <v>386</v>
      </c>
      <c r="S364" s="176" t="s">
        <v>269</v>
      </c>
      <c r="T364" s="161">
        <v>0</v>
      </c>
      <c r="U364" s="161">
        <f>ROUND(E364*T364,2)</f>
        <v>0</v>
      </c>
      <c r="V364" s="161"/>
      <c r="W364" s="152"/>
      <c r="X364" s="152"/>
      <c r="Y364" s="152"/>
      <c r="Z364" s="152"/>
      <c r="AA364" s="152"/>
      <c r="AB364" s="152"/>
      <c r="AC364" s="152"/>
      <c r="AD364" s="152"/>
      <c r="AE364" s="152"/>
      <c r="AF364" s="152" t="s">
        <v>433</v>
      </c>
      <c r="AG364" s="152"/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  <c r="AV364" s="152"/>
      <c r="AW364" s="152"/>
      <c r="AX364" s="152"/>
      <c r="AY364" s="152"/>
      <c r="AZ364" s="152"/>
      <c r="BA364" s="152"/>
      <c r="BB364" s="152"/>
      <c r="BC364" s="152"/>
      <c r="BD364" s="152"/>
      <c r="BE364" s="152"/>
      <c r="BF364" s="152"/>
      <c r="BG364" s="152"/>
    </row>
    <row r="365" spans="1:59" outlineLevel="1" x14ac:dyDescent="0.2">
      <c r="A365" s="159"/>
      <c r="B365" s="160"/>
      <c r="C365" s="257" t="s">
        <v>391</v>
      </c>
      <c r="D365" s="258"/>
      <c r="E365" s="258"/>
      <c r="F365" s="258"/>
      <c r="G365" s="258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52"/>
      <c r="X365" s="152"/>
      <c r="Y365" s="152"/>
      <c r="Z365" s="152"/>
      <c r="AA365" s="152"/>
      <c r="AB365" s="152"/>
      <c r="AC365" s="152"/>
      <c r="AD365" s="152"/>
      <c r="AE365" s="152"/>
      <c r="AF365" s="152" t="s">
        <v>327</v>
      </c>
      <c r="AG365" s="152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</row>
    <row r="366" spans="1:59" outlineLevel="1" x14ac:dyDescent="0.2">
      <c r="A366" s="159"/>
      <c r="B366" s="160"/>
      <c r="C366" s="193" t="s">
        <v>833</v>
      </c>
      <c r="D366" s="191"/>
      <c r="E366" s="192">
        <v>1763.55</v>
      </c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52"/>
      <c r="X366" s="152"/>
      <c r="Y366" s="152"/>
      <c r="Z366" s="152"/>
      <c r="AA366" s="152"/>
      <c r="AB366" s="152"/>
      <c r="AC366" s="152"/>
      <c r="AD366" s="152"/>
      <c r="AE366" s="152"/>
      <c r="AF366" s="152" t="s">
        <v>329</v>
      </c>
      <c r="AG366" s="152">
        <v>0</v>
      </c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  <c r="AV366" s="152"/>
      <c r="AW366" s="152"/>
      <c r="AX366" s="152"/>
      <c r="AY366" s="152"/>
      <c r="AZ366" s="152"/>
      <c r="BA366" s="152"/>
      <c r="BB366" s="152"/>
      <c r="BC366" s="152"/>
      <c r="BD366" s="152"/>
      <c r="BE366" s="152"/>
      <c r="BF366" s="152"/>
      <c r="BG366" s="152"/>
    </row>
    <row r="367" spans="1:59" x14ac:dyDescent="0.2">
      <c r="A367" s="166" t="s">
        <v>260</v>
      </c>
      <c r="B367" s="167" t="s">
        <v>184</v>
      </c>
      <c r="C367" s="185" t="s">
        <v>185</v>
      </c>
      <c r="D367" s="168"/>
      <c r="E367" s="169"/>
      <c r="F367" s="170"/>
      <c r="G367" s="170">
        <f>SUMIF(AF368:AF374,"&lt;&gt;NOR",G368:G374)</f>
        <v>0</v>
      </c>
      <c r="H367" s="170"/>
      <c r="I367" s="170">
        <f>SUM(I368:I374)</f>
        <v>0</v>
      </c>
      <c r="J367" s="170"/>
      <c r="K367" s="170">
        <f>SUM(K368:K374)</f>
        <v>0</v>
      </c>
      <c r="L367" s="170"/>
      <c r="M367" s="170">
        <f>SUM(M368:M374)</f>
        <v>0</v>
      </c>
      <c r="N367" s="170"/>
      <c r="O367" s="170">
        <f>SUM(O368:O374)</f>
        <v>0.14000000000000001</v>
      </c>
      <c r="P367" s="170"/>
      <c r="Q367" s="170">
        <f>SUM(Q368:Q374)</f>
        <v>0</v>
      </c>
      <c r="R367" s="170"/>
      <c r="S367" s="170"/>
      <c r="T367" s="165"/>
      <c r="U367" s="165">
        <f>SUM(U368:U374)</f>
        <v>5.43</v>
      </c>
      <c r="V367" s="165"/>
      <c r="AF367" t="s">
        <v>261</v>
      </c>
    </row>
    <row r="368" spans="1:59" outlineLevel="1" x14ac:dyDescent="0.2">
      <c r="A368" s="171">
        <v>102</v>
      </c>
      <c r="B368" s="172" t="s">
        <v>834</v>
      </c>
      <c r="C368" s="187" t="s">
        <v>835</v>
      </c>
      <c r="D368" s="173" t="s">
        <v>353</v>
      </c>
      <c r="E368" s="174">
        <v>10.85</v>
      </c>
      <c r="F368" s="175"/>
      <c r="G368" s="176">
        <f>ROUND(E368*F368,2)</f>
        <v>0</v>
      </c>
      <c r="H368" s="175"/>
      <c r="I368" s="176">
        <f>ROUND(E368*H368,2)</f>
        <v>0</v>
      </c>
      <c r="J368" s="175"/>
      <c r="K368" s="176">
        <f>ROUND(E368*J368,2)</f>
        <v>0</v>
      </c>
      <c r="L368" s="176">
        <v>15</v>
      </c>
      <c r="M368" s="176">
        <f>G368*(1+L368/100)</f>
        <v>0</v>
      </c>
      <c r="N368" s="176">
        <v>1.7000000000000001E-4</v>
      </c>
      <c r="O368" s="176">
        <f>ROUND(E368*N368,2)</f>
        <v>0</v>
      </c>
      <c r="P368" s="176">
        <v>0</v>
      </c>
      <c r="Q368" s="176">
        <f>ROUND(E368*P368,2)</f>
        <v>0</v>
      </c>
      <c r="R368" s="176" t="s">
        <v>386</v>
      </c>
      <c r="S368" s="176" t="s">
        <v>269</v>
      </c>
      <c r="T368" s="161">
        <v>0.5</v>
      </c>
      <c r="U368" s="161">
        <f>ROUND(E368*T368,2)</f>
        <v>5.43</v>
      </c>
      <c r="V368" s="161"/>
      <c r="W368" s="152"/>
      <c r="X368" s="152"/>
      <c r="Y368" s="152"/>
      <c r="Z368" s="152"/>
      <c r="AA368" s="152"/>
      <c r="AB368" s="152"/>
      <c r="AC368" s="152"/>
      <c r="AD368" s="152"/>
      <c r="AE368" s="152"/>
      <c r="AF368" s="152" t="s">
        <v>433</v>
      </c>
      <c r="AG368" s="152"/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  <c r="AV368" s="152"/>
      <c r="AW368" s="152"/>
      <c r="AX368" s="152"/>
      <c r="AY368" s="152"/>
      <c r="AZ368" s="152"/>
      <c r="BA368" s="152"/>
      <c r="BB368" s="152"/>
      <c r="BC368" s="152"/>
      <c r="BD368" s="152"/>
      <c r="BE368" s="152"/>
      <c r="BF368" s="152"/>
      <c r="BG368" s="152"/>
    </row>
    <row r="369" spans="1:59" outlineLevel="1" x14ac:dyDescent="0.2">
      <c r="A369" s="159"/>
      <c r="B369" s="160"/>
      <c r="C369" s="193" t="s">
        <v>836</v>
      </c>
      <c r="D369" s="191"/>
      <c r="E369" s="192">
        <v>10.85</v>
      </c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52"/>
      <c r="X369" s="152"/>
      <c r="Y369" s="152"/>
      <c r="Z369" s="152"/>
      <c r="AA369" s="152"/>
      <c r="AB369" s="152"/>
      <c r="AC369" s="152"/>
      <c r="AD369" s="152"/>
      <c r="AE369" s="152"/>
      <c r="AF369" s="152" t="s">
        <v>329</v>
      </c>
      <c r="AG369" s="152">
        <v>0</v>
      </c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</row>
    <row r="370" spans="1:59" ht="22.5" outlineLevel="1" x14ac:dyDescent="0.2">
      <c r="A370" s="171">
        <v>103</v>
      </c>
      <c r="B370" s="172" t="s">
        <v>837</v>
      </c>
      <c r="C370" s="187" t="s">
        <v>838</v>
      </c>
      <c r="D370" s="173" t="s">
        <v>353</v>
      </c>
      <c r="E370" s="174">
        <v>11.935</v>
      </c>
      <c r="F370" s="175"/>
      <c r="G370" s="176">
        <f>ROUND(E370*F370,2)</f>
        <v>0</v>
      </c>
      <c r="H370" s="175"/>
      <c r="I370" s="176">
        <f>ROUND(E370*H370,2)</f>
        <v>0</v>
      </c>
      <c r="J370" s="175"/>
      <c r="K370" s="176">
        <f>ROUND(E370*J370,2)</f>
        <v>0</v>
      </c>
      <c r="L370" s="176">
        <v>15</v>
      </c>
      <c r="M370" s="176">
        <f>G370*(1+L370/100)</f>
        <v>0</v>
      </c>
      <c r="N370" s="176">
        <v>1.1599999999999999E-2</v>
      </c>
      <c r="O370" s="176">
        <f>ROUND(E370*N370,2)</f>
        <v>0.14000000000000001</v>
      </c>
      <c r="P370" s="176">
        <v>0</v>
      </c>
      <c r="Q370" s="176">
        <f>ROUND(E370*P370,2)</f>
        <v>0</v>
      </c>
      <c r="R370" s="176" t="s">
        <v>396</v>
      </c>
      <c r="S370" s="176" t="s">
        <v>269</v>
      </c>
      <c r="T370" s="161">
        <v>0</v>
      </c>
      <c r="U370" s="161">
        <f>ROUND(E370*T370,2)</f>
        <v>0</v>
      </c>
      <c r="V370" s="161"/>
      <c r="W370" s="152"/>
      <c r="X370" s="152"/>
      <c r="Y370" s="152"/>
      <c r="Z370" s="152"/>
      <c r="AA370" s="152"/>
      <c r="AB370" s="152"/>
      <c r="AC370" s="152"/>
      <c r="AD370" s="152"/>
      <c r="AE370" s="152"/>
      <c r="AF370" s="152" t="s">
        <v>398</v>
      </c>
      <c r="AG370" s="152"/>
      <c r="AH370" s="152"/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  <c r="AV370" s="152"/>
      <c r="AW370" s="152"/>
      <c r="AX370" s="152"/>
      <c r="AY370" s="152"/>
      <c r="AZ370" s="152"/>
      <c r="BA370" s="152"/>
      <c r="BB370" s="152"/>
      <c r="BC370" s="152"/>
      <c r="BD370" s="152"/>
      <c r="BE370" s="152"/>
      <c r="BF370" s="152"/>
      <c r="BG370" s="152"/>
    </row>
    <row r="371" spans="1:59" outlineLevel="1" x14ac:dyDescent="0.2">
      <c r="A371" s="159"/>
      <c r="B371" s="160"/>
      <c r="C371" s="193" t="s">
        <v>839</v>
      </c>
      <c r="D371" s="191"/>
      <c r="E371" s="192">
        <v>11.935</v>
      </c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52"/>
      <c r="X371" s="152"/>
      <c r="Y371" s="152"/>
      <c r="Z371" s="152"/>
      <c r="AA371" s="152"/>
      <c r="AB371" s="152"/>
      <c r="AC371" s="152"/>
      <c r="AD371" s="152"/>
      <c r="AE371" s="152"/>
      <c r="AF371" s="152" t="s">
        <v>329</v>
      </c>
      <c r="AG371" s="152">
        <v>0</v>
      </c>
      <c r="AH371" s="152"/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  <c r="AV371" s="152"/>
      <c r="AW371" s="152"/>
      <c r="AX371" s="152"/>
      <c r="AY371" s="152"/>
      <c r="AZ371" s="152"/>
      <c r="BA371" s="152"/>
      <c r="BB371" s="152"/>
      <c r="BC371" s="152"/>
      <c r="BD371" s="152"/>
      <c r="BE371" s="152"/>
      <c r="BF371" s="152"/>
      <c r="BG371" s="152"/>
    </row>
    <row r="372" spans="1:59" outlineLevel="1" x14ac:dyDescent="0.2">
      <c r="A372" s="171">
        <v>104</v>
      </c>
      <c r="B372" s="172" t="s">
        <v>840</v>
      </c>
      <c r="C372" s="187" t="s">
        <v>841</v>
      </c>
      <c r="D372" s="173" t="s">
        <v>0</v>
      </c>
      <c r="E372" s="174">
        <v>54.84</v>
      </c>
      <c r="F372" s="175"/>
      <c r="G372" s="176">
        <f>ROUND(E372*F372,2)</f>
        <v>0</v>
      </c>
      <c r="H372" s="175"/>
      <c r="I372" s="176">
        <f>ROUND(E372*H372,2)</f>
        <v>0</v>
      </c>
      <c r="J372" s="175"/>
      <c r="K372" s="176">
        <f>ROUND(E372*J372,2)</f>
        <v>0</v>
      </c>
      <c r="L372" s="176">
        <v>15</v>
      </c>
      <c r="M372" s="176">
        <f>G372*(1+L372/100)</f>
        <v>0</v>
      </c>
      <c r="N372" s="176">
        <v>0</v>
      </c>
      <c r="O372" s="176">
        <f>ROUND(E372*N372,2)</f>
        <v>0</v>
      </c>
      <c r="P372" s="176">
        <v>0</v>
      </c>
      <c r="Q372" s="176">
        <f>ROUND(E372*P372,2)</f>
        <v>0</v>
      </c>
      <c r="R372" s="176" t="s">
        <v>386</v>
      </c>
      <c r="S372" s="176" t="s">
        <v>269</v>
      </c>
      <c r="T372" s="161">
        <v>0</v>
      </c>
      <c r="U372" s="161">
        <f>ROUND(E372*T372,2)</f>
        <v>0</v>
      </c>
      <c r="V372" s="161"/>
      <c r="W372" s="152"/>
      <c r="X372" s="152"/>
      <c r="Y372" s="152"/>
      <c r="Z372" s="152"/>
      <c r="AA372" s="152"/>
      <c r="AB372" s="152"/>
      <c r="AC372" s="152"/>
      <c r="AD372" s="152"/>
      <c r="AE372" s="152"/>
      <c r="AF372" s="152" t="s">
        <v>433</v>
      </c>
      <c r="AG372" s="152"/>
      <c r="AH372" s="152"/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  <c r="AV372" s="152"/>
      <c r="AW372" s="152"/>
      <c r="AX372" s="152"/>
      <c r="AY372" s="152"/>
      <c r="AZ372" s="152"/>
      <c r="BA372" s="152"/>
      <c r="BB372" s="152"/>
      <c r="BC372" s="152"/>
      <c r="BD372" s="152"/>
      <c r="BE372" s="152"/>
      <c r="BF372" s="152"/>
      <c r="BG372" s="152"/>
    </row>
    <row r="373" spans="1:59" outlineLevel="1" x14ac:dyDescent="0.2">
      <c r="A373" s="159"/>
      <c r="B373" s="160"/>
      <c r="C373" s="257" t="s">
        <v>429</v>
      </c>
      <c r="D373" s="258"/>
      <c r="E373" s="258"/>
      <c r="F373" s="258"/>
      <c r="G373" s="258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52"/>
      <c r="X373" s="152"/>
      <c r="Y373" s="152"/>
      <c r="Z373" s="152"/>
      <c r="AA373" s="152"/>
      <c r="AB373" s="152"/>
      <c r="AC373" s="152"/>
      <c r="AD373" s="152"/>
      <c r="AE373" s="152"/>
      <c r="AF373" s="152" t="s">
        <v>327</v>
      </c>
      <c r="AG373" s="152"/>
      <c r="AH373" s="152"/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  <c r="AV373" s="152"/>
      <c r="AW373" s="152"/>
      <c r="AX373" s="152"/>
      <c r="AY373" s="152"/>
      <c r="AZ373" s="152"/>
      <c r="BA373" s="152"/>
      <c r="BB373" s="152"/>
      <c r="BC373" s="152"/>
      <c r="BD373" s="152"/>
      <c r="BE373" s="152"/>
      <c r="BF373" s="152"/>
      <c r="BG373" s="152"/>
    </row>
    <row r="374" spans="1:59" outlineLevel="1" x14ac:dyDescent="0.2">
      <c r="A374" s="159"/>
      <c r="B374" s="160"/>
      <c r="C374" s="193" t="s">
        <v>842</v>
      </c>
      <c r="D374" s="191"/>
      <c r="E374" s="192">
        <v>54.84</v>
      </c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52"/>
      <c r="X374" s="152"/>
      <c r="Y374" s="152"/>
      <c r="Z374" s="152"/>
      <c r="AA374" s="152"/>
      <c r="AB374" s="152"/>
      <c r="AC374" s="152"/>
      <c r="AD374" s="152"/>
      <c r="AE374" s="152"/>
      <c r="AF374" s="152" t="s">
        <v>329</v>
      </c>
      <c r="AG374" s="152">
        <v>0</v>
      </c>
      <c r="AH374" s="152"/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  <c r="AV374" s="152"/>
      <c r="AW374" s="152"/>
      <c r="AX374" s="152"/>
      <c r="AY374" s="152"/>
      <c r="AZ374" s="152"/>
      <c r="BA374" s="152"/>
      <c r="BB374" s="152"/>
      <c r="BC374" s="152"/>
      <c r="BD374" s="152"/>
      <c r="BE374" s="152"/>
      <c r="BF374" s="152"/>
      <c r="BG374" s="152"/>
    </row>
    <row r="375" spans="1:59" x14ac:dyDescent="0.2">
      <c r="A375" s="166" t="s">
        <v>260</v>
      </c>
      <c r="B375" s="167" t="s">
        <v>186</v>
      </c>
      <c r="C375" s="185" t="s">
        <v>187</v>
      </c>
      <c r="D375" s="168"/>
      <c r="E375" s="169"/>
      <c r="F375" s="170"/>
      <c r="G375" s="170">
        <f>SUMIF(AF376:AF394,"&lt;&gt;NOR",G376:G394)</f>
        <v>0</v>
      </c>
      <c r="H375" s="170"/>
      <c r="I375" s="170">
        <f>SUM(I376:I394)</f>
        <v>0</v>
      </c>
      <c r="J375" s="170"/>
      <c r="K375" s="170">
        <f>SUM(K376:K394)</f>
        <v>0</v>
      </c>
      <c r="L375" s="170"/>
      <c r="M375" s="170">
        <f>SUM(M376:M394)</f>
        <v>0</v>
      </c>
      <c r="N375" s="170"/>
      <c r="O375" s="170">
        <f>SUM(O376:O394)</f>
        <v>9.5500000000000007</v>
      </c>
      <c r="P375" s="170"/>
      <c r="Q375" s="170">
        <f>SUM(Q376:Q394)</f>
        <v>0</v>
      </c>
      <c r="R375" s="170"/>
      <c r="S375" s="170"/>
      <c r="T375" s="165"/>
      <c r="U375" s="165">
        <f>SUM(U376:U394)</f>
        <v>318.45</v>
      </c>
      <c r="V375" s="165"/>
      <c r="AF375" t="s">
        <v>261</v>
      </c>
    </row>
    <row r="376" spans="1:59" ht="22.5" outlineLevel="1" x14ac:dyDescent="0.2">
      <c r="A376" s="171">
        <v>105</v>
      </c>
      <c r="B376" s="172" t="s">
        <v>843</v>
      </c>
      <c r="C376" s="187" t="s">
        <v>844</v>
      </c>
      <c r="D376" s="173" t="s">
        <v>353</v>
      </c>
      <c r="E376" s="174">
        <v>495.88</v>
      </c>
      <c r="F376" s="175"/>
      <c r="G376" s="176">
        <f>ROUND(E376*F376,2)</f>
        <v>0</v>
      </c>
      <c r="H376" s="175"/>
      <c r="I376" s="176">
        <f>ROUND(E376*H376,2)</f>
        <v>0</v>
      </c>
      <c r="J376" s="175"/>
      <c r="K376" s="176">
        <f>ROUND(E376*J376,2)</f>
        <v>0</v>
      </c>
      <c r="L376" s="176">
        <v>15</v>
      </c>
      <c r="M376" s="176">
        <f>G376*(1+L376/100)</f>
        <v>0</v>
      </c>
      <c r="N376" s="176">
        <v>1.0000000000000001E-5</v>
      </c>
      <c r="O376" s="176">
        <f>ROUND(E376*N376,2)</f>
        <v>0</v>
      </c>
      <c r="P376" s="176">
        <v>0</v>
      </c>
      <c r="Q376" s="176">
        <f>ROUND(E376*P376,2)</f>
        <v>0</v>
      </c>
      <c r="R376" s="176" t="s">
        <v>845</v>
      </c>
      <c r="S376" s="176" t="s">
        <v>269</v>
      </c>
      <c r="T376" s="161">
        <v>7.0000000000000007E-2</v>
      </c>
      <c r="U376" s="161">
        <f>ROUND(E376*T376,2)</f>
        <v>34.71</v>
      </c>
      <c r="V376" s="161"/>
      <c r="W376" s="152"/>
      <c r="X376" s="152"/>
      <c r="Y376" s="152"/>
      <c r="Z376" s="152"/>
      <c r="AA376" s="152"/>
      <c r="AB376" s="152"/>
      <c r="AC376" s="152"/>
      <c r="AD376" s="152"/>
      <c r="AE376" s="152"/>
      <c r="AF376" s="152" t="s">
        <v>433</v>
      </c>
      <c r="AG376" s="152"/>
      <c r="AH376" s="152"/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  <c r="AV376" s="152"/>
      <c r="AW376" s="152"/>
      <c r="AX376" s="152"/>
      <c r="AY376" s="152"/>
      <c r="AZ376" s="152"/>
      <c r="BA376" s="152"/>
      <c r="BB376" s="152"/>
      <c r="BC376" s="152"/>
      <c r="BD376" s="152"/>
      <c r="BE376" s="152"/>
      <c r="BF376" s="152"/>
      <c r="BG376" s="152"/>
    </row>
    <row r="377" spans="1:59" outlineLevel="1" x14ac:dyDescent="0.2">
      <c r="A377" s="159"/>
      <c r="B377" s="160"/>
      <c r="C377" s="193" t="s">
        <v>769</v>
      </c>
      <c r="D377" s="191"/>
      <c r="E377" s="192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52"/>
      <c r="X377" s="152"/>
      <c r="Y377" s="152"/>
      <c r="Z377" s="152"/>
      <c r="AA377" s="152"/>
      <c r="AB377" s="152"/>
      <c r="AC377" s="152"/>
      <c r="AD377" s="152"/>
      <c r="AE377" s="152"/>
      <c r="AF377" s="152" t="s">
        <v>329</v>
      </c>
      <c r="AG377" s="152">
        <v>0</v>
      </c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  <c r="AV377" s="152"/>
      <c r="AW377" s="152"/>
      <c r="AX377" s="152"/>
      <c r="AY377" s="152"/>
      <c r="AZ377" s="152"/>
      <c r="BA377" s="152"/>
      <c r="BB377" s="152"/>
      <c r="BC377" s="152"/>
      <c r="BD377" s="152"/>
      <c r="BE377" s="152"/>
      <c r="BF377" s="152"/>
      <c r="BG377" s="152"/>
    </row>
    <row r="378" spans="1:59" outlineLevel="1" x14ac:dyDescent="0.2">
      <c r="A378" s="159"/>
      <c r="B378" s="160"/>
      <c r="C378" s="193" t="s">
        <v>846</v>
      </c>
      <c r="D378" s="191"/>
      <c r="E378" s="192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52"/>
      <c r="X378" s="152"/>
      <c r="Y378" s="152"/>
      <c r="Z378" s="152"/>
      <c r="AA378" s="152"/>
      <c r="AB378" s="152"/>
      <c r="AC378" s="152"/>
      <c r="AD378" s="152"/>
      <c r="AE378" s="152"/>
      <c r="AF378" s="152" t="s">
        <v>329</v>
      </c>
      <c r="AG378" s="152">
        <v>0</v>
      </c>
      <c r="AH378" s="152"/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  <c r="AV378" s="152"/>
      <c r="AW378" s="152"/>
      <c r="AX378" s="152"/>
      <c r="AY378" s="152"/>
      <c r="AZ378" s="152"/>
      <c r="BA378" s="152"/>
      <c r="BB378" s="152"/>
      <c r="BC378" s="152"/>
      <c r="BD378" s="152"/>
      <c r="BE378" s="152"/>
      <c r="BF378" s="152"/>
      <c r="BG378" s="152"/>
    </row>
    <row r="379" spans="1:59" outlineLevel="1" x14ac:dyDescent="0.2">
      <c r="A379" s="159"/>
      <c r="B379" s="160"/>
      <c r="C379" s="193" t="s">
        <v>771</v>
      </c>
      <c r="D379" s="191"/>
      <c r="E379" s="192">
        <v>147.44999999999999</v>
      </c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52"/>
      <c r="X379" s="152"/>
      <c r="Y379" s="152"/>
      <c r="Z379" s="152"/>
      <c r="AA379" s="152"/>
      <c r="AB379" s="152"/>
      <c r="AC379" s="152"/>
      <c r="AD379" s="152"/>
      <c r="AE379" s="152"/>
      <c r="AF379" s="152" t="s">
        <v>329</v>
      </c>
      <c r="AG379" s="152">
        <v>0</v>
      </c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  <c r="AV379" s="152"/>
      <c r="AW379" s="152"/>
      <c r="AX379" s="152"/>
      <c r="AY379" s="152"/>
      <c r="AZ379" s="152"/>
      <c r="BA379" s="152"/>
      <c r="BB379" s="152"/>
      <c r="BC379" s="152"/>
      <c r="BD379" s="152"/>
      <c r="BE379" s="152"/>
      <c r="BF379" s="152"/>
      <c r="BG379" s="152"/>
    </row>
    <row r="380" spans="1:59" outlineLevel="1" x14ac:dyDescent="0.2">
      <c r="A380" s="159"/>
      <c r="B380" s="160"/>
      <c r="C380" s="193" t="s">
        <v>772</v>
      </c>
      <c r="D380" s="191"/>
      <c r="E380" s="192">
        <v>89.09</v>
      </c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52"/>
      <c r="X380" s="152"/>
      <c r="Y380" s="152"/>
      <c r="Z380" s="152"/>
      <c r="AA380" s="152"/>
      <c r="AB380" s="152"/>
      <c r="AC380" s="152"/>
      <c r="AD380" s="152"/>
      <c r="AE380" s="152"/>
      <c r="AF380" s="152" t="s">
        <v>329</v>
      </c>
      <c r="AG380" s="152">
        <v>0</v>
      </c>
      <c r="AH380" s="152"/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  <c r="AV380" s="152"/>
      <c r="AW380" s="152"/>
      <c r="AX380" s="152"/>
      <c r="AY380" s="152"/>
      <c r="AZ380" s="152"/>
      <c r="BA380" s="152"/>
      <c r="BB380" s="152"/>
      <c r="BC380" s="152"/>
      <c r="BD380" s="152"/>
      <c r="BE380" s="152"/>
      <c r="BF380" s="152"/>
      <c r="BG380" s="152"/>
    </row>
    <row r="381" spans="1:59" outlineLevel="1" x14ac:dyDescent="0.2">
      <c r="A381" s="159"/>
      <c r="B381" s="160"/>
      <c r="C381" s="193" t="s">
        <v>773</v>
      </c>
      <c r="D381" s="191"/>
      <c r="E381" s="192">
        <v>259.33999999999997</v>
      </c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52"/>
      <c r="X381" s="152"/>
      <c r="Y381" s="152"/>
      <c r="Z381" s="152"/>
      <c r="AA381" s="152"/>
      <c r="AB381" s="152"/>
      <c r="AC381" s="152"/>
      <c r="AD381" s="152"/>
      <c r="AE381" s="152"/>
      <c r="AF381" s="152" t="s">
        <v>329</v>
      </c>
      <c r="AG381" s="152">
        <v>0</v>
      </c>
      <c r="AH381" s="152"/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  <c r="AV381" s="152"/>
      <c r="AW381" s="152"/>
      <c r="AX381" s="152"/>
      <c r="AY381" s="152"/>
      <c r="AZ381" s="152"/>
      <c r="BA381" s="152"/>
      <c r="BB381" s="152"/>
      <c r="BC381" s="152"/>
      <c r="BD381" s="152"/>
      <c r="BE381" s="152"/>
      <c r="BF381" s="152"/>
      <c r="BG381" s="152"/>
    </row>
    <row r="382" spans="1:59" outlineLevel="1" x14ac:dyDescent="0.2">
      <c r="A382" s="171">
        <v>106</v>
      </c>
      <c r="B382" s="172" t="s">
        <v>847</v>
      </c>
      <c r="C382" s="187" t="s">
        <v>848</v>
      </c>
      <c r="D382" s="173" t="s">
        <v>353</v>
      </c>
      <c r="E382" s="174">
        <v>968.96</v>
      </c>
      <c r="F382" s="175"/>
      <c r="G382" s="176">
        <f>ROUND(E382*F382,2)</f>
        <v>0</v>
      </c>
      <c r="H382" s="175"/>
      <c r="I382" s="176">
        <f>ROUND(E382*H382,2)</f>
        <v>0</v>
      </c>
      <c r="J382" s="175"/>
      <c r="K382" s="176">
        <f>ROUND(E382*J382,2)</f>
        <v>0</v>
      </c>
      <c r="L382" s="176">
        <v>15</v>
      </c>
      <c r="M382" s="176">
        <f>G382*(1+L382/100)</f>
        <v>0</v>
      </c>
      <c r="N382" s="176">
        <v>0</v>
      </c>
      <c r="O382" s="176">
        <f>ROUND(E382*N382,2)</f>
        <v>0</v>
      </c>
      <c r="P382" s="176">
        <v>0</v>
      </c>
      <c r="Q382" s="176">
        <f>ROUND(E382*P382,2)</f>
        <v>0</v>
      </c>
      <c r="R382" s="176" t="s">
        <v>845</v>
      </c>
      <c r="S382" s="176" t="s">
        <v>269</v>
      </c>
      <c r="T382" s="161">
        <v>0.08</v>
      </c>
      <c r="U382" s="161">
        <f>ROUND(E382*T382,2)</f>
        <v>77.52</v>
      </c>
      <c r="V382" s="161"/>
      <c r="W382" s="152"/>
      <c r="X382" s="152"/>
      <c r="Y382" s="152"/>
      <c r="Z382" s="152"/>
      <c r="AA382" s="152"/>
      <c r="AB382" s="152"/>
      <c r="AC382" s="152"/>
      <c r="AD382" s="152"/>
      <c r="AE382" s="152"/>
      <c r="AF382" s="152" t="s">
        <v>433</v>
      </c>
      <c r="AG382" s="152"/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  <c r="AV382" s="152"/>
      <c r="AW382" s="152"/>
      <c r="AX382" s="152"/>
      <c r="AY382" s="152"/>
      <c r="AZ382" s="152"/>
      <c r="BA382" s="152"/>
      <c r="BB382" s="152"/>
      <c r="BC382" s="152"/>
      <c r="BD382" s="152"/>
      <c r="BE382" s="152"/>
      <c r="BF382" s="152"/>
      <c r="BG382" s="152"/>
    </row>
    <row r="383" spans="1:59" outlineLevel="1" x14ac:dyDescent="0.2">
      <c r="A383" s="159"/>
      <c r="B383" s="160"/>
      <c r="C383" s="193" t="s">
        <v>849</v>
      </c>
      <c r="D383" s="191"/>
      <c r="E383" s="192">
        <v>709.62</v>
      </c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52"/>
      <c r="X383" s="152"/>
      <c r="Y383" s="152"/>
      <c r="Z383" s="152"/>
      <c r="AA383" s="152"/>
      <c r="AB383" s="152"/>
      <c r="AC383" s="152"/>
      <c r="AD383" s="152"/>
      <c r="AE383" s="152"/>
      <c r="AF383" s="152" t="s">
        <v>329</v>
      </c>
      <c r="AG383" s="152">
        <v>0</v>
      </c>
      <c r="AH383" s="152"/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  <c r="AV383" s="152"/>
      <c r="AW383" s="152"/>
      <c r="AX383" s="152"/>
      <c r="AY383" s="152"/>
      <c r="AZ383" s="152"/>
      <c r="BA383" s="152"/>
      <c r="BB383" s="152"/>
      <c r="BC383" s="152"/>
      <c r="BD383" s="152"/>
      <c r="BE383" s="152"/>
      <c r="BF383" s="152"/>
      <c r="BG383" s="152"/>
    </row>
    <row r="384" spans="1:59" outlineLevel="1" x14ac:dyDescent="0.2">
      <c r="A384" s="159"/>
      <c r="B384" s="160"/>
      <c r="C384" s="193" t="s">
        <v>773</v>
      </c>
      <c r="D384" s="191"/>
      <c r="E384" s="192">
        <v>259.33999999999997</v>
      </c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52"/>
      <c r="X384" s="152"/>
      <c r="Y384" s="152"/>
      <c r="Z384" s="152"/>
      <c r="AA384" s="152"/>
      <c r="AB384" s="152"/>
      <c r="AC384" s="152"/>
      <c r="AD384" s="152"/>
      <c r="AE384" s="152"/>
      <c r="AF384" s="152" t="s">
        <v>329</v>
      </c>
      <c r="AG384" s="152">
        <v>0</v>
      </c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  <c r="AV384" s="152"/>
      <c r="AW384" s="152"/>
      <c r="AX384" s="152"/>
      <c r="AY384" s="152"/>
      <c r="AZ384" s="152"/>
      <c r="BA384" s="152"/>
      <c r="BB384" s="152"/>
      <c r="BC384" s="152"/>
      <c r="BD384" s="152"/>
      <c r="BE384" s="152"/>
      <c r="BF384" s="152"/>
      <c r="BG384" s="152"/>
    </row>
    <row r="385" spans="1:59" ht="22.5" outlineLevel="1" x14ac:dyDescent="0.2">
      <c r="A385" s="171">
        <v>107</v>
      </c>
      <c r="B385" s="172" t="s">
        <v>850</v>
      </c>
      <c r="C385" s="187" t="s">
        <v>851</v>
      </c>
      <c r="D385" s="173" t="s">
        <v>323</v>
      </c>
      <c r="E385" s="174">
        <v>64.485749999999996</v>
      </c>
      <c r="F385" s="175"/>
      <c r="G385" s="176">
        <f>ROUND(E385*F385,2)</f>
        <v>0</v>
      </c>
      <c r="H385" s="175"/>
      <c r="I385" s="176">
        <f>ROUND(E385*H385,2)</f>
        <v>0</v>
      </c>
      <c r="J385" s="175"/>
      <c r="K385" s="176">
        <f>ROUND(E385*J385,2)</f>
        <v>0</v>
      </c>
      <c r="L385" s="176">
        <v>15</v>
      </c>
      <c r="M385" s="176">
        <f>G385*(1+L385/100)</f>
        <v>0</v>
      </c>
      <c r="N385" s="176">
        <v>2.5000000000000001E-2</v>
      </c>
      <c r="O385" s="176">
        <f>ROUND(E385*N385,2)</f>
        <v>1.61</v>
      </c>
      <c r="P385" s="176">
        <v>0</v>
      </c>
      <c r="Q385" s="176">
        <f>ROUND(E385*P385,2)</f>
        <v>0</v>
      </c>
      <c r="R385" s="176" t="s">
        <v>396</v>
      </c>
      <c r="S385" s="176" t="s">
        <v>269</v>
      </c>
      <c r="T385" s="161">
        <v>0</v>
      </c>
      <c r="U385" s="161">
        <f>ROUND(E385*T385,2)</f>
        <v>0</v>
      </c>
      <c r="V385" s="161"/>
      <c r="W385" s="152"/>
      <c r="X385" s="152"/>
      <c r="Y385" s="152"/>
      <c r="Z385" s="152"/>
      <c r="AA385" s="152"/>
      <c r="AB385" s="152"/>
      <c r="AC385" s="152"/>
      <c r="AD385" s="152"/>
      <c r="AE385" s="152"/>
      <c r="AF385" s="152" t="s">
        <v>398</v>
      </c>
      <c r="AG385" s="152"/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  <c r="AV385" s="152"/>
      <c r="AW385" s="152"/>
      <c r="AX385" s="152"/>
      <c r="AY385" s="152"/>
      <c r="AZ385" s="152"/>
      <c r="BA385" s="152"/>
      <c r="BB385" s="152"/>
      <c r="BC385" s="152"/>
      <c r="BD385" s="152"/>
      <c r="BE385" s="152"/>
      <c r="BF385" s="152"/>
      <c r="BG385" s="152"/>
    </row>
    <row r="386" spans="1:59" outlineLevel="1" x14ac:dyDescent="0.2">
      <c r="A386" s="159"/>
      <c r="B386" s="160"/>
      <c r="C386" s="193" t="s">
        <v>852</v>
      </c>
      <c r="D386" s="191"/>
      <c r="E386" s="192">
        <v>37.255049999999997</v>
      </c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52"/>
      <c r="X386" s="152"/>
      <c r="Y386" s="152"/>
      <c r="Z386" s="152"/>
      <c r="AA386" s="152"/>
      <c r="AB386" s="152"/>
      <c r="AC386" s="152"/>
      <c r="AD386" s="152"/>
      <c r="AE386" s="152"/>
      <c r="AF386" s="152" t="s">
        <v>329</v>
      </c>
      <c r="AG386" s="152">
        <v>0</v>
      </c>
      <c r="AH386" s="152"/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  <c r="AV386" s="152"/>
      <c r="AW386" s="152"/>
      <c r="AX386" s="152"/>
      <c r="AY386" s="152"/>
      <c r="AZ386" s="152"/>
      <c r="BA386" s="152"/>
      <c r="BB386" s="152"/>
      <c r="BC386" s="152"/>
      <c r="BD386" s="152"/>
      <c r="BE386" s="152"/>
      <c r="BF386" s="152"/>
      <c r="BG386" s="152"/>
    </row>
    <row r="387" spans="1:59" outlineLevel="1" x14ac:dyDescent="0.2">
      <c r="A387" s="159"/>
      <c r="B387" s="160"/>
      <c r="C387" s="193" t="s">
        <v>853</v>
      </c>
      <c r="D387" s="191"/>
      <c r="E387" s="192">
        <v>27.230699999999999</v>
      </c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52"/>
      <c r="X387" s="152"/>
      <c r="Y387" s="152"/>
      <c r="Z387" s="152"/>
      <c r="AA387" s="152"/>
      <c r="AB387" s="152"/>
      <c r="AC387" s="152"/>
      <c r="AD387" s="152"/>
      <c r="AE387" s="152"/>
      <c r="AF387" s="152" t="s">
        <v>329</v>
      </c>
      <c r="AG387" s="152">
        <v>0</v>
      </c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  <c r="AV387" s="152"/>
      <c r="AW387" s="152"/>
      <c r="AX387" s="152"/>
      <c r="AY387" s="152"/>
      <c r="AZ387" s="152"/>
      <c r="BA387" s="152"/>
      <c r="BB387" s="152"/>
      <c r="BC387" s="152"/>
      <c r="BD387" s="152"/>
      <c r="BE387" s="152"/>
      <c r="BF387" s="152"/>
      <c r="BG387" s="152"/>
    </row>
    <row r="388" spans="1:59" ht="33.75" outlineLevel="1" x14ac:dyDescent="0.2">
      <c r="A388" s="171">
        <v>108</v>
      </c>
      <c r="B388" s="172" t="s">
        <v>854</v>
      </c>
      <c r="C388" s="187" t="s">
        <v>855</v>
      </c>
      <c r="D388" s="173" t="s">
        <v>353</v>
      </c>
      <c r="E388" s="174">
        <v>259.33999999999997</v>
      </c>
      <c r="F388" s="175"/>
      <c r="G388" s="176">
        <f>ROUND(E388*F388,2)</f>
        <v>0</v>
      </c>
      <c r="H388" s="175"/>
      <c r="I388" s="176">
        <f>ROUND(E388*H388,2)</f>
        <v>0</v>
      </c>
      <c r="J388" s="175"/>
      <c r="K388" s="176">
        <f>ROUND(E388*J388,2)</f>
        <v>0</v>
      </c>
      <c r="L388" s="176">
        <v>15</v>
      </c>
      <c r="M388" s="176">
        <f>G388*(1+L388/100)</f>
        <v>0</v>
      </c>
      <c r="N388" s="176">
        <v>3.0599999999999999E-2</v>
      </c>
      <c r="O388" s="176">
        <f>ROUND(E388*N388,2)</f>
        <v>7.94</v>
      </c>
      <c r="P388" s="176">
        <v>0</v>
      </c>
      <c r="Q388" s="176">
        <f>ROUND(E388*P388,2)</f>
        <v>0</v>
      </c>
      <c r="R388" s="176" t="s">
        <v>830</v>
      </c>
      <c r="S388" s="176" t="s">
        <v>269</v>
      </c>
      <c r="T388" s="161">
        <v>0.79518999999999995</v>
      </c>
      <c r="U388" s="161">
        <f>ROUND(E388*T388,2)</f>
        <v>206.22</v>
      </c>
      <c r="V388" s="161"/>
      <c r="W388" s="152"/>
      <c r="X388" s="152"/>
      <c r="Y388" s="152"/>
      <c r="Z388" s="152"/>
      <c r="AA388" s="152"/>
      <c r="AB388" s="152"/>
      <c r="AC388" s="152"/>
      <c r="AD388" s="152"/>
      <c r="AE388" s="152"/>
      <c r="AF388" s="152" t="s">
        <v>831</v>
      </c>
      <c r="AG388" s="152"/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  <c r="AV388" s="152"/>
      <c r="AW388" s="152"/>
      <c r="AX388" s="152"/>
      <c r="AY388" s="152"/>
      <c r="AZ388" s="152"/>
      <c r="BA388" s="152"/>
      <c r="BB388" s="152"/>
      <c r="BC388" s="152"/>
      <c r="BD388" s="152"/>
      <c r="BE388" s="152"/>
      <c r="BF388" s="152"/>
      <c r="BG388" s="152"/>
    </row>
    <row r="389" spans="1:59" outlineLevel="1" x14ac:dyDescent="0.2">
      <c r="A389" s="159"/>
      <c r="B389" s="160"/>
      <c r="C389" s="193" t="s">
        <v>773</v>
      </c>
      <c r="D389" s="191"/>
      <c r="E389" s="192">
        <v>259.33999999999997</v>
      </c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52"/>
      <c r="X389" s="152"/>
      <c r="Y389" s="152"/>
      <c r="Z389" s="152"/>
      <c r="AA389" s="152"/>
      <c r="AB389" s="152"/>
      <c r="AC389" s="152"/>
      <c r="AD389" s="152"/>
      <c r="AE389" s="152"/>
      <c r="AF389" s="152" t="s">
        <v>329</v>
      </c>
      <c r="AG389" s="152">
        <v>0</v>
      </c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  <c r="AV389" s="152"/>
      <c r="AW389" s="152"/>
      <c r="AX389" s="152"/>
      <c r="AY389" s="152"/>
      <c r="AZ389" s="152"/>
      <c r="BA389" s="152"/>
      <c r="BB389" s="152"/>
      <c r="BC389" s="152"/>
      <c r="BD389" s="152"/>
      <c r="BE389" s="152"/>
      <c r="BF389" s="152"/>
      <c r="BG389" s="152"/>
    </row>
    <row r="390" spans="1:59" outlineLevel="1" x14ac:dyDescent="0.2">
      <c r="A390" s="171">
        <v>109</v>
      </c>
      <c r="B390" s="172" t="s">
        <v>856</v>
      </c>
      <c r="C390" s="187" t="s">
        <v>857</v>
      </c>
      <c r="D390" s="173" t="s">
        <v>364</v>
      </c>
      <c r="E390" s="174">
        <v>9.1199999999999992</v>
      </c>
      <c r="F390" s="175"/>
      <c r="G390" s="176">
        <f>ROUND(E390*F390,2)</f>
        <v>0</v>
      </c>
      <c r="H390" s="175"/>
      <c r="I390" s="176">
        <f>ROUND(E390*H390,2)</f>
        <v>0</v>
      </c>
      <c r="J390" s="175"/>
      <c r="K390" s="176">
        <f>ROUND(E390*J390,2)</f>
        <v>0</v>
      </c>
      <c r="L390" s="176">
        <v>15</v>
      </c>
      <c r="M390" s="176">
        <f>G390*(1+L390/100)</f>
        <v>0</v>
      </c>
      <c r="N390" s="176">
        <v>0</v>
      </c>
      <c r="O390" s="176">
        <f>ROUND(E390*N390,2)</f>
        <v>0</v>
      </c>
      <c r="P390" s="176">
        <v>0</v>
      </c>
      <c r="Q390" s="176">
        <f>ROUND(E390*P390,2)</f>
        <v>0</v>
      </c>
      <c r="R390" s="176"/>
      <c r="S390" s="176" t="s">
        <v>265</v>
      </c>
      <c r="T390" s="161">
        <v>0</v>
      </c>
      <c r="U390" s="161">
        <f>ROUND(E390*T390,2)</f>
        <v>0</v>
      </c>
      <c r="V390" s="161"/>
      <c r="W390" s="152"/>
      <c r="X390" s="152"/>
      <c r="Y390" s="152"/>
      <c r="Z390" s="152"/>
      <c r="AA390" s="152"/>
      <c r="AB390" s="152"/>
      <c r="AC390" s="152"/>
      <c r="AD390" s="152"/>
      <c r="AE390" s="152"/>
      <c r="AF390" s="152" t="s">
        <v>433</v>
      </c>
      <c r="AG390" s="152"/>
      <c r="AH390" s="152"/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  <c r="AV390" s="152"/>
      <c r="AW390" s="152"/>
      <c r="AX390" s="152"/>
      <c r="AY390" s="152"/>
      <c r="AZ390" s="152"/>
      <c r="BA390" s="152"/>
      <c r="BB390" s="152"/>
      <c r="BC390" s="152"/>
      <c r="BD390" s="152"/>
      <c r="BE390" s="152"/>
      <c r="BF390" s="152"/>
      <c r="BG390" s="152"/>
    </row>
    <row r="391" spans="1:59" outlineLevel="1" x14ac:dyDescent="0.2">
      <c r="A391" s="159"/>
      <c r="B391" s="160"/>
      <c r="C391" s="193" t="s">
        <v>858</v>
      </c>
      <c r="D391" s="191"/>
      <c r="E391" s="192">
        <v>9.1199999999999992</v>
      </c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52"/>
      <c r="X391" s="152"/>
      <c r="Y391" s="152"/>
      <c r="Z391" s="152"/>
      <c r="AA391" s="152"/>
      <c r="AB391" s="152"/>
      <c r="AC391" s="152"/>
      <c r="AD391" s="152"/>
      <c r="AE391" s="152"/>
      <c r="AF391" s="152" t="s">
        <v>329</v>
      </c>
      <c r="AG391" s="152">
        <v>0</v>
      </c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  <c r="AV391" s="152"/>
      <c r="AW391" s="152"/>
      <c r="AX391" s="152"/>
      <c r="AY391" s="152"/>
      <c r="AZ391" s="152"/>
      <c r="BA391" s="152"/>
      <c r="BB391" s="152"/>
      <c r="BC391" s="152"/>
      <c r="BD391" s="152"/>
      <c r="BE391" s="152"/>
      <c r="BF391" s="152"/>
      <c r="BG391" s="152"/>
    </row>
    <row r="392" spans="1:59" outlineLevel="1" x14ac:dyDescent="0.2">
      <c r="A392" s="171">
        <v>110</v>
      </c>
      <c r="B392" s="172" t="s">
        <v>859</v>
      </c>
      <c r="C392" s="187" t="s">
        <v>860</v>
      </c>
      <c r="D392" s="173" t="s">
        <v>0</v>
      </c>
      <c r="E392" s="174">
        <v>5404.73</v>
      </c>
      <c r="F392" s="175"/>
      <c r="G392" s="176">
        <f>ROUND(E392*F392,2)</f>
        <v>0</v>
      </c>
      <c r="H392" s="175"/>
      <c r="I392" s="176">
        <f>ROUND(E392*H392,2)</f>
        <v>0</v>
      </c>
      <c r="J392" s="175"/>
      <c r="K392" s="176">
        <f>ROUND(E392*J392,2)</f>
        <v>0</v>
      </c>
      <c r="L392" s="176">
        <v>15</v>
      </c>
      <c r="M392" s="176">
        <f>G392*(1+L392/100)</f>
        <v>0</v>
      </c>
      <c r="N392" s="176">
        <v>0</v>
      </c>
      <c r="O392" s="176">
        <f>ROUND(E392*N392,2)</f>
        <v>0</v>
      </c>
      <c r="P392" s="176">
        <v>0</v>
      </c>
      <c r="Q392" s="176">
        <f>ROUND(E392*P392,2)</f>
        <v>0</v>
      </c>
      <c r="R392" s="176" t="s">
        <v>845</v>
      </c>
      <c r="S392" s="176" t="s">
        <v>269</v>
      </c>
      <c r="T392" s="161">
        <v>0</v>
      </c>
      <c r="U392" s="161">
        <f>ROUND(E392*T392,2)</f>
        <v>0</v>
      </c>
      <c r="V392" s="161"/>
      <c r="W392" s="152"/>
      <c r="X392" s="152"/>
      <c r="Y392" s="152"/>
      <c r="Z392" s="152"/>
      <c r="AA392" s="152"/>
      <c r="AB392" s="152"/>
      <c r="AC392" s="152"/>
      <c r="AD392" s="152"/>
      <c r="AE392" s="152"/>
      <c r="AF392" s="152" t="s">
        <v>433</v>
      </c>
      <c r="AG392" s="152"/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  <c r="AV392" s="152"/>
      <c r="AW392" s="152"/>
      <c r="AX392" s="152"/>
      <c r="AY392" s="152"/>
      <c r="AZ392" s="152"/>
      <c r="BA392" s="152"/>
      <c r="BB392" s="152"/>
      <c r="BC392" s="152"/>
      <c r="BD392" s="152"/>
      <c r="BE392" s="152"/>
      <c r="BF392" s="152"/>
      <c r="BG392" s="152"/>
    </row>
    <row r="393" spans="1:59" outlineLevel="1" x14ac:dyDescent="0.2">
      <c r="A393" s="159"/>
      <c r="B393" s="160"/>
      <c r="C393" s="257" t="s">
        <v>429</v>
      </c>
      <c r="D393" s="258"/>
      <c r="E393" s="258"/>
      <c r="F393" s="258"/>
      <c r="G393" s="258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52"/>
      <c r="X393" s="152"/>
      <c r="Y393" s="152"/>
      <c r="Z393" s="152"/>
      <c r="AA393" s="152"/>
      <c r="AB393" s="152"/>
      <c r="AC393" s="152"/>
      <c r="AD393" s="152"/>
      <c r="AE393" s="152"/>
      <c r="AF393" s="152" t="s">
        <v>327</v>
      </c>
      <c r="AG393" s="152"/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  <c r="AV393" s="152"/>
      <c r="AW393" s="152"/>
      <c r="AX393" s="152"/>
      <c r="AY393" s="152"/>
      <c r="AZ393" s="152"/>
      <c r="BA393" s="152"/>
      <c r="BB393" s="152"/>
      <c r="BC393" s="152"/>
      <c r="BD393" s="152"/>
      <c r="BE393" s="152"/>
      <c r="BF393" s="152"/>
      <c r="BG393" s="152"/>
    </row>
    <row r="394" spans="1:59" outlineLevel="1" x14ac:dyDescent="0.2">
      <c r="A394" s="159"/>
      <c r="B394" s="160"/>
      <c r="C394" s="193" t="s">
        <v>861</v>
      </c>
      <c r="D394" s="191"/>
      <c r="E394" s="192">
        <v>5404.73</v>
      </c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52"/>
      <c r="X394" s="152"/>
      <c r="Y394" s="152"/>
      <c r="Z394" s="152"/>
      <c r="AA394" s="152"/>
      <c r="AB394" s="152"/>
      <c r="AC394" s="152"/>
      <c r="AD394" s="152"/>
      <c r="AE394" s="152"/>
      <c r="AF394" s="152" t="s">
        <v>329</v>
      </c>
      <c r="AG394" s="152">
        <v>0</v>
      </c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  <c r="AV394" s="152"/>
      <c r="AW394" s="152"/>
      <c r="AX394" s="152"/>
      <c r="AY394" s="152"/>
      <c r="AZ394" s="152"/>
      <c r="BA394" s="152"/>
      <c r="BB394" s="152"/>
      <c r="BC394" s="152"/>
      <c r="BD394" s="152"/>
      <c r="BE394" s="152"/>
      <c r="BF394" s="152"/>
      <c r="BG394" s="152"/>
    </row>
    <row r="395" spans="1:59" x14ac:dyDescent="0.2">
      <c r="A395" s="166" t="s">
        <v>260</v>
      </c>
      <c r="B395" s="167" t="s">
        <v>206</v>
      </c>
      <c r="C395" s="185" t="s">
        <v>207</v>
      </c>
      <c r="D395" s="168"/>
      <c r="E395" s="169"/>
      <c r="F395" s="170"/>
      <c r="G395" s="170">
        <f>SUMIF(AF396:AF429,"&lt;&gt;NOR",G396:G429)</f>
        <v>0</v>
      </c>
      <c r="H395" s="170"/>
      <c r="I395" s="170">
        <f>SUM(I396:I429)</f>
        <v>0</v>
      </c>
      <c r="J395" s="170"/>
      <c r="K395" s="170">
        <f>SUM(K396:K429)</f>
        <v>0</v>
      </c>
      <c r="L395" s="170"/>
      <c r="M395" s="170">
        <f>SUM(M396:M429)</f>
        <v>0</v>
      </c>
      <c r="N395" s="170"/>
      <c r="O395" s="170">
        <f>SUM(O396:O429)</f>
        <v>34.070000000000007</v>
      </c>
      <c r="P395" s="170"/>
      <c r="Q395" s="170">
        <f>SUM(Q396:Q429)</f>
        <v>0</v>
      </c>
      <c r="R395" s="170"/>
      <c r="S395" s="170"/>
      <c r="T395" s="165"/>
      <c r="U395" s="165">
        <f>SUM(U396:U429)</f>
        <v>737.82</v>
      </c>
      <c r="V395" s="165"/>
      <c r="AF395" t="s">
        <v>261</v>
      </c>
    </row>
    <row r="396" spans="1:59" ht="33.75" outlineLevel="1" x14ac:dyDescent="0.2">
      <c r="A396" s="171">
        <v>111</v>
      </c>
      <c r="B396" s="172" t="s">
        <v>862</v>
      </c>
      <c r="C396" s="187" t="s">
        <v>863</v>
      </c>
      <c r="D396" s="173" t="s">
        <v>364</v>
      </c>
      <c r="E396" s="174">
        <v>502.2</v>
      </c>
      <c r="F396" s="175"/>
      <c r="G396" s="176">
        <f>ROUND(E396*F396,2)</f>
        <v>0</v>
      </c>
      <c r="H396" s="175"/>
      <c r="I396" s="176">
        <f>ROUND(E396*H396,2)</f>
        <v>0</v>
      </c>
      <c r="J396" s="175"/>
      <c r="K396" s="176">
        <f>ROUND(E396*J396,2)</f>
        <v>0</v>
      </c>
      <c r="L396" s="176">
        <v>15</v>
      </c>
      <c r="M396" s="176">
        <f>G396*(1+L396/100)</f>
        <v>0</v>
      </c>
      <c r="N396" s="176">
        <v>9.8999999999999999E-4</v>
      </c>
      <c r="O396" s="176">
        <f>ROUND(E396*N396,2)</f>
        <v>0.5</v>
      </c>
      <c r="P396" s="176">
        <v>0</v>
      </c>
      <c r="Q396" s="176">
        <f>ROUND(E396*P396,2)</f>
        <v>0</v>
      </c>
      <c r="R396" s="176" t="s">
        <v>864</v>
      </c>
      <c r="S396" s="176" t="s">
        <v>269</v>
      </c>
      <c r="T396" s="161">
        <v>0.26200000000000001</v>
      </c>
      <c r="U396" s="161">
        <f>ROUND(E396*T396,2)</f>
        <v>131.58000000000001</v>
      </c>
      <c r="V396" s="161"/>
      <c r="W396" s="152"/>
      <c r="X396" s="152"/>
      <c r="Y396" s="152"/>
      <c r="Z396" s="152"/>
      <c r="AA396" s="152"/>
      <c r="AB396" s="152"/>
      <c r="AC396" s="152"/>
      <c r="AD396" s="152"/>
      <c r="AE396" s="152"/>
      <c r="AF396" s="152" t="s">
        <v>433</v>
      </c>
      <c r="AG396" s="152"/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  <c r="AV396" s="152"/>
      <c r="AW396" s="152"/>
      <c r="AX396" s="152"/>
      <c r="AY396" s="152"/>
      <c r="AZ396" s="152"/>
      <c r="BA396" s="152"/>
      <c r="BB396" s="152"/>
      <c r="BC396" s="152"/>
      <c r="BD396" s="152"/>
      <c r="BE396" s="152"/>
      <c r="BF396" s="152"/>
      <c r="BG396" s="152"/>
    </row>
    <row r="397" spans="1:59" outlineLevel="1" x14ac:dyDescent="0.2">
      <c r="A397" s="159"/>
      <c r="B397" s="160"/>
      <c r="C397" s="193" t="s">
        <v>865</v>
      </c>
      <c r="D397" s="191"/>
      <c r="E397" s="192">
        <v>100.4</v>
      </c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52"/>
      <c r="X397" s="152"/>
      <c r="Y397" s="152"/>
      <c r="Z397" s="152"/>
      <c r="AA397" s="152"/>
      <c r="AB397" s="152"/>
      <c r="AC397" s="152"/>
      <c r="AD397" s="152"/>
      <c r="AE397" s="152"/>
      <c r="AF397" s="152" t="s">
        <v>329</v>
      </c>
      <c r="AG397" s="152">
        <v>0</v>
      </c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  <c r="AV397" s="152"/>
      <c r="AW397" s="152"/>
      <c r="AX397" s="152"/>
      <c r="AY397" s="152"/>
      <c r="AZ397" s="152"/>
      <c r="BA397" s="152"/>
      <c r="BB397" s="152"/>
      <c r="BC397" s="152"/>
      <c r="BD397" s="152"/>
      <c r="BE397" s="152"/>
      <c r="BF397" s="152"/>
      <c r="BG397" s="152"/>
    </row>
    <row r="398" spans="1:59" outlineLevel="1" x14ac:dyDescent="0.2">
      <c r="A398" s="159"/>
      <c r="B398" s="160"/>
      <c r="C398" s="193" t="s">
        <v>866</v>
      </c>
      <c r="D398" s="191"/>
      <c r="E398" s="192">
        <v>401.8</v>
      </c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52"/>
      <c r="X398" s="152"/>
      <c r="Y398" s="152"/>
      <c r="Z398" s="152"/>
      <c r="AA398" s="152"/>
      <c r="AB398" s="152"/>
      <c r="AC398" s="152"/>
      <c r="AD398" s="152"/>
      <c r="AE398" s="152"/>
      <c r="AF398" s="152" t="s">
        <v>329</v>
      </c>
      <c r="AG398" s="152">
        <v>0</v>
      </c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  <c r="AV398" s="152"/>
      <c r="AW398" s="152"/>
      <c r="AX398" s="152"/>
      <c r="AY398" s="152"/>
      <c r="AZ398" s="152"/>
      <c r="BA398" s="152"/>
      <c r="BB398" s="152"/>
      <c r="BC398" s="152"/>
      <c r="BD398" s="152"/>
      <c r="BE398" s="152"/>
      <c r="BF398" s="152"/>
      <c r="BG398" s="152"/>
    </row>
    <row r="399" spans="1:59" ht="33.75" outlineLevel="1" x14ac:dyDescent="0.2">
      <c r="A399" s="171">
        <v>112</v>
      </c>
      <c r="B399" s="172" t="s">
        <v>867</v>
      </c>
      <c r="C399" s="187" t="s">
        <v>868</v>
      </c>
      <c r="D399" s="173" t="s">
        <v>364</v>
      </c>
      <c r="E399" s="174">
        <v>764.9</v>
      </c>
      <c r="F399" s="175"/>
      <c r="G399" s="176">
        <f>ROUND(E399*F399,2)</f>
        <v>0</v>
      </c>
      <c r="H399" s="175"/>
      <c r="I399" s="176">
        <f>ROUND(E399*H399,2)</f>
        <v>0</v>
      </c>
      <c r="J399" s="175"/>
      <c r="K399" s="176">
        <f>ROUND(E399*J399,2)</f>
        <v>0</v>
      </c>
      <c r="L399" s="176">
        <v>15</v>
      </c>
      <c r="M399" s="176">
        <f>G399*(1+L399/100)</f>
        <v>0</v>
      </c>
      <c r="N399" s="176">
        <v>9.8999999999999999E-4</v>
      </c>
      <c r="O399" s="176">
        <f>ROUND(E399*N399,2)</f>
        <v>0.76</v>
      </c>
      <c r="P399" s="176">
        <v>0</v>
      </c>
      <c r="Q399" s="176">
        <f>ROUND(E399*P399,2)</f>
        <v>0</v>
      </c>
      <c r="R399" s="176" t="s">
        <v>864</v>
      </c>
      <c r="S399" s="176" t="s">
        <v>269</v>
      </c>
      <c r="T399" s="161">
        <v>0.36099999999999999</v>
      </c>
      <c r="U399" s="161">
        <f>ROUND(E399*T399,2)</f>
        <v>276.13</v>
      </c>
      <c r="V399" s="161"/>
      <c r="W399" s="152"/>
      <c r="X399" s="152"/>
      <c r="Y399" s="152"/>
      <c r="Z399" s="152"/>
      <c r="AA399" s="152"/>
      <c r="AB399" s="152"/>
      <c r="AC399" s="152"/>
      <c r="AD399" s="152"/>
      <c r="AE399" s="152"/>
      <c r="AF399" s="152" t="s">
        <v>433</v>
      </c>
      <c r="AG399" s="152"/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  <c r="AV399" s="152"/>
      <c r="AW399" s="152"/>
      <c r="AX399" s="152"/>
      <c r="AY399" s="152"/>
      <c r="AZ399" s="152"/>
      <c r="BA399" s="152"/>
      <c r="BB399" s="152"/>
      <c r="BC399" s="152"/>
      <c r="BD399" s="152"/>
      <c r="BE399" s="152"/>
      <c r="BF399" s="152"/>
      <c r="BG399" s="152"/>
    </row>
    <row r="400" spans="1:59" outlineLevel="1" x14ac:dyDescent="0.2">
      <c r="A400" s="159"/>
      <c r="B400" s="160"/>
      <c r="C400" s="193" t="s">
        <v>869</v>
      </c>
      <c r="D400" s="191"/>
      <c r="E400" s="192">
        <v>764.9</v>
      </c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52"/>
      <c r="X400" s="152"/>
      <c r="Y400" s="152"/>
      <c r="Z400" s="152"/>
      <c r="AA400" s="152"/>
      <c r="AB400" s="152"/>
      <c r="AC400" s="152"/>
      <c r="AD400" s="152"/>
      <c r="AE400" s="152"/>
      <c r="AF400" s="152" t="s">
        <v>329</v>
      </c>
      <c r="AG400" s="152">
        <v>0</v>
      </c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  <c r="AV400" s="152"/>
      <c r="AW400" s="152"/>
      <c r="AX400" s="152"/>
      <c r="AY400" s="152"/>
      <c r="AZ400" s="152"/>
      <c r="BA400" s="152"/>
      <c r="BB400" s="152"/>
      <c r="BC400" s="152"/>
      <c r="BD400" s="152"/>
      <c r="BE400" s="152"/>
      <c r="BF400" s="152"/>
      <c r="BG400" s="152"/>
    </row>
    <row r="401" spans="1:59" ht="33.75" outlineLevel="1" x14ac:dyDescent="0.2">
      <c r="A401" s="171">
        <v>113</v>
      </c>
      <c r="B401" s="172" t="s">
        <v>870</v>
      </c>
      <c r="C401" s="187" t="s">
        <v>871</v>
      </c>
      <c r="D401" s="173" t="s">
        <v>364</v>
      </c>
      <c r="E401" s="174">
        <v>129.9</v>
      </c>
      <c r="F401" s="175"/>
      <c r="G401" s="176">
        <f>ROUND(E401*F401,2)</f>
        <v>0</v>
      </c>
      <c r="H401" s="175"/>
      <c r="I401" s="176">
        <f>ROUND(E401*H401,2)</f>
        <v>0</v>
      </c>
      <c r="J401" s="175"/>
      <c r="K401" s="176">
        <f>ROUND(E401*J401,2)</f>
        <v>0</v>
      </c>
      <c r="L401" s="176">
        <v>15</v>
      </c>
      <c r="M401" s="176">
        <f>G401*(1+L401/100)</f>
        <v>0</v>
      </c>
      <c r="N401" s="176">
        <v>9.8999999999999999E-4</v>
      </c>
      <c r="O401" s="176">
        <f>ROUND(E401*N401,2)</f>
        <v>0.13</v>
      </c>
      <c r="P401" s="176">
        <v>0</v>
      </c>
      <c r="Q401" s="176">
        <f>ROUND(E401*P401,2)</f>
        <v>0</v>
      </c>
      <c r="R401" s="176" t="s">
        <v>864</v>
      </c>
      <c r="S401" s="176" t="s">
        <v>269</v>
      </c>
      <c r="T401" s="161">
        <v>0.48899999999999999</v>
      </c>
      <c r="U401" s="161">
        <f>ROUND(E401*T401,2)</f>
        <v>63.52</v>
      </c>
      <c r="V401" s="161"/>
      <c r="W401" s="152"/>
      <c r="X401" s="152"/>
      <c r="Y401" s="152"/>
      <c r="Z401" s="152"/>
      <c r="AA401" s="152"/>
      <c r="AB401" s="152"/>
      <c r="AC401" s="152"/>
      <c r="AD401" s="152"/>
      <c r="AE401" s="152"/>
      <c r="AF401" s="152" t="s">
        <v>433</v>
      </c>
      <c r="AG401" s="152"/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  <c r="AV401" s="152"/>
      <c r="AW401" s="152"/>
      <c r="AX401" s="152"/>
      <c r="AY401" s="152"/>
      <c r="AZ401" s="152"/>
      <c r="BA401" s="152"/>
      <c r="BB401" s="152"/>
      <c r="BC401" s="152"/>
      <c r="BD401" s="152"/>
      <c r="BE401" s="152"/>
      <c r="BF401" s="152"/>
      <c r="BG401" s="152"/>
    </row>
    <row r="402" spans="1:59" outlineLevel="1" x14ac:dyDescent="0.2">
      <c r="A402" s="159"/>
      <c r="B402" s="160"/>
      <c r="C402" s="193" t="s">
        <v>872</v>
      </c>
      <c r="D402" s="191"/>
      <c r="E402" s="192">
        <v>129.9</v>
      </c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52"/>
      <c r="X402" s="152"/>
      <c r="Y402" s="152"/>
      <c r="Z402" s="152"/>
      <c r="AA402" s="152"/>
      <c r="AB402" s="152"/>
      <c r="AC402" s="152"/>
      <c r="AD402" s="152"/>
      <c r="AE402" s="152"/>
      <c r="AF402" s="152" t="s">
        <v>329</v>
      </c>
      <c r="AG402" s="152">
        <v>0</v>
      </c>
      <c r="AH402" s="152"/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  <c r="AV402" s="152"/>
      <c r="AW402" s="152"/>
      <c r="AX402" s="152"/>
      <c r="AY402" s="152"/>
      <c r="AZ402" s="152"/>
      <c r="BA402" s="152"/>
      <c r="BB402" s="152"/>
      <c r="BC402" s="152"/>
      <c r="BD402" s="152"/>
      <c r="BE402" s="152"/>
      <c r="BF402" s="152"/>
      <c r="BG402" s="152"/>
    </row>
    <row r="403" spans="1:59" ht="45" outlineLevel="1" x14ac:dyDescent="0.2">
      <c r="A403" s="171">
        <v>114</v>
      </c>
      <c r="B403" s="172" t="s">
        <v>873</v>
      </c>
      <c r="C403" s="187" t="s">
        <v>874</v>
      </c>
      <c r="D403" s="173" t="s">
        <v>353</v>
      </c>
      <c r="E403" s="174">
        <v>455.11</v>
      </c>
      <c r="F403" s="175"/>
      <c r="G403" s="176">
        <f>ROUND(E403*F403,2)</f>
        <v>0</v>
      </c>
      <c r="H403" s="175"/>
      <c r="I403" s="176">
        <f>ROUND(E403*H403,2)</f>
        <v>0</v>
      </c>
      <c r="J403" s="175"/>
      <c r="K403" s="176">
        <f>ROUND(E403*J403,2)</f>
        <v>0</v>
      </c>
      <c r="L403" s="176">
        <v>15</v>
      </c>
      <c r="M403" s="176">
        <f>G403*(1+L403/100)</f>
        <v>0</v>
      </c>
      <c r="N403" s="176">
        <v>1.452E-2</v>
      </c>
      <c r="O403" s="176">
        <f>ROUND(E403*N403,2)</f>
        <v>6.61</v>
      </c>
      <c r="P403" s="176">
        <v>0</v>
      </c>
      <c r="Q403" s="176">
        <f>ROUND(E403*P403,2)</f>
        <v>0</v>
      </c>
      <c r="R403" s="176" t="s">
        <v>864</v>
      </c>
      <c r="S403" s="176" t="s">
        <v>269</v>
      </c>
      <c r="T403" s="161">
        <v>0.27</v>
      </c>
      <c r="U403" s="161">
        <f>ROUND(E403*T403,2)</f>
        <v>122.88</v>
      </c>
      <c r="V403" s="161"/>
      <c r="W403" s="152"/>
      <c r="X403" s="152"/>
      <c r="Y403" s="152"/>
      <c r="Z403" s="152"/>
      <c r="AA403" s="152"/>
      <c r="AB403" s="152"/>
      <c r="AC403" s="152"/>
      <c r="AD403" s="152"/>
      <c r="AE403" s="152"/>
      <c r="AF403" s="152" t="s">
        <v>433</v>
      </c>
      <c r="AG403" s="152"/>
      <c r="AH403" s="152"/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  <c r="AV403" s="152"/>
      <c r="AW403" s="152"/>
      <c r="AX403" s="152"/>
      <c r="AY403" s="152"/>
      <c r="AZ403" s="152"/>
      <c r="BA403" s="152"/>
      <c r="BB403" s="152"/>
      <c r="BC403" s="152"/>
      <c r="BD403" s="152"/>
      <c r="BE403" s="152"/>
      <c r="BF403" s="152"/>
      <c r="BG403" s="152"/>
    </row>
    <row r="404" spans="1:59" outlineLevel="1" x14ac:dyDescent="0.2">
      <c r="A404" s="159"/>
      <c r="B404" s="160"/>
      <c r="C404" s="193" t="s">
        <v>875</v>
      </c>
      <c r="D404" s="191"/>
      <c r="E404" s="192">
        <v>455.11</v>
      </c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52"/>
      <c r="X404" s="152"/>
      <c r="Y404" s="152"/>
      <c r="Z404" s="152"/>
      <c r="AA404" s="152"/>
      <c r="AB404" s="152"/>
      <c r="AC404" s="152"/>
      <c r="AD404" s="152"/>
      <c r="AE404" s="152"/>
      <c r="AF404" s="152" t="s">
        <v>329</v>
      </c>
      <c r="AG404" s="152">
        <v>0</v>
      </c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  <c r="AV404" s="152"/>
      <c r="AW404" s="152"/>
      <c r="AX404" s="152"/>
      <c r="AY404" s="152"/>
      <c r="AZ404" s="152"/>
      <c r="BA404" s="152"/>
      <c r="BB404" s="152"/>
      <c r="BC404" s="152"/>
      <c r="BD404" s="152"/>
      <c r="BE404" s="152"/>
      <c r="BF404" s="152"/>
      <c r="BG404" s="152"/>
    </row>
    <row r="405" spans="1:59" ht="33.75" outlineLevel="1" x14ac:dyDescent="0.2">
      <c r="A405" s="171">
        <v>115</v>
      </c>
      <c r="B405" s="172" t="s">
        <v>876</v>
      </c>
      <c r="C405" s="187" t="s">
        <v>877</v>
      </c>
      <c r="D405" s="173" t="s">
        <v>353</v>
      </c>
      <c r="E405" s="174">
        <v>455.11</v>
      </c>
      <c r="F405" s="175"/>
      <c r="G405" s="176">
        <f>ROUND(E405*F405,2)</f>
        <v>0</v>
      </c>
      <c r="H405" s="175"/>
      <c r="I405" s="176">
        <f>ROUND(E405*H405,2)</f>
        <v>0</v>
      </c>
      <c r="J405" s="175"/>
      <c r="K405" s="176">
        <f>ROUND(E405*J405,2)</f>
        <v>0</v>
      </c>
      <c r="L405" s="176">
        <v>15</v>
      </c>
      <c r="M405" s="176">
        <f>G405*(1+L405/100)</f>
        <v>0</v>
      </c>
      <c r="N405" s="176">
        <v>4.0299999999999997E-3</v>
      </c>
      <c r="O405" s="176">
        <f>ROUND(E405*N405,2)</f>
        <v>1.83</v>
      </c>
      <c r="P405" s="176">
        <v>0</v>
      </c>
      <c r="Q405" s="176">
        <f>ROUND(E405*P405,2)</f>
        <v>0</v>
      </c>
      <c r="R405" s="176" t="s">
        <v>864</v>
      </c>
      <c r="S405" s="176" t="s">
        <v>269</v>
      </c>
      <c r="T405" s="161">
        <v>0.156</v>
      </c>
      <c r="U405" s="161">
        <f>ROUND(E405*T405,2)</f>
        <v>71</v>
      </c>
      <c r="V405" s="161"/>
      <c r="W405" s="152"/>
      <c r="X405" s="152"/>
      <c r="Y405" s="152"/>
      <c r="Z405" s="152"/>
      <c r="AA405" s="152"/>
      <c r="AB405" s="152"/>
      <c r="AC405" s="152"/>
      <c r="AD405" s="152"/>
      <c r="AE405" s="152"/>
      <c r="AF405" s="152" t="s">
        <v>433</v>
      </c>
      <c r="AG405" s="152"/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  <c r="AV405" s="152"/>
      <c r="AW405" s="152"/>
      <c r="AX405" s="152"/>
      <c r="AY405" s="152"/>
      <c r="AZ405" s="152"/>
      <c r="BA405" s="152"/>
      <c r="BB405" s="152"/>
      <c r="BC405" s="152"/>
      <c r="BD405" s="152"/>
      <c r="BE405" s="152"/>
      <c r="BF405" s="152"/>
      <c r="BG405" s="152"/>
    </row>
    <row r="406" spans="1:59" outlineLevel="1" x14ac:dyDescent="0.2">
      <c r="A406" s="159"/>
      <c r="B406" s="160"/>
      <c r="C406" s="193" t="s">
        <v>875</v>
      </c>
      <c r="D406" s="191"/>
      <c r="E406" s="192">
        <v>455.11</v>
      </c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52"/>
      <c r="X406" s="152"/>
      <c r="Y406" s="152"/>
      <c r="Z406" s="152"/>
      <c r="AA406" s="152"/>
      <c r="AB406" s="152"/>
      <c r="AC406" s="152"/>
      <c r="AD406" s="152"/>
      <c r="AE406" s="152"/>
      <c r="AF406" s="152" t="s">
        <v>329</v>
      </c>
      <c r="AG406" s="152">
        <v>0</v>
      </c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  <c r="AV406" s="152"/>
      <c r="AW406" s="152"/>
      <c r="AX406" s="152"/>
      <c r="AY406" s="152"/>
      <c r="AZ406" s="152"/>
      <c r="BA406" s="152"/>
      <c r="BB406" s="152"/>
      <c r="BC406" s="152"/>
      <c r="BD406" s="152"/>
      <c r="BE406" s="152"/>
      <c r="BF406" s="152"/>
      <c r="BG406" s="152"/>
    </row>
    <row r="407" spans="1:59" ht="33.75" outlineLevel="1" x14ac:dyDescent="0.2">
      <c r="A407" s="171">
        <v>116</v>
      </c>
      <c r="B407" s="172" t="s">
        <v>878</v>
      </c>
      <c r="C407" s="187" t="s">
        <v>879</v>
      </c>
      <c r="D407" s="173" t="s">
        <v>353</v>
      </c>
      <c r="E407" s="174">
        <v>455.11</v>
      </c>
      <c r="F407" s="175"/>
      <c r="G407" s="176">
        <f>ROUND(E407*F407,2)</f>
        <v>0</v>
      </c>
      <c r="H407" s="175"/>
      <c r="I407" s="176">
        <f>ROUND(E407*H407,2)</f>
        <v>0</v>
      </c>
      <c r="J407" s="175"/>
      <c r="K407" s="176">
        <f>ROUND(E407*J407,2)</f>
        <v>0</v>
      </c>
      <c r="L407" s="176">
        <v>15</v>
      </c>
      <c r="M407" s="176">
        <f>G407*(1+L407/100)</f>
        <v>0</v>
      </c>
      <c r="N407" s="176">
        <v>1.4499999999999999E-3</v>
      </c>
      <c r="O407" s="176">
        <f>ROUND(E407*N407,2)</f>
        <v>0.66</v>
      </c>
      <c r="P407" s="176">
        <v>0</v>
      </c>
      <c r="Q407" s="176">
        <f>ROUND(E407*P407,2)</f>
        <v>0</v>
      </c>
      <c r="R407" s="176" t="s">
        <v>864</v>
      </c>
      <c r="S407" s="176" t="s">
        <v>269</v>
      </c>
      <c r="T407" s="161">
        <v>5.5E-2</v>
      </c>
      <c r="U407" s="161">
        <f>ROUND(E407*T407,2)</f>
        <v>25.03</v>
      </c>
      <c r="V407" s="161"/>
      <c r="W407" s="152"/>
      <c r="X407" s="152"/>
      <c r="Y407" s="152"/>
      <c r="Z407" s="152"/>
      <c r="AA407" s="152"/>
      <c r="AB407" s="152"/>
      <c r="AC407" s="152"/>
      <c r="AD407" s="152"/>
      <c r="AE407" s="152"/>
      <c r="AF407" s="152" t="s">
        <v>433</v>
      </c>
      <c r="AG407" s="152"/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  <c r="AV407" s="152"/>
      <c r="AW407" s="152"/>
      <c r="AX407" s="152"/>
      <c r="AY407" s="152"/>
      <c r="AZ407" s="152"/>
      <c r="BA407" s="152"/>
      <c r="BB407" s="152"/>
      <c r="BC407" s="152"/>
      <c r="BD407" s="152"/>
      <c r="BE407" s="152"/>
      <c r="BF407" s="152"/>
      <c r="BG407" s="152"/>
    </row>
    <row r="408" spans="1:59" outlineLevel="1" x14ac:dyDescent="0.2">
      <c r="A408" s="159"/>
      <c r="B408" s="160"/>
      <c r="C408" s="193" t="s">
        <v>875</v>
      </c>
      <c r="D408" s="191"/>
      <c r="E408" s="192">
        <v>455.11</v>
      </c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52"/>
      <c r="X408" s="152"/>
      <c r="Y408" s="152"/>
      <c r="Z408" s="152"/>
      <c r="AA408" s="152"/>
      <c r="AB408" s="152"/>
      <c r="AC408" s="152"/>
      <c r="AD408" s="152"/>
      <c r="AE408" s="152"/>
      <c r="AF408" s="152" t="s">
        <v>329</v>
      </c>
      <c r="AG408" s="152">
        <v>0</v>
      </c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  <c r="AV408" s="152"/>
      <c r="AW408" s="152"/>
      <c r="AX408" s="152"/>
      <c r="AY408" s="152"/>
      <c r="AZ408" s="152"/>
      <c r="BA408" s="152"/>
      <c r="BB408" s="152"/>
      <c r="BC408" s="152"/>
      <c r="BD408" s="152"/>
      <c r="BE408" s="152"/>
      <c r="BF408" s="152"/>
      <c r="BG408" s="152"/>
    </row>
    <row r="409" spans="1:59" outlineLevel="1" x14ac:dyDescent="0.2">
      <c r="A409" s="171">
        <v>117</v>
      </c>
      <c r="B409" s="172" t="s">
        <v>880</v>
      </c>
      <c r="C409" s="187" t="s">
        <v>881</v>
      </c>
      <c r="D409" s="173" t="s">
        <v>323</v>
      </c>
      <c r="E409" s="174">
        <v>19.222999999999999</v>
      </c>
      <c r="F409" s="175"/>
      <c r="G409" s="176">
        <f>ROUND(E409*F409,2)</f>
        <v>0</v>
      </c>
      <c r="H409" s="175"/>
      <c r="I409" s="176">
        <f>ROUND(E409*H409,2)</f>
        <v>0</v>
      </c>
      <c r="J409" s="175"/>
      <c r="K409" s="176">
        <f>ROUND(E409*J409,2)</f>
        <v>0</v>
      </c>
      <c r="L409" s="176">
        <v>15</v>
      </c>
      <c r="M409" s="176">
        <f>G409*(1+L409/100)</f>
        <v>0</v>
      </c>
      <c r="N409" s="176">
        <v>0.55000000000000004</v>
      </c>
      <c r="O409" s="176">
        <f>ROUND(E409*N409,2)</f>
        <v>10.57</v>
      </c>
      <c r="P409" s="176">
        <v>0</v>
      </c>
      <c r="Q409" s="176">
        <f>ROUND(E409*P409,2)</f>
        <v>0</v>
      </c>
      <c r="R409" s="176" t="s">
        <v>396</v>
      </c>
      <c r="S409" s="176" t="s">
        <v>269</v>
      </c>
      <c r="T409" s="161">
        <v>0</v>
      </c>
      <c r="U409" s="161">
        <f>ROUND(E409*T409,2)</f>
        <v>0</v>
      </c>
      <c r="V409" s="161"/>
      <c r="W409" s="152"/>
      <c r="X409" s="152"/>
      <c r="Y409" s="152"/>
      <c r="Z409" s="152"/>
      <c r="AA409" s="152"/>
      <c r="AB409" s="152"/>
      <c r="AC409" s="152"/>
      <c r="AD409" s="152"/>
      <c r="AE409" s="152"/>
      <c r="AF409" s="152" t="s">
        <v>398</v>
      </c>
      <c r="AG409" s="152"/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  <c r="AV409" s="152"/>
      <c r="AW409" s="152"/>
      <c r="AX409" s="152"/>
      <c r="AY409" s="152"/>
      <c r="AZ409" s="152"/>
      <c r="BA409" s="152"/>
      <c r="BB409" s="152"/>
      <c r="BC409" s="152"/>
      <c r="BD409" s="152"/>
      <c r="BE409" s="152"/>
      <c r="BF409" s="152"/>
      <c r="BG409" s="152"/>
    </row>
    <row r="410" spans="1:59" outlineLevel="1" x14ac:dyDescent="0.2">
      <c r="A410" s="159"/>
      <c r="B410" s="160"/>
      <c r="C410" s="193" t="s">
        <v>882</v>
      </c>
      <c r="D410" s="191"/>
      <c r="E410" s="192">
        <v>19.222999999999999</v>
      </c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52"/>
      <c r="X410" s="152"/>
      <c r="Y410" s="152"/>
      <c r="Z410" s="152"/>
      <c r="AA410" s="152"/>
      <c r="AB410" s="152"/>
      <c r="AC410" s="152"/>
      <c r="AD410" s="152"/>
      <c r="AE410" s="152"/>
      <c r="AF410" s="152" t="s">
        <v>329</v>
      </c>
      <c r="AG410" s="152">
        <v>0</v>
      </c>
      <c r="AH410" s="152"/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  <c r="AV410" s="152"/>
      <c r="AW410" s="152"/>
      <c r="AX410" s="152"/>
      <c r="AY410" s="152"/>
      <c r="AZ410" s="152"/>
      <c r="BA410" s="152"/>
      <c r="BB410" s="152"/>
      <c r="BC410" s="152"/>
      <c r="BD410" s="152"/>
      <c r="BE410" s="152"/>
      <c r="BF410" s="152"/>
      <c r="BG410" s="152"/>
    </row>
    <row r="411" spans="1:59" outlineLevel="1" x14ac:dyDescent="0.2">
      <c r="A411" s="171">
        <v>118</v>
      </c>
      <c r="B411" s="172" t="s">
        <v>883</v>
      </c>
      <c r="C411" s="187" t="s">
        <v>884</v>
      </c>
      <c r="D411" s="173" t="s">
        <v>323</v>
      </c>
      <c r="E411" s="174">
        <v>12.906000000000001</v>
      </c>
      <c r="F411" s="175"/>
      <c r="G411" s="176">
        <f>ROUND(E411*F411,2)</f>
        <v>0</v>
      </c>
      <c r="H411" s="175"/>
      <c r="I411" s="176">
        <f>ROUND(E411*H411,2)</f>
        <v>0</v>
      </c>
      <c r="J411" s="175"/>
      <c r="K411" s="176">
        <f>ROUND(E411*J411,2)</f>
        <v>0</v>
      </c>
      <c r="L411" s="176">
        <v>15</v>
      </c>
      <c r="M411" s="176">
        <f>G411*(1+L411/100)</f>
        <v>0</v>
      </c>
      <c r="N411" s="176">
        <v>0.55000000000000004</v>
      </c>
      <c r="O411" s="176">
        <f>ROUND(E411*N411,2)</f>
        <v>7.1</v>
      </c>
      <c r="P411" s="176">
        <v>0</v>
      </c>
      <c r="Q411" s="176">
        <f>ROUND(E411*P411,2)</f>
        <v>0</v>
      </c>
      <c r="R411" s="176" t="s">
        <v>396</v>
      </c>
      <c r="S411" s="176" t="s">
        <v>269</v>
      </c>
      <c r="T411" s="161">
        <v>0</v>
      </c>
      <c r="U411" s="161">
        <f>ROUND(E411*T411,2)</f>
        <v>0</v>
      </c>
      <c r="V411" s="161"/>
      <c r="W411" s="152"/>
      <c r="X411" s="152"/>
      <c r="Y411" s="152"/>
      <c r="Z411" s="152"/>
      <c r="AA411" s="152"/>
      <c r="AB411" s="152"/>
      <c r="AC411" s="152"/>
      <c r="AD411" s="152"/>
      <c r="AE411" s="152"/>
      <c r="AF411" s="152" t="s">
        <v>398</v>
      </c>
      <c r="AG411" s="152"/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  <c r="AV411" s="152"/>
      <c r="AW411" s="152"/>
      <c r="AX411" s="152"/>
      <c r="AY411" s="152"/>
      <c r="AZ411" s="152"/>
      <c r="BA411" s="152"/>
      <c r="BB411" s="152"/>
      <c r="BC411" s="152"/>
      <c r="BD411" s="152"/>
      <c r="BE411" s="152"/>
      <c r="BF411" s="152"/>
      <c r="BG411" s="152"/>
    </row>
    <row r="412" spans="1:59" outlineLevel="1" x14ac:dyDescent="0.2">
      <c r="A412" s="159"/>
      <c r="B412" s="160"/>
      <c r="C412" s="193" t="s">
        <v>885</v>
      </c>
      <c r="D412" s="191"/>
      <c r="E412" s="192">
        <v>12.906000000000001</v>
      </c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52"/>
      <c r="X412" s="152"/>
      <c r="Y412" s="152"/>
      <c r="Z412" s="152"/>
      <c r="AA412" s="152"/>
      <c r="AB412" s="152"/>
      <c r="AC412" s="152"/>
      <c r="AD412" s="152"/>
      <c r="AE412" s="152"/>
      <c r="AF412" s="152" t="s">
        <v>329</v>
      </c>
      <c r="AG412" s="152">
        <v>0</v>
      </c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  <c r="AV412" s="152"/>
      <c r="AW412" s="152"/>
      <c r="AX412" s="152"/>
      <c r="AY412" s="152"/>
      <c r="AZ412" s="152"/>
      <c r="BA412" s="152"/>
      <c r="BB412" s="152"/>
      <c r="BC412" s="152"/>
      <c r="BD412" s="152"/>
      <c r="BE412" s="152"/>
      <c r="BF412" s="152"/>
      <c r="BG412" s="152"/>
    </row>
    <row r="413" spans="1:59" outlineLevel="1" x14ac:dyDescent="0.2">
      <c r="A413" s="171">
        <v>119</v>
      </c>
      <c r="B413" s="172" t="s">
        <v>886</v>
      </c>
      <c r="C413" s="187" t="s">
        <v>887</v>
      </c>
      <c r="D413" s="173" t="s">
        <v>323</v>
      </c>
      <c r="E413" s="174">
        <v>4.7519999999999998</v>
      </c>
      <c r="F413" s="175"/>
      <c r="G413" s="176">
        <f>ROUND(E413*F413,2)</f>
        <v>0</v>
      </c>
      <c r="H413" s="175"/>
      <c r="I413" s="176">
        <f>ROUND(E413*H413,2)</f>
        <v>0</v>
      </c>
      <c r="J413" s="175"/>
      <c r="K413" s="176">
        <f>ROUND(E413*J413,2)</f>
        <v>0</v>
      </c>
      <c r="L413" s="176">
        <v>15</v>
      </c>
      <c r="M413" s="176">
        <f>G413*(1+L413/100)</f>
        <v>0</v>
      </c>
      <c r="N413" s="176">
        <v>0.55000000000000004</v>
      </c>
      <c r="O413" s="176">
        <f>ROUND(E413*N413,2)</f>
        <v>2.61</v>
      </c>
      <c r="P413" s="176">
        <v>0</v>
      </c>
      <c r="Q413" s="176">
        <f>ROUND(E413*P413,2)</f>
        <v>0</v>
      </c>
      <c r="R413" s="176" t="s">
        <v>396</v>
      </c>
      <c r="S413" s="176" t="s">
        <v>269</v>
      </c>
      <c r="T413" s="161">
        <v>0</v>
      </c>
      <c r="U413" s="161">
        <f>ROUND(E413*T413,2)</f>
        <v>0</v>
      </c>
      <c r="V413" s="161"/>
      <c r="W413" s="152"/>
      <c r="X413" s="152"/>
      <c r="Y413" s="152"/>
      <c r="Z413" s="152"/>
      <c r="AA413" s="152"/>
      <c r="AB413" s="152"/>
      <c r="AC413" s="152"/>
      <c r="AD413" s="152"/>
      <c r="AE413" s="152"/>
      <c r="AF413" s="152" t="s">
        <v>398</v>
      </c>
      <c r="AG413" s="152"/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  <c r="AV413" s="152"/>
      <c r="AW413" s="152"/>
      <c r="AX413" s="152"/>
      <c r="AY413" s="152"/>
      <c r="AZ413" s="152"/>
      <c r="BA413" s="152"/>
      <c r="BB413" s="152"/>
      <c r="BC413" s="152"/>
      <c r="BD413" s="152"/>
      <c r="BE413" s="152"/>
      <c r="BF413" s="152"/>
      <c r="BG413" s="152"/>
    </row>
    <row r="414" spans="1:59" outlineLevel="1" x14ac:dyDescent="0.2">
      <c r="A414" s="159"/>
      <c r="B414" s="160"/>
      <c r="C414" s="193" t="s">
        <v>888</v>
      </c>
      <c r="D414" s="191"/>
      <c r="E414" s="192">
        <v>4.7519999999999998</v>
      </c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52"/>
      <c r="X414" s="152"/>
      <c r="Y414" s="152"/>
      <c r="Z414" s="152"/>
      <c r="AA414" s="152"/>
      <c r="AB414" s="152"/>
      <c r="AC414" s="152"/>
      <c r="AD414" s="152"/>
      <c r="AE414" s="152"/>
      <c r="AF414" s="152" t="s">
        <v>329</v>
      </c>
      <c r="AG414" s="152">
        <v>0</v>
      </c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  <c r="AV414" s="152"/>
      <c r="AW414" s="152"/>
      <c r="AX414" s="152"/>
      <c r="AY414" s="152"/>
      <c r="AZ414" s="152"/>
      <c r="BA414" s="152"/>
      <c r="BB414" s="152"/>
      <c r="BC414" s="152"/>
      <c r="BD414" s="152"/>
      <c r="BE414" s="152"/>
      <c r="BF414" s="152"/>
      <c r="BG414" s="152"/>
    </row>
    <row r="415" spans="1:59" outlineLevel="1" x14ac:dyDescent="0.2">
      <c r="A415" s="171">
        <v>120</v>
      </c>
      <c r="B415" s="172" t="s">
        <v>889</v>
      </c>
      <c r="C415" s="187" t="s">
        <v>890</v>
      </c>
      <c r="D415" s="173" t="s">
        <v>323</v>
      </c>
      <c r="E415" s="174">
        <v>0.67049999999999998</v>
      </c>
      <c r="F415" s="175"/>
      <c r="G415" s="176">
        <f>ROUND(E415*F415,2)</f>
        <v>0</v>
      </c>
      <c r="H415" s="175"/>
      <c r="I415" s="176">
        <f>ROUND(E415*H415,2)</f>
        <v>0</v>
      </c>
      <c r="J415" s="175"/>
      <c r="K415" s="176">
        <f>ROUND(E415*J415,2)</f>
        <v>0</v>
      </c>
      <c r="L415" s="176">
        <v>15</v>
      </c>
      <c r="M415" s="176">
        <f>G415*(1+L415/100)</f>
        <v>0</v>
      </c>
      <c r="N415" s="176">
        <v>0.55000000000000004</v>
      </c>
      <c r="O415" s="176">
        <f>ROUND(E415*N415,2)</f>
        <v>0.37</v>
      </c>
      <c r="P415" s="176">
        <v>0</v>
      </c>
      <c r="Q415" s="176">
        <f>ROUND(E415*P415,2)</f>
        <v>0</v>
      </c>
      <c r="R415" s="176" t="s">
        <v>396</v>
      </c>
      <c r="S415" s="176" t="s">
        <v>269</v>
      </c>
      <c r="T415" s="161">
        <v>0</v>
      </c>
      <c r="U415" s="161">
        <f>ROUND(E415*T415,2)</f>
        <v>0</v>
      </c>
      <c r="V415" s="161"/>
      <c r="W415" s="152"/>
      <c r="X415" s="152"/>
      <c r="Y415" s="152"/>
      <c r="Z415" s="152"/>
      <c r="AA415" s="152"/>
      <c r="AB415" s="152"/>
      <c r="AC415" s="152"/>
      <c r="AD415" s="152"/>
      <c r="AE415" s="152"/>
      <c r="AF415" s="152" t="s">
        <v>891</v>
      </c>
      <c r="AG415" s="152"/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  <c r="AV415" s="152"/>
      <c r="AW415" s="152"/>
      <c r="AX415" s="152"/>
      <c r="AY415" s="152"/>
      <c r="AZ415" s="152"/>
      <c r="BA415" s="152"/>
      <c r="BB415" s="152"/>
      <c r="BC415" s="152"/>
      <c r="BD415" s="152"/>
      <c r="BE415" s="152"/>
      <c r="BF415" s="152"/>
      <c r="BG415" s="152"/>
    </row>
    <row r="416" spans="1:59" outlineLevel="1" x14ac:dyDescent="0.2">
      <c r="A416" s="159"/>
      <c r="B416" s="160"/>
      <c r="C416" s="193" t="s">
        <v>892</v>
      </c>
      <c r="D416" s="191"/>
      <c r="E416" s="192">
        <v>0.67049999999999998</v>
      </c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52"/>
      <c r="X416" s="152"/>
      <c r="Y416" s="152"/>
      <c r="Z416" s="152"/>
      <c r="AA416" s="152"/>
      <c r="AB416" s="152"/>
      <c r="AC416" s="152"/>
      <c r="AD416" s="152"/>
      <c r="AE416" s="152"/>
      <c r="AF416" s="152" t="s">
        <v>329</v>
      </c>
      <c r="AG416" s="152">
        <v>0</v>
      </c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  <c r="AV416" s="152"/>
      <c r="AW416" s="152"/>
      <c r="AX416" s="152"/>
      <c r="AY416" s="152"/>
      <c r="AZ416" s="152"/>
      <c r="BA416" s="152"/>
      <c r="BB416" s="152"/>
      <c r="BC416" s="152"/>
      <c r="BD416" s="152"/>
      <c r="BE416" s="152"/>
      <c r="BF416" s="152"/>
      <c r="BG416" s="152"/>
    </row>
    <row r="417" spans="1:59" ht="22.5" outlineLevel="1" x14ac:dyDescent="0.2">
      <c r="A417" s="171">
        <v>121</v>
      </c>
      <c r="B417" s="172" t="s">
        <v>893</v>
      </c>
      <c r="C417" s="187" t="s">
        <v>894</v>
      </c>
      <c r="D417" s="173" t="s">
        <v>353</v>
      </c>
      <c r="E417" s="174">
        <v>118.2405</v>
      </c>
      <c r="F417" s="175"/>
      <c r="G417" s="176">
        <f>ROUND(E417*F417,2)</f>
        <v>0</v>
      </c>
      <c r="H417" s="175"/>
      <c r="I417" s="176">
        <f>ROUND(E417*H417,2)</f>
        <v>0</v>
      </c>
      <c r="J417" s="175"/>
      <c r="K417" s="176">
        <f>ROUND(E417*J417,2)</f>
        <v>0</v>
      </c>
      <c r="L417" s="176">
        <v>15</v>
      </c>
      <c r="M417" s="176">
        <f>G417*(1+L417/100)</f>
        <v>0</v>
      </c>
      <c r="N417" s="176">
        <v>0</v>
      </c>
      <c r="O417" s="176">
        <f>ROUND(E417*N417,2)</f>
        <v>0</v>
      </c>
      <c r="P417" s="176">
        <v>0</v>
      </c>
      <c r="Q417" s="176">
        <f>ROUND(E417*P417,2)</f>
        <v>0</v>
      </c>
      <c r="R417" s="176" t="s">
        <v>864</v>
      </c>
      <c r="S417" s="176" t="s">
        <v>269</v>
      </c>
      <c r="T417" s="161">
        <v>0.20799999999999999</v>
      </c>
      <c r="U417" s="161">
        <f>ROUND(E417*T417,2)</f>
        <v>24.59</v>
      </c>
      <c r="V417" s="161"/>
      <c r="W417" s="152"/>
      <c r="X417" s="152"/>
      <c r="Y417" s="152"/>
      <c r="Z417" s="152"/>
      <c r="AA417" s="152"/>
      <c r="AB417" s="152"/>
      <c r="AC417" s="152"/>
      <c r="AD417" s="152"/>
      <c r="AE417" s="152"/>
      <c r="AF417" s="152" t="s">
        <v>895</v>
      </c>
      <c r="AG417" s="152"/>
      <c r="AH417" s="152"/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  <c r="AV417" s="152"/>
      <c r="AW417" s="152"/>
      <c r="AX417" s="152"/>
      <c r="AY417" s="152"/>
      <c r="AZ417" s="152"/>
      <c r="BA417" s="152"/>
      <c r="BB417" s="152"/>
      <c r="BC417" s="152"/>
      <c r="BD417" s="152"/>
      <c r="BE417" s="152"/>
      <c r="BF417" s="152"/>
      <c r="BG417" s="152"/>
    </row>
    <row r="418" spans="1:59" outlineLevel="1" x14ac:dyDescent="0.2">
      <c r="A418" s="159"/>
      <c r="B418" s="160"/>
      <c r="C418" s="193" t="s">
        <v>896</v>
      </c>
      <c r="D418" s="191"/>
      <c r="E418" s="192">
        <v>118.2405</v>
      </c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52"/>
      <c r="X418" s="152"/>
      <c r="Y418" s="152"/>
      <c r="Z418" s="152"/>
      <c r="AA418" s="152"/>
      <c r="AB418" s="152"/>
      <c r="AC418" s="152"/>
      <c r="AD418" s="152"/>
      <c r="AE418" s="152"/>
      <c r="AF418" s="152" t="s">
        <v>329</v>
      </c>
      <c r="AG418" s="152">
        <v>5</v>
      </c>
      <c r="AH418" s="152"/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  <c r="AV418" s="152"/>
      <c r="AW418" s="152"/>
      <c r="AX418" s="152"/>
      <c r="AY418" s="152"/>
      <c r="AZ418" s="152"/>
      <c r="BA418" s="152"/>
      <c r="BB418" s="152"/>
      <c r="BC418" s="152"/>
      <c r="BD418" s="152"/>
      <c r="BE418" s="152"/>
      <c r="BF418" s="152"/>
      <c r="BG418" s="152"/>
    </row>
    <row r="419" spans="1:59" outlineLevel="1" x14ac:dyDescent="0.2">
      <c r="A419" s="159"/>
      <c r="B419" s="160"/>
      <c r="C419" s="193" t="s">
        <v>897</v>
      </c>
      <c r="D419" s="191"/>
      <c r="E419" s="192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52"/>
      <c r="X419" s="152"/>
      <c r="Y419" s="152"/>
      <c r="Z419" s="152"/>
      <c r="AA419" s="152"/>
      <c r="AB419" s="152"/>
      <c r="AC419" s="152"/>
      <c r="AD419" s="152"/>
      <c r="AE419" s="152"/>
      <c r="AF419" s="152" t="s">
        <v>329</v>
      </c>
      <c r="AG419" s="152">
        <v>0</v>
      </c>
      <c r="AH419" s="152"/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  <c r="AV419" s="152"/>
      <c r="AW419" s="152"/>
      <c r="AX419" s="152"/>
      <c r="AY419" s="152"/>
      <c r="AZ419" s="152"/>
      <c r="BA419" s="152"/>
      <c r="BB419" s="152"/>
      <c r="BC419" s="152"/>
      <c r="BD419" s="152"/>
      <c r="BE419" s="152"/>
      <c r="BF419" s="152"/>
      <c r="BG419" s="152"/>
    </row>
    <row r="420" spans="1:59" outlineLevel="1" x14ac:dyDescent="0.2">
      <c r="A420" s="171">
        <v>122</v>
      </c>
      <c r="B420" s="172" t="s">
        <v>898</v>
      </c>
      <c r="C420" s="187" t="s">
        <v>899</v>
      </c>
      <c r="D420" s="173" t="s">
        <v>323</v>
      </c>
      <c r="E420" s="174">
        <v>36.881</v>
      </c>
      <c r="F420" s="175"/>
      <c r="G420" s="176">
        <f>ROUND(E420*F420,2)</f>
        <v>0</v>
      </c>
      <c r="H420" s="175"/>
      <c r="I420" s="176">
        <f>ROUND(E420*H420,2)</f>
        <v>0</v>
      </c>
      <c r="J420" s="175"/>
      <c r="K420" s="176">
        <f>ROUND(E420*J420,2)</f>
        <v>0</v>
      </c>
      <c r="L420" s="176">
        <v>15</v>
      </c>
      <c r="M420" s="176">
        <f>G420*(1+L420/100)</f>
        <v>0</v>
      </c>
      <c r="N420" s="176">
        <v>2.3570000000000001E-2</v>
      </c>
      <c r="O420" s="176">
        <f>ROUND(E420*N420,2)</f>
        <v>0.87</v>
      </c>
      <c r="P420" s="176">
        <v>0</v>
      </c>
      <c r="Q420" s="176">
        <f>ROUND(E420*P420,2)</f>
        <v>0</v>
      </c>
      <c r="R420" s="176" t="s">
        <v>864</v>
      </c>
      <c r="S420" s="176" t="s">
        <v>269</v>
      </c>
      <c r="T420" s="161">
        <v>0</v>
      </c>
      <c r="U420" s="161">
        <f>ROUND(E420*T420,2)</f>
        <v>0</v>
      </c>
      <c r="V420" s="161"/>
      <c r="W420" s="152"/>
      <c r="X420" s="152"/>
      <c r="Y420" s="152"/>
      <c r="Z420" s="152"/>
      <c r="AA420" s="152"/>
      <c r="AB420" s="152"/>
      <c r="AC420" s="152"/>
      <c r="AD420" s="152"/>
      <c r="AE420" s="152"/>
      <c r="AF420" s="152" t="s">
        <v>433</v>
      </c>
      <c r="AG420" s="152"/>
      <c r="AH420" s="152"/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  <c r="AV420" s="152"/>
      <c r="AW420" s="152"/>
      <c r="AX420" s="152"/>
      <c r="AY420" s="152"/>
      <c r="AZ420" s="152"/>
      <c r="BA420" s="152"/>
      <c r="BB420" s="152"/>
      <c r="BC420" s="152"/>
      <c r="BD420" s="152"/>
      <c r="BE420" s="152"/>
      <c r="BF420" s="152"/>
      <c r="BG420" s="152"/>
    </row>
    <row r="421" spans="1:59" outlineLevel="1" x14ac:dyDescent="0.2">
      <c r="A421" s="159"/>
      <c r="B421" s="160"/>
      <c r="C421" s="193" t="s">
        <v>900</v>
      </c>
      <c r="D421" s="191"/>
      <c r="E421" s="192">
        <v>36.881</v>
      </c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52"/>
      <c r="X421" s="152"/>
      <c r="Y421" s="152"/>
      <c r="Z421" s="152"/>
      <c r="AA421" s="152"/>
      <c r="AB421" s="152"/>
      <c r="AC421" s="152"/>
      <c r="AD421" s="152"/>
      <c r="AE421" s="152"/>
      <c r="AF421" s="152" t="s">
        <v>329</v>
      </c>
      <c r="AG421" s="152">
        <v>0</v>
      </c>
      <c r="AH421" s="152"/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  <c r="AV421" s="152"/>
      <c r="AW421" s="152"/>
      <c r="AX421" s="152"/>
      <c r="AY421" s="152"/>
      <c r="AZ421" s="152"/>
      <c r="BA421" s="152"/>
      <c r="BB421" s="152"/>
      <c r="BC421" s="152"/>
      <c r="BD421" s="152"/>
      <c r="BE421" s="152"/>
      <c r="BF421" s="152"/>
      <c r="BG421" s="152"/>
    </row>
    <row r="422" spans="1:59" ht="22.5" outlineLevel="1" x14ac:dyDescent="0.2">
      <c r="A422" s="171">
        <v>123</v>
      </c>
      <c r="B422" s="172" t="s">
        <v>901</v>
      </c>
      <c r="C422" s="187" t="s">
        <v>902</v>
      </c>
      <c r="D422" s="173" t="s">
        <v>353</v>
      </c>
      <c r="E422" s="174">
        <v>112.61</v>
      </c>
      <c r="F422" s="175"/>
      <c r="G422" s="176">
        <f>ROUND(E422*F422,2)</f>
        <v>0</v>
      </c>
      <c r="H422" s="175"/>
      <c r="I422" s="176">
        <f>ROUND(E422*H422,2)</f>
        <v>0</v>
      </c>
      <c r="J422" s="175"/>
      <c r="K422" s="176">
        <f>ROUND(E422*J422,2)</f>
        <v>0</v>
      </c>
      <c r="L422" s="176">
        <v>15</v>
      </c>
      <c r="M422" s="176">
        <f>G422*(1+L422/100)</f>
        <v>0</v>
      </c>
      <c r="N422" s="176">
        <v>1.6000000000000001E-4</v>
      </c>
      <c r="O422" s="176">
        <f>ROUND(E422*N422,2)</f>
        <v>0.02</v>
      </c>
      <c r="P422" s="176">
        <v>0</v>
      </c>
      <c r="Q422" s="176">
        <f>ROUND(E422*P422,2)</f>
        <v>0</v>
      </c>
      <c r="R422" s="176" t="s">
        <v>864</v>
      </c>
      <c r="S422" s="176" t="s">
        <v>269</v>
      </c>
      <c r="T422" s="161">
        <v>0.20499999999999999</v>
      </c>
      <c r="U422" s="161">
        <f>ROUND(E422*T422,2)</f>
        <v>23.09</v>
      </c>
      <c r="V422" s="161"/>
      <c r="W422" s="152"/>
      <c r="X422" s="152"/>
      <c r="Y422" s="152"/>
      <c r="Z422" s="152"/>
      <c r="AA422" s="152"/>
      <c r="AB422" s="152"/>
      <c r="AC422" s="152"/>
      <c r="AD422" s="152"/>
      <c r="AE422" s="152"/>
      <c r="AF422" s="152" t="s">
        <v>433</v>
      </c>
      <c r="AG422" s="152"/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  <c r="AV422" s="152"/>
      <c r="AW422" s="152"/>
      <c r="AX422" s="152"/>
      <c r="AY422" s="152"/>
      <c r="AZ422" s="152"/>
      <c r="BA422" s="152"/>
      <c r="BB422" s="152"/>
      <c r="BC422" s="152"/>
      <c r="BD422" s="152"/>
      <c r="BE422" s="152"/>
      <c r="BF422" s="152"/>
      <c r="BG422" s="152"/>
    </row>
    <row r="423" spans="1:59" outlineLevel="1" x14ac:dyDescent="0.2">
      <c r="A423" s="159"/>
      <c r="B423" s="160"/>
      <c r="C423" s="193" t="s">
        <v>734</v>
      </c>
      <c r="D423" s="191"/>
      <c r="E423" s="192">
        <v>112.61</v>
      </c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52"/>
      <c r="X423" s="152"/>
      <c r="Y423" s="152"/>
      <c r="Z423" s="152"/>
      <c r="AA423" s="152"/>
      <c r="AB423" s="152"/>
      <c r="AC423" s="152"/>
      <c r="AD423" s="152"/>
      <c r="AE423" s="152"/>
      <c r="AF423" s="152" t="s">
        <v>329</v>
      </c>
      <c r="AG423" s="152">
        <v>0</v>
      </c>
      <c r="AH423" s="152"/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  <c r="AV423" s="152"/>
      <c r="AW423" s="152"/>
      <c r="AX423" s="152"/>
      <c r="AY423" s="152"/>
      <c r="AZ423" s="152"/>
      <c r="BA423" s="152"/>
      <c r="BB423" s="152"/>
      <c r="BC423" s="152"/>
      <c r="BD423" s="152"/>
      <c r="BE423" s="152"/>
      <c r="BF423" s="152"/>
      <c r="BG423" s="152"/>
    </row>
    <row r="424" spans="1:59" ht="22.5" outlineLevel="1" x14ac:dyDescent="0.2">
      <c r="A424" s="171">
        <v>124</v>
      </c>
      <c r="B424" s="172" t="s">
        <v>903</v>
      </c>
      <c r="C424" s="187" t="s">
        <v>904</v>
      </c>
      <c r="D424" s="173" t="s">
        <v>353</v>
      </c>
      <c r="E424" s="174">
        <v>118.2405</v>
      </c>
      <c r="F424" s="175"/>
      <c r="G424" s="176">
        <f>ROUND(E424*F424,2)</f>
        <v>0</v>
      </c>
      <c r="H424" s="175"/>
      <c r="I424" s="176">
        <f>ROUND(E424*H424,2)</f>
        <v>0</v>
      </c>
      <c r="J424" s="175"/>
      <c r="K424" s="176">
        <f>ROUND(E424*J424,2)</f>
        <v>0</v>
      </c>
      <c r="L424" s="176">
        <v>15</v>
      </c>
      <c r="M424" s="176">
        <f>G424*(1+L424/100)</f>
        <v>0</v>
      </c>
      <c r="N424" s="176">
        <v>1.729E-2</v>
      </c>
      <c r="O424" s="176">
        <f>ROUND(E424*N424,2)</f>
        <v>2.04</v>
      </c>
      <c r="P424" s="176">
        <v>0</v>
      </c>
      <c r="Q424" s="176">
        <f>ROUND(E424*P424,2)</f>
        <v>0</v>
      </c>
      <c r="R424" s="176" t="s">
        <v>396</v>
      </c>
      <c r="S424" s="176" t="s">
        <v>269</v>
      </c>
      <c r="T424" s="161">
        <v>0</v>
      </c>
      <c r="U424" s="161">
        <f>ROUND(E424*T424,2)</f>
        <v>0</v>
      </c>
      <c r="V424" s="161"/>
      <c r="W424" s="152"/>
      <c r="X424" s="152"/>
      <c r="Y424" s="152"/>
      <c r="Z424" s="152"/>
      <c r="AA424" s="152"/>
      <c r="AB424" s="152"/>
      <c r="AC424" s="152"/>
      <c r="AD424" s="152"/>
      <c r="AE424" s="152"/>
      <c r="AF424" s="152" t="s">
        <v>398</v>
      </c>
      <c r="AG424" s="152"/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  <c r="AV424" s="152"/>
      <c r="AW424" s="152"/>
      <c r="AX424" s="152"/>
      <c r="AY424" s="152"/>
      <c r="AZ424" s="152"/>
      <c r="BA424" s="152"/>
      <c r="BB424" s="152"/>
      <c r="BC424" s="152"/>
      <c r="BD424" s="152"/>
      <c r="BE424" s="152"/>
      <c r="BF424" s="152"/>
      <c r="BG424" s="152"/>
    </row>
    <row r="425" spans="1:59" outlineLevel="1" x14ac:dyDescent="0.2">
      <c r="A425" s="159"/>
      <c r="B425" s="160"/>
      <c r="C425" s="193" t="s">
        <v>905</v>
      </c>
      <c r="D425" s="191"/>
      <c r="E425" s="192">
        <v>118.2405</v>
      </c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52"/>
      <c r="X425" s="152"/>
      <c r="Y425" s="152"/>
      <c r="Z425" s="152"/>
      <c r="AA425" s="152"/>
      <c r="AB425" s="152"/>
      <c r="AC425" s="152"/>
      <c r="AD425" s="152"/>
      <c r="AE425" s="152"/>
      <c r="AF425" s="152" t="s">
        <v>329</v>
      </c>
      <c r="AG425" s="152">
        <v>0</v>
      </c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  <c r="AV425" s="152"/>
      <c r="AW425" s="152"/>
      <c r="AX425" s="152"/>
      <c r="AY425" s="152"/>
      <c r="AZ425" s="152"/>
      <c r="BA425" s="152"/>
      <c r="BB425" s="152"/>
      <c r="BC425" s="152"/>
      <c r="BD425" s="152"/>
      <c r="BE425" s="152"/>
      <c r="BF425" s="152"/>
      <c r="BG425" s="152"/>
    </row>
    <row r="426" spans="1:59" outlineLevel="1" x14ac:dyDescent="0.2">
      <c r="A426" s="177">
        <v>125</v>
      </c>
      <c r="B426" s="178" t="s">
        <v>906</v>
      </c>
      <c r="C426" s="186" t="s">
        <v>907</v>
      </c>
      <c r="D426" s="179" t="s">
        <v>395</v>
      </c>
      <c r="E426" s="180">
        <v>1</v>
      </c>
      <c r="F426" s="181"/>
      <c r="G426" s="182">
        <f>ROUND(E426*F426,2)</f>
        <v>0</v>
      </c>
      <c r="H426" s="181"/>
      <c r="I426" s="182">
        <f>ROUND(E426*H426,2)</f>
        <v>0</v>
      </c>
      <c r="J426" s="181"/>
      <c r="K426" s="182">
        <f>ROUND(E426*J426,2)</f>
        <v>0</v>
      </c>
      <c r="L426" s="182">
        <v>15</v>
      </c>
      <c r="M426" s="182">
        <f>G426*(1+L426/100)</f>
        <v>0</v>
      </c>
      <c r="N426" s="182">
        <v>0</v>
      </c>
      <c r="O426" s="182">
        <f>ROUND(E426*N426,2)</f>
        <v>0</v>
      </c>
      <c r="P426" s="182">
        <v>0</v>
      </c>
      <c r="Q426" s="182">
        <f>ROUND(E426*P426,2)</f>
        <v>0</v>
      </c>
      <c r="R426" s="182"/>
      <c r="S426" s="182" t="s">
        <v>265</v>
      </c>
      <c r="T426" s="161">
        <v>0</v>
      </c>
      <c r="U426" s="161">
        <f>ROUND(E426*T426,2)</f>
        <v>0</v>
      </c>
      <c r="V426" s="161"/>
      <c r="W426" s="152"/>
      <c r="X426" s="152"/>
      <c r="Y426" s="152"/>
      <c r="Z426" s="152"/>
      <c r="AA426" s="152"/>
      <c r="AB426" s="152"/>
      <c r="AC426" s="152"/>
      <c r="AD426" s="152"/>
      <c r="AE426" s="152"/>
      <c r="AF426" s="152" t="s">
        <v>433</v>
      </c>
      <c r="AG426" s="152"/>
      <c r="AH426" s="152"/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  <c r="AV426" s="152"/>
      <c r="AW426" s="152"/>
      <c r="AX426" s="152"/>
      <c r="AY426" s="152"/>
      <c r="AZ426" s="152"/>
      <c r="BA426" s="152"/>
      <c r="BB426" s="152"/>
      <c r="BC426" s="152"/>
      <c r="BD426" s="152"/>
      <c r="BE426" s="152"/>
      <c r="BF426" s="152"/>
      <c r="BG426" s="152"/>
    </row>
    <row r="427" spans="1:59" outlineLevel="1" x14ac:dyDescent="0.2">
      <c r="A427" s="171">
        <v>126</v>
      </c>
      <c r="B427" s="172" t="s">
        <v>908</v>
      </c>
      <c r="C427" s="187" t="s">
        <v>909</v>
      </c>
      <c r="D427" s="173" t="s">
        <v>0</v>
      </c>
      <c r="E427" s="174">
        <v>7830.0442000000003</v>
      </c>
      <c r="F427" s="175"/>
      <c r="G427" s="176">
        <f>ROUND(E427*F427,2)</f>
        <v>0</v>
      </c>
      <c r="H427" s="175"/>
      <c r="I427" s="176">
        <f>ROUND(E427*H427,2)</f>
        <v>0</v>
      </c>
      <c r="J427" s="175"/>
      <c r="K427" s="176">
        <f>ROUND(E427*J427,2)</f>
        <v>0</v>
      </c>
      <c r="L427" s="176">
        <v>15</v>
      </c>
      <c r="M427" s="176">
        <f>G427*(1+L427/100)</f>
        <v>0</v>
      </c>
      <c r="N427" s="176">
        <v>0</v>
      </c>
      <c r="O427" s="176">
        <f>ROUND(E427*N427,2)</f>
        <v>0</v>
      </c>
      <c r="P427" s="176">
        <v>0</v>
      </c>
      <c r="Q427" s="176">
        <f>ROUND(E427*P427,2)</f>
        <v>0</v>
      </c>
      <c r="R427" s="176" t="s">
        <v>864</v>
      </c>
      <c r="S427" s="176" t="s">
        <v>269</v>
      </c>
      <c r="T427" s="161">
        <v>0</v>
      </c>
      <c r="U427" s="161">
        <f>ROUND(E427*T427,2)</f>
        <v>0</v>
      </c>
      <c r="V427" s="161"/>
      <c r="W427" s="152"/>
      <c r="X427" s="152"/>
      <c r="Y427" s="152"/>
      <c r="Z427" s="152"/>
      <c r="AA427" s="152"/>
      <c r="AB427" s="152"/>
      <c r="AC427" s="152"/>
      <c r="AD427" s="152"/>
      <c r="AE427" s="152"/>
      <c r="AF427" s="152" t="s">
        <v>433</v>
      </c>
      <c r="AG427" s="152"/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  <c r="AV427" s="152"/>
      <c r="AW427" s="152"/>
      <c r="AX427" s="152"/>
      <c r="AY427" s="152"/>
      <c r="AZ427" s="152"/>
      <c r="BA427" s="152"/>
      <c r="BB427" s="152"/>
      <c r="BC427" s="152"/>
      <c r="BD427" s="152"/>
      <c r="BE427" s="152"/>
      <c r="BF427" s="152"/>
      <c r="BG427" s="152"/>
    </row>
    <row r="428" spans="1:59" outlineLevel="1" x14ac:dyDescent="0.2">
      <c r="A428" s="159"/>
      <c r="B428" s="160"/>
      <c r="C428" s="257" t="s">
        <v>429</v>
      </c>
      <c r="D428" s="258"/>
      <c r="E428" s="258"/>
      <c r="F428" s="258"/>
      <c r="G428" s="258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52"/>
      <c r="X428" s="152"/>
      <c r="Y428" s="152"/>
      <c r="Z428" s="152"/>
      <c r="AA428" s="152"/>
      <c r="AB428" s="152"/>
      <c r="AC428" s="152"/>
      <c r="AD428" s="152"/>
      <c r="AE428" s="152"/>
      <c r="AF428" s="152" t="s">
        <v>327</v>
      </c>
      <c r="AG428" s="152"/>
      <c r="AH428" s="152"/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  <c r="AV428" s="152"/>
      <c r="AW428" s="152"/>
      <c r="AX428" s="152"/>
      <c r="AY428" s="152"/>
      <c r="AZ428" s="152"/>
      <c r="BA428" s="152"/>
      <c r="BB428" s="152"/>
      <c r="BC428" s="152"/>
      <c r="BD428" s="152"/>
      <c r="BE428" s="152"/>
      <c r="BF428" s="152"/>
      <c r="BG428" s="152"/>
    </row>
    <row r="429" spans="1:59" outlineLevel="1" x14ac:dyDescent="0.2">
      <c r="A429" s="159"/>
      <c r="B429" s="160"/>
      <c r="C429" s="193" t="s">
        <v>910</v>
      </c>
      <c r="D429" s="191"/>
      <c r="E429" s="192">
        <v>7830.0442000000003</v>
      </c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52"/>
      <c r="X429" s="152"/>
      <c r="Y429" s="152"/>
      <c r="Z429" s="152"/>
      <c r="AA429" s="152"/>
      <c r="AB429" s="152"/>
      <c r="AC429" s="152"/>
      <c r="AD429" s="152"/>
      <c r="AE429" s="152"/>
      <c r="AF429" s="152" t="s">
        <v>329</v>
      </c>
      <c r="AG429" s="152">
        <v>0</v>
      </c>
      <c r="AH429" s="152"/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  <c r="AV429" s="152"/>
      <c r="AW429" s="152"/>
      <c r="AX429" s="152"/>
      <c r="AY429" s="152"/>
      <c r="AZ429" s="152"/>
      <c r="BA429" s="152"/>
      <c r="BB429" s="152"/>
      <c r="BC429" s="152"/>
      <c r="BD429" s="152"/>
      <c r="BE429" s="152"/>
      <c r="BF429" s="152"/>
      <c r="BG429" s="152"/>
    </row>
    <row r="430" spans="1:59" x14ac:dyDescent="0.2">
      <c r="A430" s="166" t="s">
        <v>260</v>
      </c>
      <c r="B430" s="167" t="s">
        <v>208</v>
      </c>
      <c r="C430" s="185" t="s">
        <v>209</v>
      </c>
      <c r="D430" s="168"/>
      <c r="E430" s="169"/>
      <c r="F430" s="170"/>
      <c r="G430" s="170">
        <f>SUMIF(AF431:AF449,"&lt;&gt;NOR",G431:G449)</f>
        <v>0</v>
      </c>
      <c r="H430" s="170"/>
      <c r="I430" s="170">
        <f>SUM(I431:I449)</f>
        <v>0</v>
      </c>
      <c r="J430" s="170"/>
      <c r="K430" s="170">
        <f>SUM(K431:K449)</f>
        <v>0</v>
      </c>
      <c r="L430" s="170"/>
      <c r="M430" s="170">
        <f>SUM(M431:M449)</f>
        <v>0</v>
      </c>
      <c r="N430" s="170"/>
      <c r="O430" s="170">
        <f>SUM(O431:O449)</f>
        <v>0.41000000000000003</v>
      </c>
      <c r="P430" s="170"/>
      <c r="Q430" s="170">
        <f>SUM(Q431:Q449)</f>
        <v>0</v>
      </c>
      <c r="R430" s="170"/>
      <c r="S430" s="170"/>
      <c r="T430" s="165"/>
      <c r="U430" s="165">
        <f>SUM(U431:U449)</f>
        <v>74.12</v>
      </c>
      <c r="V430" s="165"/>
      <c r="AF430" t="s">
        <v>261</v>
      </c>
    </row>
    <row r="431" spans="1:59" ht="33.75" outlineLevel="1" x14ac:dyDescent="0.2">
      <c r="A431" s="171">
        <v>127</v>
      </c>
      <c r="B431" s="172" t="s">
        <v>911</v>
      </c>
      <c r="C431" s="187" t="s">
        <v>912</v>
      </c>
      <c r="D431" s="173" t="s">
        <v>364</v>
      </c>
      <c r="E431" s="174">
        <v>17</v>
      </c>
      <c r="F431" s="175"/>
      <c r="G431" s="176">
        <f>ROUND(E431*F431,2)</f>
        <v>0</v>
      </c>
      <c r="H431" s="175"/>
      <c r="I431" s="176">
        <f>ROUND(E431*H431,2)</f>
        <v>0</v>
      </c>
      <c r="J431" s="175"/>
      <c r="K431" s="176">
        <f>ROUND(E431*J431,2)</f>
        <v>0</v>
      </c>
      <c r="L431" s="176">
        <v>15</v>
      </c>
      <c r="M431" s="176">
        <f>G431*(1+L431/100)</f>
        <v>0</v>
      </c>
      <c r="N431" s="176">
        <v>2.9099999999999998E-3</v>
      </c>
      <c r="O431" s="176">
        <f>ROUND(E431*N431,2)</f>
        <v>0.05</v>
      </c>
      <c r="P431" s="176">
        <v>0</v>
      </c>
      <c r="Q431" s="176">
        <f>ROUND(E431*P431,2)</f>
        <v>0</v>
      </c>
      <c r="R431" s="176" t="s">
        <v>913</v>
      </c>
      <c r="S431" s="176" t="s">
        <v>269</v>
      </c>
      <c r="T431" s="161">
        <v>0.9</v>
      </c>
      <c r="U431" s="161">
        <f>ROUND(E431*T431,2)</f>
        <v>15.3</v>
      </c>
      <c r="V431" s="161"/>
      <c r="W431" s="152"/>
      <c r="X431" s="152"/>
      <c r="Y431" s="152"/>
      <c r="Z431" s="152"/>
      <c r="AA431" s="152"/>
      <c r="AB431" s="152"/>
      <c r="AC431" s="152"/>
      <c r="AD431" s="152"/>
      <c r="AE431" s="152"/>
      <c r="AF431" s="152" t="s">
        <v>433</v>
      </c>
      <c r="AG431" s="152"/>
      <c r="AH431" s="152"/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  <c r="AV431" s="152"/>
      <c r="AW431" s="152"/>
      <c r="AX431" s="152"/>
      <c r="AY431" s="152"/>
      <c r="AZ431" s="152"/>
      <c r="BA431" s="152"/>
      <c r="BB431" s="152"/>
      <c r="BC431" s="152"/>
      <c r="BD431" s="152"/>
      <c r="BE431" s="152"/>
      <c r="BF431" s="152"/>
      <c r="BG431" s="152"/>
    </row>
    <row r="432" spans="1:59" outlineLevel="1" x14ac:dyDescent="0.2">
      <c r="A432" s="159"/>
      <c r="B432" s="160"/>
      <c r="C432" s="193" t="s">
        <v>914</v>
      </c>
      <c r="D432" s="191"/>
      <c r="E432" s="192">
        <v>17</v>
      </c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52"/>
      <c r="X432" s="152"/>
      <c r="Y432" s="152"/>
      <c r="Z432" s="152"/>
      <c r="AA432" s="152"/>
      <c r="AB432" s="152"/>
      <c r="AC432" s="152"/>
      <c r="AD432" s="152"/>
      <c r="AE432" s="152"/>
      <c r="AF432" s="152" t="s">
        <v>329</v>
      </c>
      <c r="AG432" s="152">
        <v>0</v>
      </c>
      <c r="AH432" s="152"/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  <c r="AV432" s="152"/>
      <c r="AW432" s="152"/>
      <c r="AX432" s="152"/>
      <c r="AY432" s="152"/>
      <c r="AZ432" s="152"/>
      <c r="BA432" s="152"/>
      <c r="BB432" s="152"/>
      <c r="BC432" s="152"/>
      <c r="BD432" s="152"/>
      <c r="BE432" s="152"/>
      <c r="BF432" s="152"/>
      <c r="BG432" s="152"/>
    </row>
    <row r="433" spans="1:59" ht="33.75" outlineLevel="1" x14ac:dyDescent="0.2">
      <c r="A433" s="171">
        <v>128</v>
      </c>
      <c r="B433" s="172" t="s">
        <v>915</v>
      </c>
      <c r="C433" s="187" t="s">
        <v>916</v>
      </c>
      <c r="D433" s="173" t="s">
        <v>364</v>
      </c>
      <c r="E433" s="174">
        <v>20</v>
      </c>
      <c r="F433" s="175"/>
      <c r="G433" s="176">
        <f>ROUND(E433*F433,2)</f>
        <v>0</v>
      </c>
      <c r="H433" s="175"/>
      <c r="I433" s="176">
        <f>ROUND(E433*H433,2)</f>
        <v>0</v>
      </c>
      <c r="J433" s="175"/>
      <c r="K433" s="176">
        <f>ROUND(E433*J433,2)</f>
        <v>0</v>
      </c>
      <c r="L433" s="176">
        <v>15</v>
      </c>
      <c r="M433" s="176">
        <f>G433*(1+L433/100)</f>
        <v>0</v>
      </c>
      <c r="N433" s="176">
        <v>3.1199999999999999E-3</v>
      </c>
      <c r="O433" s="176">
        <f>ROUND(E433*N433,2)</f>
        <v>0.06</v>
      </c>
      <c r="P433" s="176">
        <v>0</v>
      </c>
      <c r="Q433" s="176">
        <f>ROUND(E433*P433,2)</f>
        <v>0</v>
      </c>
      <c r="R433" s="176" t="s">
        <v>913</v>
      </c>
      <c r="S433" s="176" t="s">
        <v>269</v>
      </c>
      <c r="T433" s="161">
        <v>0.29399999999999998</v>
      </c>
      <c r="U433" s="161">
        <f>ROUND(E433*T433,2)</f>
        <v>5.88</v>
      </c>
      <c r="V433" s="161"/>
      <c r="W433" s="152"/>
      <c r="X433" s="152"/>
      <c r="Y433" s="152"/>
      <c r="Z433" s="152"/>
      <c r="AA433" s="152"/>
      <c r="AB433" s="152"/>
      <c r="AC433" s="152"/>
      <c r="AD433" s="152"/>
      <c r="AE433" s="152"/>
      <c r="AF433" s="152" t="s">
        <v>433</v>
      </c>
      <c r="AG433" s="152"/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  <c r="AV433" s="152"/>
      <c r="AW433" s="152"/>
      <c r="AX433" s="152"/>
      <c r="AY433" s="152"/>
      <c r="AZ433" s="152"/>
      <c r="BA433" s="152"/>
      <c r="BB433" s="152"/>
      <c r="BC433" s="152"/>
      <c r="BD433" s="152"/>
      <c r="BE433" s="152"/>
      <c r="BF433" s="152"/>
      <c r="BG433" s="152"/>
    </row>
    <row r="434" spans="1:59" outlineLevel="1" x14ac:dyDescent="0.2">
      <c r="A434" s="159"/>
      <c r="B434" s="160"/>
      <c r="C434" s="193" t="s">
        <v>917</v>
      </c>
      <c r="D434" s="191"/>
      <c r="E434" s="192">
        <v>20</v>
      </c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52"/>
      <c r="X434" s="152"/>
      <c r="Y434" s="152"/>
      <c r="Z434" s="152"/>
      <c r="AA434" s="152"/>
      <c r="AB434" s="152"/>
      <c r="AC434" s="152"/>
      <c r="AD434" s="152"/>
      <c r="AE434" s="152"/>
      <c r="AF434" s="152" t="s">
        <v>329</v>
      </c>
      <c r="AG434" s="152">
        <v>0</v>
      </c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  <c r="AV434" s="152"/>
      <c r="AW434" s="152"/>
      <c r="AX434" s="152"/>
      <c r="AY434" s="152"/>
      <c r="AZ434" s="152"/>
      <c r="BA434" s="152"/>
      <c r="BB434" s="152"/>
      <c r="BC434" s="152"/>
      <c r="BD434" s="152"/>
      <c r="BE434" s="152"/>
      <c r="BF434" s="152"/>
      <c r="BG434" s="152"/>
    </row>
    <row r="435" spans="1:59" ht="33.75" outlineLevel="1" x14ac:dyDescent="0.2">
      <c r="A435" s="171">
        <v>129</v>
      </c>
      <c r="B435" s="172" t="s">
        <v>918</v>
      </c>
      <c r="C435" s="187" t="s">
        <v>919</v>
      </c>
      <c r="D435" s="173" t="s">
        <v>395</v>
      </c>
      <c r="E435" s="174">
        <v>5</v>
      </c>
      <c r="F435" s="175"/>
      <c r="G435" s="176">
        <f>ROUND(E435*F435,2)</f>
        <v>0</v>
      </c>
      <c r="H435" s="175"/>
      <c r="I435" s="176">
        <f>ROUND(E435*H435,2)</f>
        <v>0</v>
      </c>
      <c r="J435" s="175"/>
      <c r="K435" s="176">
        <f>ROUND(E435*J435,2)</f>
        <v>0</v>
      </c>
      <c r="L435" s="176">
        <v>15</v>
      </c>
      <c r="M435" s="176">
        <f>G435*(1+L435/100)</f>
        <v>0</v>
      </c>
      <c r="N435" s="176">
        <v>3.4000000000000002E-4</v>
      </c>
      <c r="O435" s="176">
        <f>ROUND(E435*N435,2)</f>
        <v>0</v>
      </c>
      <c r="P435" s="176">
        <v>0</v>
      </c>
      <c r="Q435" s="176">
        <f>ROUND(E435*P435,2)</f>
        <v>0</v>
      </c>
      <c r="R435" s="176" t="s">
        <v>913</v>
      </c>
      <c r="S435" s="176" t="s">
        <v>269</v>
      </c>
      <c r="T435" s="161">
        <v>0.41</v>
      </c>
      <c r="U435" s="161">
        <f>ROUND(E435*T435,2)</f>
        <v>2.0499999999999998</v>
      </c>
      <c r="V435" s="161"/>
      <c r="W435" s="152"/>
      <c r="X435" s="152"/>
      <c r="Y435" s="152"/>
      <c r="Z435" s="152"/>
      <c r="AA435" s="152"/>
      <c r="AB435" s="152"/>
      <c r="AC435" s="152"/>
      <c r="AD435" s="152"/>
      <c r="AE435" s="152"/>
      <c r="AF435" s="152" t="s">
        <v>433</v>
      </c>
      <c r="AG435" s="152"/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  <c r="AV435" s="152"/>
      <c r="AW435" s="152"/>
      <c r="AX435" s="152"/>
      <c r="AY435" s="152"/>
      <c r="AZ435" s="152"/>
      <c r="BA435" s="152"/>
      <c r="BB435" s="152"/>
      <c r="BC435" s="152"/>
      <c r="BD435" s="152"/>
      <c r="BE435" s="152"/>
      <c r="BF435" s="152"/>
      <c r="BG435" s="152"/>
    </row>
    <row r="436" spans="1:59" outlineLevel="1" x14ac:dyDescent="0.2">
      <c r="A436" s="159"/>
      <c r="B436" s="160"/>
      <c r="C436" s="193" t="s">
        <v>920</v>
      </c>
      <c r="D436" s="191"/>
      <c r="E436" s="192">
        <v>5</v>
      </c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52"/>
      <c r="X436" s="152"/>
      <c r="Y436" s="152"/>
      <c r="Z436" s="152"/>
      <c r="AA436" s="152"/>
      <c r="AB436" s="152"/>
      <c r="AC436" s="152"/>
      <c r="AD436" s="152"/>
      <c r="AE436" s="152"/>
      <c r="AF436" s="152" t="s">
        <v>329</v>
      </c>
      <c r="AG436" s="152">
        <v>0</v>
      </c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  <c r="AV436" s="152"/>
      <c r="AW436" s="152"/>
      <c r="AX436" s="152"/>
      <c r="AY436" s="152"/>
      <c r="AZ436" s="152"/>
      <c r="BA436" s="152"/>
      <c r="BB436" s="152"/>
      <c r="BC436" s="152"/>
      <c r="BD436" s="152"/>
      <c r="BE436" s="152"/>
      <c r="BF436" s="152"/>
      <c r="BG436" s="152"/>
    </row>
    <row r="437" spans="1:59" ht="33.75" outlineLevel="1" x14ac:dyDescent="0.2">
      <c r="A437" s="171">
        <v>130</v>
      </c>
      <c r="B437" s="172" t="s">
        <v>921</v>
      </c>
      <c r="C437" s="187" t="s">
        <v>922</v>
      </c>
      <c r="D437" s="173" t="s">
        <v>364</v>
      </c>
      <c r="E437" s="174">
        <v>91.6</v>
      </c>
      <c r="F437" s="175"/>
      <c r="G437" s="176">
        <f>ROUND(E437*F437,2)</f>
        <v>0</v>
      </c>
      <c r="H437" s="175"/>
      <c r="I437" s="176">
        <f>ROUND(E437*H437,2)</f>
        <v>0</v>
      </c>
      <c r="J437" s="175"/>
      <c r="K437" s="176">
        <f>ROUND(E437*J437,2)</f>
        <v>0</v>
      </c>
      <c r="L437" s="176">
        <v>15</v>
      </c>
      <c r="M437" s="176">
        <f>G437*(1+L437/100)</f>
        <v>0</v>
      </c>
      <c r="N437" s="176">
        <v>2.2499999999999998E-3</v>
      </c>
      <c r="O437" s="176">
        <f>ROUND(E437*N437,2)</f>
        <v>0.21</v>
      </c>
      <c r="P437" s="176">
        <v>0</v>
      </c>
      <c r="Q437" s="176">
        <f>ROUND(E437*P437,2)</f>
        <v>0</v>
      </c>
      <c r="R437" s="176" t="s">
        <v>913</v>
      </c>
      <c r="S437" s="176" t="s">
        <v>269</v>
      </c>
      <c r="T437" s="161">
        <v>0.36399999999999999</v>
      </c>
      <c r="U437" s="161">
        <f>ROUND(E437*T437,2)</f>
        <v>33.340000000000003</v>
      </c>
      <c r="V437" s="161"/>
      <c r="W437" s="152"/>
      <c r="X437" s="152"/>
      <c r="Y437" s="152"/>
      <c r="Z437" s="152"/>
      <c r="AA437" s="152"/>
      <c r="AB437" s="152"/>
      <c r="AC437" s="152"/>
      <c r="AD437" s="152"/>
      <c r="AE437" s="152"/>
      <c r="AF437" s="152" t="s">
        <v>433</v>
      </c>
      <c r="AG437" s="152"/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  <c r="AV437" s="152"/>
      <c r="AW437" s="152"/>
      <c r="AX437" s="152"/>
      <c r="AY437" s="152"/>
      <c r="AZ437" s="152"/>
      <c r="BA437" s="152"/>
      <c r="BB437" s="152"/>
      <c r="BC437" s="152"/>
      <c r="BD437" s="152"/>
      <c r="BE437" s="152"/>
      <c r="BF437" s="152"/>
      <c r="BG437" s="152"/>
    </row>
    <row r="438" spans="1:59" outlineLevel="1" x14ac:dyDescent="0.2">
      <c r="A438" s="159"/>
      <c r="B438" s="160"/>
      <c r="C438" s="193" t="s">
        <v>923</v>
      </c>
      <c r="D438" s="191"/>
      <c r="E438" s="192">
        <v>91.6</v>
      </c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52"/>
      <c r="X438" s="152"/>
      <c r="Y438" s="152"/>
      <c r="Z438" s="152"/>
      <c r="AA438" s="152"/>
      <c r="AB438" s="152"/>
      <c r="AC438" s="152"/>
      <c r="AD438" s="152"/>
      <c r="AE438" s="152"/>
      <c r="AF438" s="152" t="s">
        <v>329</v>
      </c>
      <c r="AG438" s="152">
        <v>0</v>
      </c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  <c r="AV438" s="152"/>
      <c r="AW438" s="152"/>
      <c r="AX438" s="152"/>
      <c r="AY438" s="152"/>
      <c r="AZ438" s="152"/>
      <c r="BA438" s="152"/>
      <c r="BB438" s="152"/>
      <c r="BC438" s="152"/>
      <c r="BD438" s="152"/>
      <c r="BE438" s="152"/>
      <c r="BF438" s="152"/>
      <c r="BG438" s="152"/>
    </row>
    <row r="439" spans="1:59" ht="33.75" outlineLevel="1" x14ac:dyDescent="0.2">
      <c r="A439" s="171">
        <v>131</v>
      </c>
      <c r="B439" s="172" t="s">
        <v>924</v>
      </c>
      <c r="C439" s="187" t="s">
        <v>925</v>
      </c>
      <c r="D439" s="173" t="s">
        <v>364</v>
      </c>
      <c r="E439" s="174">
        <v>98.6</v>
      </c>
      <c r="F439" s="175"/>
      <c r="G439" s="176">
        <f>ROUND(E439*F439,2)</f>
        <v>0</v>
      </c>
      <c r="H439" s="175"/>
      <c r="I439" s="176">
        <f>ROUND(E439*H439,2)</f>
        <v>0</v>
      </c>
      <c r="J439" s="175"/>
      <c r="K439" s="176">
        <f>ROUND(E439*J439,2)</f>
        <v>0</v>
      </c>
      <c r="L439" s="176">
        <v>15</v>
      </c>
      <c r="M439" s="176">
        <f>G439*(1+L439/100)</f>
        <v>0</v>
      </c>
      <c r="N439" s="176">
        <v>8.4999999999999995E-4</v>
      </c>
      <c r="O439" s="176">
        <f>ROUND(E439*N439,2)</f>
        <v>0.08</v>
      </c>
      <c r="P439" s="176">
        <v>0</v>
      </c>
      <c r="Q439" s="176">
        <f>ROUND(E439*P439,2)</f>
        <v>0</v>
      </c>
      <c r="R439" s="176" t="s">
        <v>913</v>
      </c>
      <c r="S439" s="176" t="s">
        <v>269</v>
      </c>
      <c r="T439" s="161">
        <v>0.12</v>
      </c>
      <c r="U439" s="161">
        <f>ROUND(E439*T439,2)</f>
        <v>11.83</v>
      </c>
      <c r="V439" s="161"/>
      <c r="W439" s="152"/>
      <c r="X439" s="152"/>
      <c r="Y439" s="152"/>
      <c r="Z439" s="152"/>
      <c r="AA439" s="152"/>
      <c r="AB439" s="152"/>
      <c r="AC439" s="152"/>
      <c r="AD439" s="152"/>
      <c r="AE439" s="152"/>
      <c r="AF439" s="152" t="s">
        <v>433</v>
      </c>
      <c r="AG439" s="152"/>
      <c r="AH439" s="152"/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  <c r="AV439" s="152"/>
      <c r="AW439" s="152"/>
      <c r="AX439" s="152"/>
      <c r="AY439" s="152"/>
      <c r="AZ439" s="152"/>
      <c r="BA439" s="152"/>
      <c r="BB439" s="152"/>
      <c r="BC439" s="152"/>
      <c r="BD439" s="152"/>
      <c r="BE439" s="152"/>
      <c r="BF439" s="152"/>
      <c r="BG439" s="152"/>
    </row>
    <row r="440" spans="1:59" outlineLevel="1" x14ac:dyDescent="0.2">
      <c r="A440" s="159"/>
      <c r="B440" s="160"/>
      <c r="C440" s="193" t="s">
        <v>926</v>
      </c>
      <c r="D440" s="191"/>
      <c r="E440" s="192">
        <v>91.6</v>
      </c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52"/>
      <c r="X440" s="152"/>
      <c r="Y440" s="152"/>
      <c r="Z440" s="152"/>
      <c r="AA440" s="152"/>
      <c r="AB440" s="152"/>
      <c r="AC440" s="152"/>
      <c r="AD440" s="152"/>
      <c r="AE440" s="152"/>
      <c r="AF440" s="152" t="s">
        <v>329</v>
      </c>
      <c r="AG440" s="152">
        <v>0</v>
      </c>
      <c r="AH440" s="152"/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  <c r="AV440" s="152"/>
      <c r="AW440" s="152"/>
      <c r="AX440" s="152"/>
      <c r="AY440" s="152"/>
      <c r="AZ440" s="152"/>
      <c r="BA440" s="152"/>
      <c r="BB440" s="152"/>
      <c r="BC440" s="152"/>
      <c r="BD440" s="152"/>
      <c r="BE440" s="152"/>
      <c r="BF440" s="152"/>
      <c r="BG440" s="152"/>
    </row>
    <row r="441" spans="1:59" outlineLevel="1" x14ac:dyDescent="0.2">
      <c r="A441" s="159"/>
      <c r="B441" s="160"/>
      <c r="C441" s="193" t="s">
        <v>927</v>
      </c>
      <c r="D441" s="191"/>
      <c r="E441" s="192">
        <v>7</v>
      </c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52"/>
      <c r="X441" s="152"/>
      <c r="Y441" s="152"/>
      <c r="Z441" s="152"/>
      <c r="AA441" s="152"/>
      <c r="AB441" s="152"/>
      <c r="AC441" s="152"/>
      <c r="AD441" s="152"/>
      <c r="AE441" s="152"/>
      <c r="AF441" s="152" t="s">
        <v>329</v>
      </c>
      <c r="AG441" s="152">
        <v>0</v>
      </c>
      <c r="AH441" s="152"/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  <c r="AV441" s="152"/>
      <c r="AW441" s="152"/>
      <c r="AX441" s="152"/>
      <c r="AY441" s="152"/>
      <c r="AZ441" s="152"/>
      <c r="BA441" s="152"/>
      <c r="BB441" s="152"/>
      <c r="BC441" s="152"/>
      <c r="BD441" s="152"/>
      <c r="BE441" s="152"/>
      <c r="BF441" s="152"/>
      <c r="BG441" s="152"/>
    </row>
    <row r="442" spans="1:59" ht="33.75" outlineLevel="1" x14ac:dyDescent="0.2">
      <c r="A442" s="171">
        <v>132</v>
      </c>
      <c r="B442" s="172" t="s">
        <v>928</v>
      </c>
      <c r="C442" s="187" t="s">
        <v>929</v>
      </c>
      <c r="D442" s="173" t="s">
        <v>395</v>
      </c>
      <c r="E442" s="174">
        <v>2</v>
      </c>
      <c r="F442" s="175"/>
      <c r="G442" s="176">
        <f>ROUND(E442*F442,2)</f>
        <v>0</v>
      </c>
      <c r="H442" s="175"/>
      <c r="I442" s="176">
        <f>ROUND(E442*H442,2)</f>
        <v>0</v>
      </c>
      <c r="J442" s="175"/>
      <c r="K442" s="176">
        <f>ROUND(E442*J442,2)</f>
        <v>0</v>
      </c>
      <c r="L442" s="176">
        <v>15</v>
      </c>
      <c r="M442" s="176">
        <f>G442*(1+L442/100)</f>
        <v>0</v>
      </c>
      <c r="N442" s="176">
        <v>0</v>
      </c>
      <c r="O442" s="176">
        <f>ROUND(E442*N442,2)</f>
        <v>0</v>
      </c>
      <c r="P442" s="176">
        <v>0</v>
      </c>
      <c r="Q442" s="176">
        <f>ROUND(E442*P442,2)</f>
        <v>0</v>
      </c>
      <c r="R442" s="176" t="s">
        <v>913</v>
      </c>
      <c r="S442" s="176" t="s">
        <v>269</v>
      </c>
      <c r="T442" s="161">
        <v>0.87710999999999995</v>
      </c>
      <c r="U442" s="161">
        <f>ROUND(E442*T442,2)</f>
        <v>1.75</v>
      </c>
      <c r="V442" s="161"/>
      <c r="W442" s="152"/>
      <c r="X442" s="152"/>
      <c r="Y442" s="152"/>
      <c r="Z442" s="152"/>
      <c r="AA442" s="152"/>
      <c r="AB442" s="152"/>
      <c r="AC442" s="152"/>
      <c r="AD442" s="152"/>
      <c r="AE442" s="152"/>
      <c r="AF442" s="152" t="s">
        <v>433</v>
      </c>
      <c r="AG442" s="152"/>
      <c r="AH442" s="152"/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  <c r="AV442" s="152"/>
      <c r="AW442" s="152"/>
      <c r="AX442" s="152"/>
      <c r="AY442" s="152"/>
      <c r="AZ442" s="152"/>
      <c r="BA442" s="152"/>
      <c r="BB442" s="152"/>
      <c r="BC442" s="152"/>
      <c r="BD442" s="152"/>
      <c r="BE442" s="152"/>
      <c r="BF442" s="152"/>
      <c r="BG442" s="152"/>
    </row>
    <row r="443" spans="1:59" outlineLevel="1" x14ac:dyDescent="0.2">
      <c r="A443" s="159"/>
      <c r="B443" s="160"/>
      <c r="C443" s="193" t="s">
        <v>930</v>
      </c>
      <c r="D443" s="191"/>
      <c r="E443" s="192">
        <v>2</v>
      </c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52"/>
      <c r="X443" s="152"/>
      <c r="Y443" s="152"/>
      <c r="Z443" s="152"/>
      <c r="AA443" s="152"/>
      <c r="AB443" s="152"/>
      <c r="AC443" s="152"/>
      <c r="AD443" s="152"/>
      <c r="AE443" s="152"/>
      <c r="AF443" s="152" t="s">
        <v>329</v>
      </c>
      <c r="AG443" s="152">
        <v>0</v>
      </c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  <c r="AV443" s="152"/>
      <c r="AW443" s="152"/>
      <c r="AX443" s="152"/>
      <c r="AY443" s="152"/>
      <c r="AZ443" s="152"/>
      <c r="BA443" s="152"/>
      <c r="BB443" s="152"/>
      <c r="BC443" s="152"/>
      <c r="BD443" s="152"/>
      <c r="BE443" s="152"/>
      <c r="BF443" s="152"/>
      <c r="BG443" s="152"/>
    </row>
    <row r="444" spans="1:59" ht="22.5" outlineLevel="1" x14ac:dyDescent="0.2">
      <c r="A444" s="171">
        <v>133</v>
      </c>
      <c r="B444" s="172" t="s">
        <v>931</v>
      </c>
      <c r="C444" s="187" t="s">
        <v>932</v>
      </c>
      <c r="D444" s="173" t="s">
        <v>364</v>
      </c>
      <c r="E444" s="174">
        <v>6.2</v>
      </c>
      <c r="F444" s="175"/>
      <c r="G444" s="176">
        <f>ROUND(E444*F444,2)</f>
        <v>0</v>
      </c>
      <c r="H444" s="175"/>
      <c r="I444" s="176">
        <f>ROUND(E444*H444,2)</f>
        <v>0</v>
      </c>
      <c r="J444" s="175"/>
      <c r="K444" s="176">
        <f>ROUND(E444*J444,2)</f>
        <v>0</v>
      </c>
      <c r="L444" s="176">
        <v>15</v>
      </c>
      <c r="M444" s="176">
        <f>G444*(1+L444/100)</f>
        <v>0</v>
      </c>
      <c r="N444" s="176">
        <v>1.0499999999999999E-3</v>
      </c>
      <c r="O444" s="176">
        <f>ROUND(E444*N444,2)</f>
        <v>0.01</v>
      </c>
      <c r="P444" s="176">
        <v>0</v>
      </c>
      <c r="Q444" s="176">
        <f>ROUND(E444*P444,2)</f>
        <v>0</v>
      </c>
      <c r="R444" s="176" t="s">
        <v>913</v>
      </c>
      <c r="S444" s="176" t="s">
        <v>269</v>
      </c>
      <c r="T444" s="161">
        <v>0.64085999999999999</v>
      </c>
      <c r="U444" s="161">
        <f>ROUND(E444*T444,2)</f>
        <v>3.97</v>
      </c>
      <c r="V444" s="161"/>
      <c r="W444" s="152"/>
      <c r="X444" s="152"/>
      <c r="Y444" s="152"/>
      <c r="Z444" s="152"/>
      <c r="AA444" s="152"/>
      <c r="AB444" s="152"/>
      <c r="AC444" s="152"/>
      <c r="AD444" s="152"/>
      <c r="AE444" s="152"/>
      <c r="AF444" s="152" t="s">
        <v>433</v>
      </c>
      <c r="AG444" s="152"/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  <c r="AV444" s="152"/>
      <c r="AW444" s="152"/>
      <c r="AX444" s="152"/>
      <c r="AY444" s="152"/>
      <c r="AZ444" s="152"/>
      <c r="BA444" s="152"/>
      <c r="BB444" s="152"/>
      <c r="BC444" s="152"/>
      <c r="BD444" s="152"/>
      <c r="BE444" s="152"/>
      <c r="BF444" s="152"/>
      <c r="BG444" s="152"/>
    </row>
    <row r="445" spans="1:59" outlineLevel="1" x14ac:dyDescent="0.2">
      <c r="A445" s="159"/>
      <c r="B445" s="160"/>
      <c r="C445" s="193" t="s">
        <v>933</v>
      </c>
      <c r="D445" s="191"/>
      <c r="E445" s="192">
        <v>6.2</v>
      </c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52"/>
      <c r="X445" s="152"/>
      <c r="Y445" s="152"/>
      <c r="Z445" s="152"/>
      <c r="AA445" s="152"/>
      <c r="AB445" s="152"/>
      <c r="AC445" s="152"/>
      <c r="AD445" s="152"/>
      <c r="AE445" s="152"/>
      <c r="AF445" s="152" t="s">
        <v>329</v>
      </c>
      <c r="AG445" s="152">
        <v>0</v>
      </c>
      <c r="AH445" s="152"/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  <c r="AV445" s="152"/>
      <c r="AW445" s="152"/>
      <c r="AX445" s="152"/>
      <c r="AY445" s="152"/>
      <c r="AZ445" s="152"/>
      <c r="BA445" s="152"/>
      <c r="BB445" s="152"/>
      <c r="BC445" s="152"/>
      <c r="BD445" s="152"/>
      <c r="BE445" s="152"/>
      <c r="BF445" s="152"/>
      <c r="BG445" s="152"/>
    </row>
    <row r="446" spans="1:59" outlineLevel="1" x14ac:dyDescent="0.2">
      <c r="A446" s="177">
        <v>134</v>
      </c>
      <c r="B446" s="178" t="s">
        <v>934</v>
      </c>
      <c r="C446" s="186" t="s">
        <v>935</v>
      </c>
      <c r="D446" s="179" t="s">
        <v>353</v>
      </c>
      <c r="E446" s="180">
        <v>2.6</v>
      </c>
      <c r="F446" s="181"/>
      <c r="G446" s="182">
        <f>ROUND(E446*F446,2)</f>
        <v>0</v>
      </c>
      <c r="H446" s="181"/>
      <c r="I446" s="182">
        <f>ROUND(E446*H446,2)</f>
        <v>0</v>
      </c>
      <c r="J446" s="181"/>
      <c r="K446" s="182">
        <f>ROUND(E446*J446,2)</f>
        <v>0</v>
      </c>
      <c r="L446" s="182">
        <v>15</v>
      </c>
      <c r="M446" s="182">
        <f>G446*(1+L446/100)</f>
        <v>0</v>
      </c>
      <c r="N446" s="182">
        <v>0</v>
      </c>
      <c r="O446" s="182">
        <f>ROUND(E446*N446,2)</f>
        <v>0</v>
      </c>
      <c r="P446" s="182">
        <v>0</v>
      </c>
      <c r="Q446" s="182">
        <f>ROUND(E446*P446,2)</f>
        <v>0</v>
      </c>
      <c r="R446" s="182"/>
      <c r="S446" s="182" t="s">
        <v>265</v>
      </c>
      <c r="T446" s="161">
        <v>0</v>
      </c>
      <c r="U446" s="161">
        <f>ROUND(E446*T446,2)</f>
        <v>0</v>
      </c>
      <c r="V446" s="161"/>
      <c r="W446" s="152"/>
      <c r="X446" s="152"/>
      <c r="Y446" s="152"/>
      <c r="Z446" s="152"/>
      <c r="AA446" s="152"/>
      <c r="AB446" s="152"/>
      <c r="AC446" s="152"/>
      <c r="AD446" s="152"/>
      <c r="AE446" s="152"/>
      <c r="AF446" s="152" t="s">
        <v>398</v>
      </c>
      <c r="AG446" s="152"/>
      <c r="AH446" s="152"/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  <c r="AV446" s="152"/>
      <c r="AW446" s="152"/>
      <c r="AX446" s="152"/>
      <c r="AY446" s="152"/>
      <c r="AZ446" s="152"/>
      <c r="BA446" s="152"/>
      <c r="BB446" s="152"/>
      <c r="BC446" s="152"/>
      <c r="BD446" s="152"/>
      <c r="BE446" s="152"/>
      <c r="BF446" s="152"/>
      <c r="BG446" s="152"/>
    </row>
    <row r="447" spans="1:59" outlineLevel="1" x14ac:dyDescent="0.2">
      <c r="A447" s="171">
        <v>135</v>
      </c>
      <c r="B447" s="172" t="s">
        <v>936</v>
      </c>
      <c r="C447" s="187" t="s">
        <v>937</v>
      </c>
      <c r="D447" s="173" t="s">
        <v>0</v>
      </c>
      <c r="E447" s="174">
        <v>875.04</v>
      </c>
      <c r="F447" s="175"/>
      <c r="G447" s="176">
        <f>ROUND(E447*F447,2)</f>
        <v>0</v>
      </c>
      <c r="H447" s="175"/>
      <c r="I447" s="176">
        <f>ROUND(E447*H447,2)</f>
        <v>0</v>
      </c>
      <c r="J447" s="175"/>
      <c r="K447" s="176">
        <f>ROUND(E447*J447,2)</f>
        <v>0</v>
      </c>
      <c r="L447" s="176">
        <v>15</v>
      </c>
      <c r="M447" s="176">
        <f>G447*(1+L447/100)</f>
        <v>0</v>
      </c>
      <c r="N447" s="176">
        <v>0</v>
      </c>
      <c r="O447" s="176">
        <f>ROUND(E447*N447,2)</f>
        <v>0</v>
      </c>
      <c r="P447" s="176">
        <v>0</v>
      </c>
      <c r="Q447" s="176">
        <f>ROUND(E447*P447,2)</f>
        <v>0</v>
      </c>
      <c r="R447" s="176" t="s">
        <v>913</v>
      </c>
      <c r="S447" s="176" t="s">
        <v>269</v>
      </c>
      <c r="T447" s="161">
        <v>0</v>
      </c>
      <c r="U447" s="161">
        <f>ROUND(E447*T447,2)</f>
        <v>0</v>
      </c>
      <c r="V447" s="161"/>
      <c r="W447" s="152"/>
      <c r="X447" s="152"/>
      <c r="Y447" s="152"/>
      <c r="Z447" s="152"/>
      <c r="AA447" s="152"/>
      <c r="AB447" s="152"/>
      <c r="AC447" s="152"/>
      <c r="AD447" s="152"/>
      <c r="AE447" s="152"/>
      <c r="AF447" s="152" t="s">
        <v>433</v>
      </c>
      <c r="AG447" s="152"/>
      <c r="AH447" s="152"/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  <c r="AV447" s="152"/>
      <c r="AW447" s="152"/>
      <c r="AX447" s="152"/>
      <c r="AY447" s="152"/>
      <c r="AZ447" s="152"/>
      <c r="BA447" s="152"/>
      <c r="BB447" s="152"/>
      <c r="BC447" s="152"/>
      <c r="BD447" s="152"/>
      <c r="BE447" s="152"/>
      <c r="BF447" s="152"/>
      <c r="BG447" s="152"/>
    </row>
    <row r="448" spans="1:59" outlineLevel="1" x14ac:dyDescent="0.2">
      <c r="A448" s="159"/>
      <c r="B448" s="160"/>
      <c r="C448" s="257" t="s">
        <v>429</v>
      </c>
      <c r="D448" s="258"/>
      <c r="E448" s="258"/>
      <c r="F448" s="258"/>
      <c r="G448" s="258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52"/>
      <c r="X448" s="152"/>
      <c r="Y448" s="152"/>
      <c r="Z448" s="152"/>
      <c r="AA448" s="152"/>
      <c r="AB448" s="152"/>
      <c r="AC448" s="152"/>
      <c r="AD448" s="152"/>
      <c r="AE448" s="152"/>
      <c r="AF448" s="152" t="s">
        <v>327</v>
      </c>
      <c r="AG448" s="152"/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  <c r="AV448" s="152"/>
      <c r="AW448" s="152"/>
      <c r="AX448" s="152"/>
      <c r="AY448" s="152"/>
      <c r="AZ448" s="152"/>
      <c r="BA448" s="152"/>
      <c r="BB448" s="152"/>
      <c r="BC448" s="152"/>
      <c r="BD448" s="152"/>
      <c r="BE448" s="152"/>
      <c r="BF448" s="152"/>
      <c r="BG448" s="152"/>
    </row>
    <row r="449" spans="1:59" outlineLevel="1" x14ac:dyDescent="0.2">
      <c r="A449" s="159"/>
      <c r="B449" s="160"/>
      <c r="C449" s="193" t="s">
        <v>938</v>
      </c>
      <c r="D449" s="191"/>
      <c r="E449" s="192">
        <v>875.04</v>
      </c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52"/>
      <c r="X449" s="152"/>
      <c r="Y449" s="152"/>
      <c r="Z449" s="152"/>
      <c r="AA449" s="152"/>
      <c r="AB449" s="152"/>
      <c r="AC449" s="152"/>
      <c r="AD449" s="152"/>
      <c r="AE449" s="152"/>
      <c r="AF449" s="152" t="s">
        <v>329</v>
      </c>
      <c r="AG449" s="152">
        <v>0</v>
      </c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  <c r="AV449" s="152"/>
      <c r="AW449" s="152"/>
      <c r="AX449" s="152"/>
      <c r="AY449" s="152"/>
      <c r="AZ449" s="152"/>
      <c r="BA449" s="152"/>
      <c r="BB449" s="152"/>
      <c r="BC449" s="152"/>
      <c r="BD449" s="152"/>
      <c r="BE449" s="152"/>
      <c r="BF449" s="152"/>
      <c r="BG449" s="152"/>
    </row>
    <row r="450" spans="1:59" x14ac:dyDescent="0.2">
      <c r="A450" s="166" t="s">
        <v>260</v>
      </c>
      <c r="B450" s="167" t="s">
        <v>210</v>
      </c>
      <c r="C450" s="185" t="s">
        <v>211</v>
      </c>
      <c r="D450" s="168"/>
      <c r="E450" s="169"/>
      <c r="F450" s="170"/>
      <c r="G450" s="170">
        <f>SUMIF(AF451:AF491,"&lt;&gt;NOR",G451:G491)</f>
        <v>0</v>
      </c>
      <c r="H450" s="170"/>
      <c r="I450" s="170">
        <f>SUM(I451:I491)</f>
        <v>0</v>
      </c>
      <c r="J450" s="170"/>
      <c r="K450" s="170">
        <f>SUM(K451:K491)</f>
        <v>0</v>
      </c>
      <c r="L450" s="170"/>
      <c r="M450" s="170">
        <f>SUM(M451:M491)</f>
        <v>0</v>
      </c>
      <c r="N450" s="170"/>
      <c r="O450" s="170">
        <f>SUM(O451:O491)</f>
        <v>24.790000000000003</v>
      </c>
      <c r="P450" s="170"/>
      <c r="Q450" s="170">
        <f>SUM(Q451:Q491)</f>
        <v>0</v>
      </c>
      <c r="R450" s="170"/>
      <c r="S450" s="170"/>
      <c r="T450" s="165"/>
      <c r="U450" s="165">
        <f>SUM(U451:U491)</f>
        <v>548.44999999999993</v>
      </c>
      <c r="V450" s="165"/>
      <c r="AF450" t="s">
        <v>261</v>
      </c>
    </row>
    <row r="451" spans="1:59" outlineLevel="1" x14ac:dyDescent="0.2">
      <c r="A451" s="171">
        <v>136</v>
      </c>
      <c r="B451" s="172" t="s">
        <v>939</v>
      </c>
      <c r="C451" s="187" t="s">
        <v>940</v>
      </c>
      <c r="D451" s="173" t="s">
        <v>353</v>
      </c>
      <c r="E451" s="174">
        <v>455.11</v>
      </c>
      <c r="F451" s="175"/>
      <c r="G451" s="176">
        <f>ROUND(E451*F451,2)</f>
        <v>0</v>
      </c>
      <c r="H451" s="175"/>
      <c r="I451" s="176">
        <f>ROUND(E451*H451,2)</f>
        <v>0</v>
      </c>
      <c r="J451" s="175"/>
      <c r="K451" s="176">
        <f>ROUND(E451*J451,2)</f>
        <v>0</v>
      </c>
      <c r="L451" s="176">
        <v>15</v>
      </c>
      <c r="M451" s="176">
        <f>G451*(1+L451/100)</f>
        <v>0</v>
      </c>
      <c r="N451" s="176">
        <v>0</v>
      </c>
      <c r="O451" s="176">
        <f>ROUND(E451*N451,2)</f>
        <v>0</v>
      </c>
      <c r="P451" s="176">
        <v>0</v>
      </c>
      <c r="Q451" s="176">
        <f>ROUND(E451*P451,2)</f>
        <v>0</v>
      </c>
      <c r="R451" s="176" t="s">
        <v>941</v>
      </c>
      <c r="S451" s="176" t="s">
        <v>269</v>
      </c>
      <c r="T451" s="161">
        <v>0.1</v>
      </c>
      <c r="U451" s="161">
        <f>ROUND(E451*T451,2)</f>
        <v>45.51</v>
      </c>
      <c r="V451" s="161"/>
      <c r="W451" s="152"/>
      <c r="X451" s="152"/>
      <c r="Y451" s="152"/>
      <c r="Z451" s="152"/>
      <c r="AA451" s="152"/>
      <c r="AB451" s="152"/>
      <c r="AC451" s="152"/>
      <c r="AD451" s="152"/>
      <c r="AE451" s="152"/>
      <c r="AF451" s="152" t="s">
        <v>433</v>
      </c>
      <c r="AG451" s="152"/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  <c r="AV451" s="152"/>
      <c r="AW451" s="152"/>
      <c r="AX451" s="152"/>
      <c r="AY451" s="152"/>
      <c r="AZ451" s="152"/>
      <c r="BA451" s="152"/>
      <c r="BB451" s="152"/>
      <c r="BC451" s="152"/>
      <c r="BD451" s="152"/>
      <c r="BE451" s="152"/>
      <c r="BF451" s="152"/>
      <c r="BG451" s="152"/>
    </row>
    <row r="452" spans="1:59" outlineLevel="1" x14ac:dyDescent="0.2">
      <c r="A452" s="159"/>
      <c r="B452" s="160"/>
      <c r="C452" s="193" t="s">
        <v>942</v>
      </c>
      <c r="D452" s="191"/>
      <c r="E452" s="192">
        <v>455.11</v>
      </c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52"/>
      <c r="X452" s="152"/>
      <c r="Y452" s="152"/>
      <c r="Z452" s="152"/>
      <c r="AA452" s="152"/>
      <c r="AB452" s="152"/>
      <c r="AC452" s="152"/>
      <c r="AD452" s="152"/>
      <c r="AE452" s="152"/>
      <c r="AF452" s="152" t="s">
        <v>329</v>
      </c>
      <c r="AG452" s="152">
        <v>0</v>
      </c>
      <c r="AH452" s="152"/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  <c r="AV452" s="152"/>
      <c r="AW452" s="152"/>
      <c r="AX452" s="152"/>
      <c r="AY452" s="152"/>
      <c r="AZ452" s="152"/>
      <c r="BA452" s="152"/>
      <c r="BB452" s="152"/>
      <c r="BC452" s="152"/>
      <c r="BD452" s="152"/>
      <c r="BE452" s="152"/>
      <c r="BF452" s="152"/>
      <c r="BG452" s="152"/>
    </row>
    <row r="453" spans="1:59" ht="22.5" outlineLevel="1" x14ac:dyDescent="0.2">
      <c r="A453" s="171">
        <v>137</v>
      </c>
      <c r="B453" s="172" t="s">
        <v>943</v>
      </c>
      <c r="C453" s="187" t="s">
        <v>944</v>
      </c>
      <c r="D453" s="173" t="s">
        <v>353</v>
      </c>
      <c r="E453" s="174">
        <v>500.62099999999998</v>
      </c>
      <c r="F453" s="175"/>
      <c r="G453" s="176">
        <f>ROUND(E453*F453,2)</f>
        <v>0</v>
      </c>
      <c r="H453" s="175"/>
      <c r="I453" s="176">
        <f>ROUND(E453*H453,2)</f>
        <v>0</v>
      </c>
      <c r="J453" s="175"/>
      <c r="K453" s="176">
        <f>ROUND(E453*J453,2)</f>
        <v>0</v>
      </c>
      <c r="L453" s="176">
        <v>15</v>
      </c>
      <c r="M453" s="176">
        <f>G453*(1+L453/100)</f>
        <v>0</v>
      </c>
      <c r="N453" s="176">
        <v>1.3999999999999999E-4</v>
      </c>
      <c r="O453" s="176">
        <f>ROUND(E453*N453,2)</f>
        <v>7.0000000000000007E-2</v>
      </c>
      <c r="P453" s="176">
        <v>0</v>
      </c>
      <c r="Q453" s="176">
        <f>ROUND(E453*P453,2)</f>
        <v>0</v>
      </c>
      <c r="R453" s="176" t="s">
        <v>396</v>
      </c>
      <c r="S453" s="176" t="s">
        <v>269</v>
      </c>
      <c r="T453" s="161">
        <v>0</v>
      </c>
      <c r="U453" s="161">
        <f>ROUND(E453*T453,2)</f>
        <v>0</v>
      </c>
      <c r="V453" s="161"/>
      <c r="W453" s="152"/>
      <c r="X453" s="152"/>
      <c r="Y453" s="152"/>
      <c r="Z453" s="152"/>
      <c r="AA453" s="152"/>
      <c r="AB453" s="152"/>
      <c r="AC453" s="152"/>
      <c r="AD453" s="152"/>
      <c r="AE453" s="152"/>
      <c r="AF453" s="152" t="s">
        <v>398</v>
      </c>
      <c r="AG453" s="152"/>
      <c r="AH453" s="152"/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  <c r="AV453" s="152"/>
      <c r="AW453" s="152"/>
      <c r="AX453" s="152"/>
      <c r="AY453" s="152"/>
      <c r="AZ453" s="152"/>
      <c r="BA453" s="152"/>
      <c r="BB453" s="152"/>
      <c r="BC453" s="152"/>
      <c r="BD453" s="152"/>
      <c r="BE453" s="152"/>
      <c r="BF453" s="152"/>
      <c r="BG453" s="152"/>
    </row>
    <row r="454" spans="1:59" outlineLevel="1" x14ac:dyDescent="0.2">
      <c r="A454" s="159"/>
      <c r="B454" s="160"/>
      <c r="C454" s="193" t="s">
        <v>945</v>
      </c>
      <c r="D454" s="191"/>
      <c r="E454" s="192">
        <v>500.62099999999998</v>
      </c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52"/>
      <c r="X454" s="152"/>
      <c r="Y454" s="152"/>
      <c r="Z454" s="152"/>
      <c r="AA454" s="152"/>
      <c r="AB454" s="152"/>
      <c r="AC454" s="152"/>
      <c r="AD454" s="152"/>
      <c r="AE454" s="152"/>
      <c r="AF454" s="152" t="s">
        <v>329</v>
      </c>
      <c r="AG454" s="152">
        <v>0</v>
      </c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  <c r="AV454" s="152"/>
      <c r="AW454" s="152"/>
      <c r="AX454" s="152"/>
      <c r="AY454" s="152"/>
      <c r="AZ454" s="152"/>
      <c r="BA454" s="152"/>
      <c r="BB454" s="152"/>
      <c r="BC454" s="152"/>
      <c r="BD454" s="152"/>
      <c r="BE454" s="152"/>
      <c r="BF454" s="152"/>
      <c r="BG454" s="152"/>
    </row>
    <row r="455" spans="1:59" outlineLevel="1" x14ac:dyDescent="0.2">
      <c r="A455" s="171">
        <v>138</v>
      </c>
      <c r="B455" s="172" t="s">
        <v>946</v>
      </c>
      <c r="C455" s="187" t="s">
        <v>947</v>
      </c>
      <c r="D455" s="173" t="s">
        <v>353</v>
      </c>
      <c r="E455" s="174">
        <v>455.11</v>
      </c>
      <c r="F455" s="175"/>
      <c r="G455" s="176">
        <f>ROUND(E455*F455,2)</f>
        <v>0</v>
      </c>
      <c r="H455" s="175"/>
      <c r="I455" s="176">
        <f>ROUND(E455*H455,2)</f>
        <v>0</v>
      </c>
      <c r="J455" s="175"/>
      <c r="K455" s="176">
        <f>ROUND(E455*J455,2)</f>
        <v>0</v>
      </c>
      <c r="L455" s="176">
        <v>15</v>
      </c>
      <c r="M455" s="176">
        <f>G455*(1+L455/100)</f>
        <v>0</v>
      </c>
      <c r="N455" s="176">
        <v>4.4540000000000003E-2</v>
      </c>
      <c r="O455" s="176">
        <f>ROUND(E455*N455,2)</f>
        <v>20.27</v>
      </c>
      <c r="P455" s="176">
        <v>0</v>
      </c>
      <c r="Q455" s="176">
        <f>ROUND(E455*P455,2)</f>
        <v>0</v>
      </c>
      <c r="R455" s="176" t="s">
        <v>941</v>
      </c>
      <c r="S455" s="176" t="s">
        <v>269</v>
      </c>
      <c r="T455" s="161">
        <v>0.42099999999999999</v>
      </c>
      <c r="U455" s="161">
        <f>ROUND(E455*T455,2)</f>
        <v>191.6</v>
      </c>
      <c r="V455" s="161"/>
      <c r="W455" s="152"/>
      <c r="X455" s="152"/>
      <c r="Y455" s="152"/>
      <c r="Z455" s="152"/>
      <c r="AA455" s="152"/>
      <c r="AB455" s="152"/>
      <c r="AC455" s="152"/>
      <c r="AD455" s="152"/>
      <c r="AE455" s="152"/>
      <c r="AF455" s="152" t="s">
        <v>433</v>
      </c>
      <c r="AG455" s="152"/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  <c r="AV455" s="152"/>
      <c r="AW455" s="152"/>
      <c r="AX455" s="152"/>
      <c r="AY455" s="152"/>
      <c r="AZ455" s="152"/>
      <c r="BA455" s="152"/>
      <c r="BB455" s="152"/>
      <c r="BC455" s="152"/>
      <c r="BD455" s="152"/>
      <c r="BE455" s="152"/>
      <c r="BF455" s="152"/>
      <c r="BG455" s="152"/>
    </row>
    <row r="456" spans="1:59" outlineLevel="1" x14ac:dyDescent="0.2">
      <c r="A456" s="159"/>
      <c r="B456" s="160"/>
      <c r="C456" s="193" t="s">
        <v>948</v>
      </c>
      <c r="D456" s="191"/>
      <c r="E456" s="192">
        <v>455.11</v>
      </c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52"/>
      <c r="X456" s="152"/>
      <c r="Y456" s="152"/>
      <c r="Z456" s="152"/>
      <c r="AA456" s="152"/>
      <c r="AB456" s="152"/>
      <c r="AC456" s="152"/>
      <c r="AD456" s="152"/>
      <c r="AE456" s="152"/>
      <c r="AF456" s="152" t="s">
        <v>329</v>
      </c>
      <c r="AG456" s="152">
        <v>0</v>
      </c>
      <c r="AH456" s="152"/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  <c r="AV456" s="152"/>
      <c r="AW456" s="152"/>
      <c r="AX456" s="152"/>
      <c r="AY456" s="152"/>
      <c r="AZ456" s="152"/>
      <c r="BA456" s="152"/>
      <c r="BB456" s="152"/>
      <c r="BC456" s="152"/>
      <c r="BD456" s="152"/>
      <c r="BE456" s="152"/>
      <c r="BF456" s="152"/>
      <c r="BG456" s="152"/>
    </row>
    <row r="457" spans="1:59" ht="22.5" outlineLevel="1" x14ac:dyDescent="0.2">
      <c r="A457" s="171">
        <v>139</v>
      </c>
      <c r="B457" s="172" t="s">
        <v>949</v>
      </c>
      <c r="C457" s="187" t="s">
        <v>950</v>
      </c>
      <c r="D457" s="173" t="s">
        <v>364</v>
      </c>
      <c r="E457" s="174">
        <v>30.08</v>
      </c>
      <c r="F457" s="175"/>
      <c r="G457" s="176">
        <f>ROUND(E457*F457,2)</f>
        <v>0</v>
      </c>
      <c r="H457" s="175"/>
      <c r="I457" s="176">
        <f>ROUND(E457*H457,2)</f>
        <v>0</v>
      </c>
      <c r="J457" s="175"/>
      <c r="K457" s="176">
        <f>ROUND(E457*J457,2)</f>
        <v>0</v>
      </c>
      <c r="L457" s="176">
        <v>15</v>
      </c>
      <c r="M457" s="176">
        <f>G457*(1+L457/100)</f>
        <v>0</v>
      </c>
      <c r="N457" s="176">
        <v>5.1999999999999995E-4</v>
      </c>
      <c r="O457" s="176">
        <f>ROUND(E457*N457,2)</f>
        <v>0.02</v>
      </c>
      <c r="P457" s="176">
        <v>0</v>
      </c>
      <c r="Q457" s="176">
        <f>ROUND(E457*P457,2)</f>
        <v>0</v>
      </c>
      <c r="R457" s="176" t="s">
        <v>941</v>
      </c>
      <c r="S457" s="176" t="s">
        <v>269</v>
      </c>
      <c r="T457" s="161">
        <v>0.2</v>
      </c>
      <c r="U457" s="161">
        <f>ROUND(E457*T457,2)</f>
        <v>6.02</v>
      </c>
      <c r="V457" s="161"/>
      <c r="W457" s="152"/>
      <c r="X457" s="152"/>
      <c r="Y457" s="152"/>
      <c r="Z457" s="152"/>
      <c r="AA457" s="152"/>
      <c r="AB457" s="152"/>
      <c r="AC457" s="152"/>
      <c r="AD457" s="152"/>
      <c r="AE457" s="152"/>
      <c r="AF457" s="152" t="s">
        <v>433</v>
      </c>
      <c r="AG457" s="152"/>
      <c r="AH457" s="152"/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  <c r="AV457" s="152"/>
      <c r="AW457" s="152"/>
      <c r="AX457" s="152"/>
      <c r="AY457" s="152"/>
      <c r="AZ457" s="152"/>
      <c r="BA457" s="152"/>
      <c r="BB457" s="152"/>
      <c r="BC457" s="152"/>
      <c r="BD457" s="152"/>
      <c r="BE457" s="152"/>
      <c r="BF457" s="152"/>
      <c r="BG457" s="152"/>
    </row>
    <row r="458" spans="1:59" outlineLevel="1" x14ac:dyDescent="0.2">
      <c r="A458" s="159"/>
      <c r="B458" s="160"/>
      <c r="C458" s="193" t="s">
        <v>951</v>
      </c>
      <c r="D458" s="191"/>
      <c r="E458" s="192">
        <v>30.08</v>
      </c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52"/>
      <c r="X458" s="152"/>
      <c r="Y458" s="152"/>
      <c r="Z458" s="152"/>
      <c r="AA458" s="152"/>
      <c r="AB458" s="152"/>
      <c r="AC458" s="152"/>
      <c r="AD458" s="152"/>
      <c r="AE458" s="152"/>
      <c r="AF458" s="152" t="s">
        <v>329</v>
      </c>
      <c r="AG458" s="152">
        <v>0</v>
      </c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  <c r="AV458" s="152"/>
      <c r="AW458" s="152"/>
      <c r="AX458" s="152"/>
      <c r="AY458" s="152"/>
      <c r="AZ458" s="152"/>
      <c r="BA458" s="152"/>
      <c r="BB458" s="152"/>
      <c r="BC458" s="152"/>
      <c r="BD458" s="152"/>
      <c r="BE458" s="152"/>
      <c r="BF458" s="152"/>
      <c r="BG458" s="152"/>
    </row>
    <row r="459" spans="1:59" ht="22.5" outlineLevel="1" x14ac:dyDescent="0.2">
      <c r="A459" s="171">
        <v>140</v>
      </c>
      <c r="B459" s="172" t="s">
        <v>952</v>
      </c>
      <c r="C459" s="187" t="s">
        <v>953</v>
      </c>
      <c r="D459" s="173" t="s">
        <v>364</v>
      </c>
      <c r="E459" s="174">
        <v>15.04</v>
      </c>
      <c r="F459" s="175"/>
      <c r="G459" s="176">
        <f>ROUND(E459*F459,2)</f>
        <v>0</v>
      </c>
      <c r="H459" s="175"/>
      <c r="I459" s="176">
        <f>ROUND(E459*H459,2)</f>
        <v>0</v>
      </c>
      <c r="J459" s="175"/>
      <c r="K459" s="176">
        <f>ROUND(E459*J459,2)</f>
        <v>0</v>
      </c>
      <c r="L459" s="176">
        <v>15</v>
      </c>
      <c r="M459" s="176">
        <f>G459*(1+L459/100)</f>
        <v>0</v>
      </c>
      <c r="N459" s="176">
        <v>8.7399999999999995E-3</v>
      </c>
      <c r="O459" s="176">
        <f>ROUND(E459*N459,2)</f>
        <v>0.13</v>
      </c>
      <c r="P459" s="176">
        <v>0</v>
      </c>
      <c r="Q459" s="176">
        <f>ROUND(E459*P459,2)</f>
        <v>0</v>
      </c>
      <c r="R459" s="176" t="s">
        <v>941</v>
      </c>
      <c r="S459" s="176" t="s">
        <v>269</v>
      </c>
      <c r="T459" s="161">
        <v>0.33</v>
      </c>
      <c r="U459" s="161">
        <f>ROUND(E459*T459,2)</f>
        <v>4.96</v>
      </c>
      <c r="V459" s="161"/>
      <c r="W459" s="152"/>
      <c r="X459" s="152"/>
      <c r="Y459" s="152"/>
      <c r="Z459" s="152"/>
      <c r="AA459" s="152"/>
      <c r="AB459" s="152"/>
      <c r="AC459" s="152"/>
      <c r="AD459" s="152"/>
      <c r="AE459" s="152"/>
      <c r="AF459" s="152" t="s">
        <v>433</v>
      </c>
      <c r="AG459" s="152"/>
      <c r="AH459" s="152"/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  <c r="AV459" s="152"/>
      <c r="AW459" s="152"/>
      <c r="AX459" s="152"/>
      <c r="AY459" s="152"/>
      <c r="AZ459" s="152"/>
      <c r="BA459" s="152"/>
      <c r="BB459" s="152"/>
      <c r="BC459" s="152"/>
      <c r="BD459" s="152"/>
      <c r="BE459" s="152"/>
      <c r="BF459" s="152"/>
      <c r="BG459" s="152"/>
    </row>
    <row r="460" spans="1:59" outlineLevel="1" x14ac:dyDescent="0.2">
      <c r="A460" s="159"/>
      <c r="B460" s="160"/>
      <c r="C460" s="193" t="s">
        <v>954</v>
      </c>
      <c r="D460" s="191"/>
      <c r="E460" s="192">
        <v>15.04</v>
      </c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52"/>
      <c r="X460" s="152"/>
      <c r="Y460" s="152"/>
      <c r="Z460" s="152"/>
      <c r="AA460" s="152"/>
      <c r="AB460" s="152"/>
      <c r="AC460" s="152"/>
      <c r="AD460" s="152"/>
      <c r="AE460" s="152"/>
      <c r="AF460" s="152" t="s">
        <v>329</v>
      </c>
      <c r="AG460" s="152">
        <v>0</v>
      </c>
      <c r="AH460" s="152"/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  <c r="AV460" s="152"/>
      <c r="AW460" s="152"/>
      <c r="AX460" s="152"/>
      <c r="AY460" s="152"/>
      <c r="AZ460" s="152"/>
      <c r="BA460" s="152"/>
      <c r="BB460" s="152"/>
      <c r="BC460" s="152"/>
      <c r="BD460" s="152"/>
      <c r="BE460" s="152"/>
      <c r="BF460" s="152"/>
      <c r="BG460" s="152"/>
    </row>
    <row r="461" spans="1:59" ht="22.5" outlineLevel="1" x14ac:dyDescent="0.2">
      <c r="A461" s="171">
        <v>141</v>
      </c>
      <c r="B461" s="172" t="s">
        <v>955</v>
      </c>
      <c r="C461" s="187" t="s">
        <v>956</v>
      </c>
      <c r="D461" s="173" t="s">
        <v>364</v>
      </c>
      <c r="E461" s="174">
        <v>76.680000000000007</v>
      </c>
      <c r="F461" s="175"/>
      <c r="G461" s="176">
        <f>ROUND(E461*F461,2)</f>
        <v>0</v>
      </c>
      <c r="H461" s="175"/>
      <c r="I461" s="176">
        <f>ROUND(E461*H461,2)</f>
        <v>0</v>
      </c>
      <c r="J461" s="175"/>
      <c r="K461" s="176">
        <f>ROUND(E461*J461,2)</f>
        <v>0</v>
      </c>
      <c r="L461" s="176">
        <v>15</v>
      </c>
      <c r="M461" s="176">
        <f>G461*(1+L461/100)</f>
        <v>0</v>
      </c>
      <c r="N461" s="176">
        <v>8.7399999999999995E-3</v>
      </c>
      <c r="O461" s="176">
        <f>ROUND(E461*N461,2)</f>
        <v>0.67</v>
      </c>
      <c r="P461" s="176">
        <v>0</v>
      </c>
      <c r="Q461" s="176">
        <f>ROUND(E461*P461,2)</f>
        <v>0</v>
      </c>
      <c r="R461" s="176" t="s">
        <v>941</v>
      </c>
      <c r="S461" s="176" t="s">
        <v>269</v>
      </c>
      <c r="T461" s="161">
        <v>0.5</v>
      </c>
      <c r="U461" s="161">
        <f>ROUND(E461*T461,2)</f>
        <v>38.340000000000003</v>
      </c>
      <c r="V461" s="161"/>
      <c r="W461" s="152"/>
      <c r="X461" s="152"/>
      <c r="Y461" s="152"/>
      <c r="Z461" s="152"/>
      <c r="AA461" s="152"/>
      <c r="AB461" s="152"/>
      <c r="AC461" s="152"/>
      <c r="AD461" s="152"/>
      <c r="AE461" s="152"/>
      <c r="AF461" s="152" t="s">
        <v>433</v>
      </c>
      <c r="AG461" s="152"/>
      <c r="AH461" s="152"/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  <c r="AV461" s="152"/>
      <c r="AW461" s="152"/>
      <c r="AX461" s="152"/>
      <c r="AY461" s="152"/>
      <c r="AZ461" s="152"/>
      <c r="BA461" s="152"/>
      <c r="BB461" s="152"/>
      <c r="BC461" s="152"/>
      <c r="BD461" s="152"/>
      <c r="BE461" s="152"/>
      <c r="BF461" s="152"/>
      <c r="BG461" s="152"/>
    </row>
    <row r="462" spans="1:59" outlineLevel="1" x14ac:dyDescent="0.2">
      <c r="A462" s="159"/>
      <c r="B462" s="160"/>
      <c r="C462" s="193" t="s">
        <v>957</v>
      </c>
      <c r="D462" s="191"/>
      <c r="E462" s="192">
        <v>76.680000000000007</v>
      </c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52"/>
      <c r="X462" s="152"/>
      <c r="Y462" s="152"/>
      <c r="Z462" s="152"/>
      <c r="AA462" s="152"/>
      <c r="AB462" s="152"/>
      <c r="AC462" s="152"/>
      <c r="AD462" s="152"/>
      <c r="AE462" s="152"/>
      <c r="AF462" s="152" t="s">
        <v>329</v>
      </c>
      <c r="AG462" s="152">
        <v>0</v>
      </c>
      <c r="AH462" s="152"/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  <c r="AV462" s="152"/>
      <c r="AW462" s="152"/>
      <c r="AX462" s="152"/>
      <c r="AY462" s="152"/>
      <c r="AZ462" s="152"/>
      <c r="BA462" s="152"/>
      <c r="BB462" s="152"/>
      <c r="BC462" s="152"/>
      <c r="BD462" s="152"/>
      <c r="BE462" s="152"/>
      <c r="BF462" s="152"/>
      <c r="BG462" s="152"/>
    </row>
    <row r="463" spans="1:59" outlineLevel="1" x14ac:dyDescent="0.2">
      <c r="A463" s="171">
        <v>142</v>
      </c>
      <c r="B463" s="172" t="s">
        <v>958</v>
      </c>
      <c r="C463" s="187" t="s">
        <v>959</v>
      </c>
      <c r="D463" s="173" t="s">
        <v>364</v>
      </c>
      <c r="E463" s="174">
        <v>28.74</v>
      </c>
      <c r="F463" s="175"/>
      <c r="G463" s="176">
        <f>ROUND(E463*F463,2)</f>
        <v>0</v>
      </c>
      <c r="H463" s="175"/>
      <c r="I463" s="176">
        <f>ROUND(E463*H463,2)</f>
        <v>0</v>
      </c>
      <c r="J463" s="175"/>
      <c r="K463" s="176">
        <f>ROUND(E463*J463,2)</f>
        <v>0</v>
      </c>
      <c r="L463" s="176">
        <v>15</v>
      </c>
      <c r="M463" s="176">
        <f>G463*(1+L463/100)</f>
        <v>0</v>
      </c>
      <c r="N463" s="176">
        <v>1.41E-3</v>
      </c>
      <c r="O463" s="176">
        <f>ROUND(E463*N463,2)</f>
        <v>0.04</v>
      </c>
      <c r="P463" s="176">
        <v>0</v>
      </c>
      <c r="Q463" s="176">
        <f>ROUND(E463*P463,2)</f>
        <v>0</v>
      </c>
      <c r="R463" s="176" t="s">
        <v>941</v>
      </c>
      <c r="S463" s="176" t="s">
        <v>269</v>
      </c>
      <c r="T463" s="161">
        <v>0.185</v>
      </c>
      <c r="U463" s="161">
        <f>ROUND(E463*T463,2)</f>
        <v>5.32</v>
      </c>
      <c r="V463" s="161"/>
      <c r="W463" s="152"/>
      <c r="X463" s="152"/>
      <c r="Y463" s="152"/>
      <c r="Z463" s="152"/>
      <c r="AA463" s="152"/>
      <c r="AB463" s="152"/>
      <c r="AC463" s="152"/>
      <c r="AD463" s="152"/>
      <c r="AE463" s="152"/>
      <c r="AF463" s="152" t="s">
        <v>433</v>
      </c>
      <c r="AG463" s="152"/>
      <c r="AH463" s="152"/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  <c r="AV463" s="152"/>
      <c r="AW463" s="152"/>
      <c r="AX463" s="152"/>
      <c r="AY463" s="152"/>
      <c r="AZ463" s="152"/>
      <c r="BA463" s="152"/>
      <c r="BB463" s="152"/>
      <c r="BC463" s="152"/>
      <c r="BD463" s="152"/>
      <c r="BE463" s="152"/>
      <c r="BF463" s="152"/>
      <c r="BG463" s="152"/>
    </row>
    <row r="464" spans="1:59" outlineLevel="1" x14ac:dyDescent="0.2">
      <c r="A464" s="159"/>
      <c r="B464" s="160"/>
      <c r="C464" s="193" t="s">
        <v>960</v>
      </c>
      <c r="D464" s="191"/>
      <c r="E464" s="192">
        <v>28.74</v>
      </c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52"/>
      <c r="X464" s="152"/>
      <c r="Y464" s="152"/>
      <c r="Z464" s="152"/>
      <c r="AA464" s="152"/>
      <c r="AB464" s="152"/>
      <c r="AC464" s="152"/>
      <c r="AD464" s="152"/>
      <c r="AE464" s="152"/>
      <c r="AF464" s="152" t="s">
        <v>329</v>
      </c>
      <c r="AG464" s="152">
        <v>0</v>
      </c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  <c r="AV464" s="152"/>
      <c r="AW464" s="152"/>
      <c r="AX464" s="152"/>
      <c r="AY464" s="152"/>
      <c r="AZ464" s="152"/>
      <c r="BA464" s="152"/>
      <c r="BB464" s="152"/>
      <c r="BC464" s="152"/>
      <c r="BD464" s="152"/>
      <c r="BE464" s="152"/>
      <c r="BF464" s="152"/>
      <c r="BG464" s="152"/>
    </row>
    <row r="465" spans="1:59" outlineLevel="1" x14ac:dyDescent="0.2">
      <c r="A465" s="171">
        <v>143</v>
      </c>
      <c r="B465" s="172" t="s">
        <v>961</v>
      </c>
      <c r="C465" s="187" t="s">
        <v>962</v>
      </c>
      <c r="D465" s="173" t="s">
        <v>395</v>
      </c>
      <c r="E465" s="174">
        <v>1034</v>
      </c>
      <c r="F465" s="175"/>
      <c r="G465" s="176">
        <f>ROUND(E465*F465,2)</f>
        <v>0</v>
      </c>
      <c r="H465" s="175"/>
      <c r="I465" s="176">
        <f>ROUND(E465*H465,2)</f>
        <v>0</v>
      </c>
      <c r="J465" s="175"/>
      <c r="K465" s="176">
        <f>ROUND(E465*J465,2)</f>
        <v>0</v>
      </c>
      <c r="L465" s="176">
        <v>15</v>
      </c>
      <c r="M465" s="176">
        <f>G465*(1+L465/100)</f>
        <v>0</v>
      </c>
      <c r="N465" s="176">
        <v>2.8999999999999998E-3</v>
      </c>
      <c r="O465" s="176">
        <f>ROUND(E465*N465,2)</f>
        <v>3</v>
      </c>
      <c r="P465" s="176">
        <v>0</v>
      </c>
      <c r="Q465" s="176">
        <f>ROUND(E465*P465,2)</f>
        <v>0</v>
      </c>
      <c r="R465" s="176" t="s">
        <v>941</v>
      </c>
      <c r="S465" s="176" t="s">
        <v>269</v>
      </c>
      <c r="T465" s="161">
        <v>0.05</v>
      </c>
      <c r="U465" s="161">
        <f>ROUND(E465*T465,2)</f>
        <v>51.7</v>
      </c>
      <c r="V465" s="161"/>
      <c r="W465" s="152"/>
      <c r="X465" s="152"/>
      <c r="Y465" s="152"/>
      <c r="Z465" s="152"/>
      <c r="AA465" s="152"/>
      <c r="AB465" s="152"/>
      <c r="AC465" s="152"/>
      <c r="AD465" s="152"/>
      <c r="AE465" s="152"/>
      <c r="AF465" s="152" t="s">
        <v>433</v>
      </c>
      <c r="AG465" s="152"/>
      <c r="AH465" s="152"/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  <c r="AV465" s="152"/>
      <c r="AW465" s="152"/>
      <c r="AX465" s="152"/>
      <c r="AY465" s="152"/>
      <c r="AZ465" s="152"/>
      <c r="BA465" s="152"/>
      <c r="BB465" s="152"/>
      <c r="BC465" s="152"/>
      <c r="BD465" s="152"/>
      <c r="BE465" s="152"/>
      <c r="BF465" s="152"/>
      <c r="BG465" s="152"/>
    </row>
    <row r="466" spans="1:59" outlineLevel="1" x14ac:dyDescent="0.2">
      <c r="A466" s="159"/>
      <c r="B466" s="160"/>
      <c r="C466" s="193" t="s">
        <v>963</v>
      </c>
      <c r="D466" s="191"/>
      <c r="E466" s="192">
        <v>1034</v>
      </c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52"/>
      <c r="X466" s="152"/>
      <c r="Y466" s="152"/>
      <c r="Z466" s="152"/>
      <c r="AA466" s="152"/>
      <c r="AB466" s="152"/>
      <c r="AC466" s="152"/>
      <c r="AD466" s="152"/>
      <c r="AE466" s="152"/>
      <c r="AF466" s="152" t="s">
        <v>329</v>
      </c>
      <c r="AG466" s="152">
        <v>0</v>
      </c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  <c r="AV466" s="152"/>
      <c r="AW466" s="152"/>
      <c r="AX466" s="152"/>
      <c r="AY466" s="152"/>
      <c r="AZ466" s="152"/>
      <c r="BA466" s="152"/>
      <c r="BB466" s="152"/>
      <c r="BC466" s="152"/>
      <c r="BD466" s="152"/>
      <c r="BE466" s="152"/>
      <c r="BF466" s="152"/>
      <c r="BG466" s="152"/>
    </row>
    <row r="467" spans="1:59" ht="22.5" outlineLevel="1" x14ac:dyDescent="0.2">
      <c r="A467" s="171">
        <v>144</v>
      </c>
      <c r="B467" s="172" t="s">
        <v>964</v>
      </c>
      <c r="C467" s="187" t="s">
        <v>965</v>
      </c>
      <c r="D467" s="173" t="s">
        <v>395</v>
      </c>
      <c r="E467" s="174">
        <v>1</v>
      </c>
      <c r="F467" s="175"/>
      <c r="G467" s="176">
        <f>ROUND(E467*F467,2)</f>
        <v>0</v>
      </c>
      <c r="H467" s="175"/>
      <c r="I467" s="176">
        <f>ROUND(E467*H467,2)</f>
        <v>0</v>
      </c>
      <c r="J467" s="175"/>
      <c r="K467" s="176">
        <f>ROUND(E467*J467,2)</f>
        <v>0</v>
      </c>
      <c r="L467" s="176">
        <v>15</v>
      </c>
      <c r="M467" s="176">
        <f>G467*(1+L467/100)</f>
        <v>0</v>
      </c>
      <c r="N467" s="176">
        <v>3.7000000000000002E-3</v>
      </c>
      <c r="O467" s="176">
        <f>ROUND(E467*N467,2)</f>
        <v>0</v>
      </c>
      <c r="P467" s="176">
        <v>0</v>
      </c>
      <c r="Q467" s="176">
        <f>ROUND(E467*P467,2)</f>
        <v>0</v>
      </c>
      <c r="R467" s="176" t="s">
        <v>941</v>
      </c>
      <c r="S467" s="176" t="s">
        <v>269</v>
      </c>
      <c r="T467" s="161">
        <v>0.24</v>
      </c>
      <c r="U467" s="161">
        <f>ROUND(E467*T467,2)</f>
        <v>0.24</v>
      </c>
      <c r="V467" s="161"/>
      <c r="W467" s="152"/>
      <c r="X467" s="152"/>
      <c r="Y467" s="152"/>
      <c r="Z467" s="152"/>
      <c r="AA467" s="152"/>
      <c r="AB467" s="152"/>
      <c r="AC467" s="152"/>
      <c r="AD467" s="152"/>
      <c r="AE467" s="152"/>
      <c r="AF467" s="152" t="s">
        <v>433</v>
      </c>
      <c r="AG467" s="152"/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  <c r="AV467" s="152"/>
      <c r="AW467" s="152"/>
      <c r="AX467" s="152"/>
      <c r="AY467" s="152"/>
      <c r="AZ467" s="152"/>
      <c r="BA467" s="152"/>
      <c r="BB467" s="152"/>
      <c r="BC467" s="152"/>
      <c r="BD467" s="152"/>
      <c r="BE467" s="152"/>
      <c r="BF467" s="152"/>
      <c r="BG467" s="152"/>
    </row>
    <row r="468" spans="1:59" outlineLevel="1" x14ac:dyDescent="0.2">
      <c r="A468" s="159"/>
      <c r="B468" s="160"/>
      <c r="C468" s="193" t="s">
        <v>59</v>
      </c>
      <c r="D468" s="191"/>
      <c r="E468" s="192">
        <v>1</v>
      </c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52"/>
      <c r="X468" s="152"/>
      <c r="Y468" s="152"/>
      <c r="Z468" s="152"/>
      <c r="AA468" s="152"/>
      <c r="AB468" s="152"/>
      <c r="AC468" s="152"/>
      <c r="AD468" s="152"/>
      <c r="AE468" s="152"/>
      <c r="AF468" s="152" t="s">
        <v>329</v>
      </c>
      <c r="AG468" s="152">
        <v>0</v>
      </c>
      <c r="AH468" s="152"/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  <c r="AV468" s="152"/>
      <c r="AW468" s="152"/>
      <c r="AX468" s="152"/>
      <c r="AY468" s="152"/>
      <c r="AZ468" s="152"/>
      <c r="BA468" s="152"/>
      <c r="BB468" s="152"/>
      <c r="BC468" s="152"/>
      <c r="BD468" s="152"/>
      <c r="BE468" s="152"/>
      <c r="BF468" s="152"/>
      <c r="BG468" s="152"/>
    </row>
    <row r="469" spans="1:59" outlineLevel="1" x14ac:dyDescent="0.2">
      <c r="A469" s="171">
        <v>145</v>
      </c>
      <c r="B469" s="172" t="s">
        <v>966</v>
      </c>
      <c r="C469" s="187" t="s">
        <v>967</v>
      </c>
      <c r="D469" s="173" t="s">
        <v>364</v>
      </c>
      <c r="E469" s="174">
        <v>178.8</v>
      </c>
      <c r="F469" s="175"/>
      <c r="G469" s="176">
        <f>ROUND(E469*F469,2)</f>
        <v>0</v>
      </c>
      <c r="H469" s="175"/>
      <c r="I469" s="176">
        <f>ROUND(E469*H469,2)</f>
        <v>0</v>
      </c>
      <c r="J469" s="175"/>
      <c r="K469" s="176">
        <f>ROUND(E469*J469,2)</f>
        <v>0</v>
      </c>
      <c r="L469" s="176">
        <v>15</v>
      </c>
      <c r="M469" s="176">
        <f>G469*(1+L469/100)</f>
        <v>0</v>
      </c>
      <c r="N469" s="176">
        <v>2.9E-4</v>
      </c>
      <c r="O469" s="176">
        <f>ROUND(E469*N469,2)</f>
        <v>0.05</v>
      </c>
      <c r="P469" s="176">
        <v>0</v>
      </c>
      <c r="Q469" s="176">
        <f>ROUND(E469*P469,2)</f>
        <v>0</v>
      </c>
      <c r="R469" s="176" t="s">
        <v>941</v>
      </c>
      <c r="S469" s="176" t="s">
        <v>269</v>
      </c>
      <c r="T469" s="161">
        <v>6.7000000000000004E-2</v>
      </c>
      <c r="U469" s="161">
        <f>ROUND(E469*T469,2)</f>
        <v>11.98</v>
      </c>
      <c r="V469" s="161"/>
      <c r="W469" s="152"/>
      <c r="X469" s="152"/>
      <c r="Y469" s="152"/>
      <c r="Z469" s="152"/>
      <c r="AA469" s="152"/>
      <c r="AB469" s="152"/>
      <c r="AC469" s="152"/>
      <c r="AD469" s="152"/>
      <c r="AE469" s="152"/>
      <c r="AF469" s="152" t="s">
        <v>433</v>
      </c>
      <c r="AG469" s="152"/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  <c r="AV469" s="152"/>
      <c r="AW469" s="152"/>
      <c r="AX469" s="152"/>
      <c r="AY469" s="152"/>
      <c r="AZ469" s="152"/>
      <c r="BA469" s="152"/>
      <c r="BB469" s="152"/>
      <c r="BC469" s="152"/>
      <c r="BD469" s="152"/>
      <c r="BE469" s="152"/>
      <c r="BF469" s="152"/>
      <c r="BG469" s="152"/>
    </row>
    <row r="470" spans="1:59" outlineLevel="1" x14ac:dyDescent="0.2">
      <c r="A470" s="159"/>
      <c r="B470" s="160"/>
      <c r="C470" s="193" t="s">
        <v>968</v>
      </c>
      <c r="D470" s="191"/>
      <c r="E470" s="192">
        <v>178.8</v>
      </c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52"/>
      <c r="X470" s="152"/>
      <c r="Y470" s="152"/>
      <c r="Z470" s="152"/>
      <c r="AA470" s="152"/>
      <c r="AB470" s="152"/>
      <c r="AC470" s="152"/>
      <c r="AD470" s="152"/>
      <c r="AE470" s="152"/>
      <c r="AF470" s="152" t="s">
        <v>329</v>
      </c>
      <c r="AG470" s="152">
        <v>0</v>
      </c>
      <c r="AH470" s="152"/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  <c r="AV470" s="152"/>
      <c r="AW470" s="152"/>
      <c r="AX470" s="152"/>
      <c r="AY470" s="152"/>
      <c r="AZ470" s="152"/>
      <c r="BA470" s="152"/>
      <c r="BB470" s="152"/>
      <c r="BC470" s="152"/>
      <c r="BD470" s="152"/>
      <c r="BE470" s="152"/>
      <c r="BF470" s="152"/>
      <c r="BG470" s="152"/>
    </row>
    <row r="471" spans="1:59" ht="22.5" outlineLevel="1" x14ac:dyDescent="0.2">
      <c r="A471" s="171">
        <v>146</v>
      </c>
      <c r="B471" s="172" t="s">
        <v>969</v>
      </c>
      <c r="C471" s="187" t="s">
        <v>970</v>
      </c>
      <c r="D471" s="173" t="s">
        <v>364</v>
      </c>
      <c r="E471" s="174">
        <v>12.18</v>
      </c>
      <c r="F471" s="175"/>
      <c r="G471" s="176">
        <f>ROUND(E471*F471,2)</f>
        <v>0</v>
      </c>
      <c r="H471" s="175"/>
      <c r="I471" s="176">
        <f>ROUND(E471*H471,2)</f>
        <v>0</v>
      </c>
      <c r="J471" s="175"/>
      <c r="K471" s="176">
        <f>ROUND(E471*J471,2)</f>
        <v>0</v>
      </c>
      <c r="L471" s="176">
        <v>15</v>
      </c>
      <c r="M471" s="176">
        <f>G471*(1+L471/100)</f>
        <v>0</v>
      </c>
      <c r="N471" s="176">
        <v>1.6230000000000001E-2</v>
      </c>
      <c r="O471" s="176">
        <f>ROUND(E471*N471,2)</f>
        <v>0.2</v>
      </c>
      <c r="P471" s="176">
        <v>0</v>
      </c>
      <c r="Q471" s="176">
        <f>ROUND(E471*P471,2)</f>
        <v>0</v>
      </c>
      <c r="R471" s="176" t="s">
        <v>941</v>
      </c>
      <c r="S471" s="176" t="s">
        <v>269</v>
      </c>
      <c r="T471" s="161">
        <v>0.2</v>
      </c>
      <c r="U471" s="161">
        <f>ROUND(E471*T471,2)</f>
        <v>2.44</v>
      </c>
      <c r="V471" s="161"/>
      <c r="W471" s="152"/>
      <c r="X471" s="152"/>
      <c r="Y471" s="152"/>
      <c r="Z471" s="152"/>
      <c r="AA471" s="152"/>
      <c r="AB471" s="152"/>
      <c r="AC471" s="152"/>
      <c r="AD471" s="152"/>
      <c r="AE471" s="152"/>
      <c r="AF471" s="152" t="s">
        <v>433</v>
      </c>
      <c r="AG471" s="152"/>
      <c r="AH471" s="152"/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  <c r="AV471" s="152"/>
      <c r="AW471" s="152"/>
      <c r="AX471" s="152"/>
      <c r="AY471" s="152"/>
      <c r="AZ471" s="152"/>
      <c r="BA471" s="152"/>
      <c r="BB471" s="152"/>
      <c r="BC471" s="152"/>
      <c r="BD471" s="152"/>
      <c r="BE471" s="152"/>
      <c r="BF471" s="152"/>
      <c r="BG471" s="152"/>
    </row>
    <row r="472" spans="1:59" outlineLevel="1" x14ac:dyDescent="0.2">
      <c r="A472" s="159"/>
      <c r="B472" s="160"/>
      <c r="C472" s="193" t="s">
        <v>971</v>
      </c>
      <c r="D472" s="191"/>
      <c r="E472" s="192">
        <v>12.18</v>
      </c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52"/>
      <c r="X472" s="152"/>
      <c r="Y472" s="152"/>
      <c r="Z472" s="152"/>
      <c r="AA472" s="152"/>
      <c r="AB472" s="152"/>
      <c r="AC472" s="152"/>
      <c r="AD472" s="152"/>
      <c r="AE472" s="152"/>
      <c r="AF472" s="152" t="s">
        <v>329</v>
      </c>
      <c r="AG472" s="152">
        <v>0</v>
      </c>
      <c r="AH472" s="152"/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  <c r="AV472" s="152"/>
      <c r="AW472" s="152"/>
      <c r="AX472" s="152"/>
      <c r="AY472" s="152"/>
      <c r="AZ472" s="152"/>
      <c r="BA472" s="152"/>
      <c r="BB472" s="152"/>
      <c r="BC472" s="152"/>
      <c r="BD472" s="152"/>
      <c r="BE472" s="152"/>
      <c r="BF472" s="152"/>
      <c r="BG472" s="152"/>
    </row>
    <row r="473" spans="1:59" ht="22.5" outlineLevel="1" x14ac:dyDescent="0.2">
      <c r="A473" s="171">
        <v>147</v>
      </c>
      <c r="B473" s="172" t="s">
        <v>972</v>
      </c>
      <c r="C473" s="187" t="s">
        <v>970</v>
      </c>
      <c r="D473" s="173" t="s">
        <v>364</v>
      </c>
      <c r="E473" s="174">
        <v>12.18</v>
      </c>
      <c r="F473" s="175"/>
      <c r="G473" s="176">
        <f>ROUND(E473*F473,2)</f>
        <v>0</v>
      </c>
      <c r="H473" s="175"/>
      <c r="I473" s="176">
        <f>ROUND(E473*H473,2)</f>
        <v>0</v>
      </c>
      <c r="J473" s="175"/>
      <c r="K473" s="176">
        <f>ROUND(E473*J473,2)</f>
        <v>0</v>
      </c>
      <c r="L473" s="176">
        <v>15</v>
      </c>
      <c r="M473" s="176">
        <f>G473*(1+L473/100)</f>
        <v>0</v>
      </c>
      <c r="N473" s="176">
        <v>1.345E-2</v>
      </c>
      <c r="O473" s="176">
        <f>ROUND(E473*N473,2)</f>
        <v>0.16</v>
      </c>
      <c r="P473" s="176">
        <v>0</v>
      </c>
      <c r="Q473" s="176">
        <f>ROUND(E473*P473,2)</f>
        <v>0</v>
      </c>
      <c r="R473" s="176" t="s">
        <v>941</v>
      </c>
      <c r="S473" s="176" t="s">
        <v>269</v>
      </c>
      <c r="T473" s="161">
        <v>0.2</v>
      </c>
      <c r="U473" s="161">
        <f>ROUND(E473*T473,2)</f>
        <v>2.44</v>
      </c>
      <c r="V473" s="161"/>
      <c r="W473" s="152"/>
      <c r="X473" s="152"/>
      <c r="Y473" s="152"/>
      <c r="Z473" s="152"/>
      <c r="AA473" s="152"/>
      <c r="AB473" s="152"/>
      <c r="AC473" s="152"/>
      <c r="AD473" s="152"/>
      <c r="AE473" s="152"/>
      <c r="AF473" s="152" t="s">
        <v>433</v>
      </c>
      <c r="AG473" s="152"/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  <c r="AV473" s="152"/>
      <c r="AW473" s="152"/>
      <c r="AX473" s="152"/>
      <c r="AY473" s="152"/>
      <c r="AZ473" s="152"/>
      <c r="BA473" s="152"/>
      <c r="BB473" s="152"/>
      <c r="BC473" s="152"/>
      <c r="BD473" s="152"/>
      <c r="BE473" s="152"/>
      <c r="BF473" s="152"/>
      <c r="BG473" s="152"/>
    </row>
    <row r="474" spans="1:59" outlineLevel="1" x14ac:dyDescent="0.2">
      <c r="A474" s="159"/>
      <c r="B474" s="160"/>
      <c r="C474" s="193" t="s">
        <v>971</v>
      </c>
      <c r="D474" s="191"/>
      <c r="E474" s="192">
        <v>12.18</v>
      </c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52"/>
      <c r="X474" s="152"/>
      <c r="Y474" s="152"/>
      <c r="Z474" s="152"/>
      <c r="AA474" s="152"/>
      <c r="AB474" s="152"/>
      <c r="AC474" s="152"/>
      <c r="AD474" s="152"/>
      <c r="AE474" s="152"/>
      <c r="AF474" s="152" t="s">
        <v>329</v>
      </c>
      <c r="AG474" s="152">
        <v>0</v>
      </c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  <c r="AV474" s="152"/>
      <c r="AW474" s="152"/>
      <c r="AX474" s="152"/>
      <c r="AY474" s="152"/>
      <c r="AZ474" s="152"/>
      <c r="BA474" s="152"/>
      <c r="BB474" s="152"/>
      <c r="BC474" s="152"/>
      <c r="BD474" s="152"/>
      <c r="BE474" s="152"/>
      <c r="BF474" s="152"/>
      <c r="BG474" s="152"/>
    </row>
    <row r="475" spans="1:59" ht="22.5" outlineLevel="1" x14ac:dyDescent="0.2">
      <c r="A475" s="171">
        <v>148</v>
      </c>
      <c r="B475" s="172" t="s">
        <v>973</v>
      </c>
      <c r="C475" s="187" t="s">
        <v>974</v>
      </c>
      <c r="D475" s="173" t="s">
        <v>395</v>
      </c>
      <c r="E475" s="174">
        <v>3</v>
      </c>
      <c r="F475" s="175"/>
      <c r="G475" s="176">
        <f>ROUND(E475*F475,2)</f>
        <v>0</v>
      </c>
      <c r="H475" s="175"/>
      <c r="I475" s="176">
        <f>ROUND(E475*H475,2)</f>
        <v>0</v>
      </c>
      <c r="J475" s="175"/>
      <c r="K475" s="176">
        <f>ROUND(E475*J475,2)</f>
        <v>0</v>
      </c>
      <c r="L475" s="176">
        <v>15</v>
      </c>
      <c r="M475" s="176">
        <f>G475*(1+L475/100)</f>
        <v>0</v>
      </c>
      <c r="N475" s="176">
        <v>3.7000000000000002E-3</v>
      </c>
      <c r="O475" s="176">
        <f>ROUND(E475*N475,2)</f>
        <v>0.01</v>
      </c>
      <c r="P475" s="176">
        <v>0</v>
      </c>
      <c r="Q475" s="176">
        <f>ROUND(E475*P475,2)</f>
        <v>0</v>
      </c>
      <c r="R475" s="176" t="s">
        <v>941</v>
      </c>
      <c r="S475" s="176" t="s">
        <v>269</v>
      </c>
      <c r="T475" s="161">
        <v>0.24</v>
      </c>
      <c r="U475" s="161">
        <f>ROUND(E475*T475,2)</f>
        <v>0.72</v>
      </c>
      <c r="V475" s="161"/>
      <c r="W475" s="152"/>
      <c r="X475" s="152"/>
      <c r="Y475" s="152"/>
      <c r="Z475" s="152"/>
      <c r="AA475" s="152"/>
      <c r="AB475" s="152"/>
      <c r="AC475" s="152"/>
      <c r="AD475" s="152"/>
      <c r="AE475" s="152"/>
      <c r="AF475" s="152" t="s">
        <v>433</v>
      </c>
      <c r="AG475" s="152"/>
      <c r="AH475" s="152"/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  <c r="AV475" s="152"/>
      <c r="AW475" s="152"/>
      <c r="AX475" s="152"/>
      <c r="AY475" s="152"/>
      <c r="AZ475" s="152"/>
      <c r="BA475" s="152"/>
      <c r="BB475" s="152"/>
      <c r="BC475" s="152"/>
      <c r="BD475" s="152"/>
      <c r="BE475" s="152"/>
      <c r="BF475" s="152"/>
      <c r="BG475" s="152"/>
    </row>
    <row r="476" spans="1:59" outlineLevel="1" x14ac:dyDescent="0.2">
      <c r="A476" s="159"/>
      <c r="B476" s="160"/>
      <c r="C476" s="193" t="s">
        <v>146</v>
      </c>
      <c r="D476" s="191"/>
      <c r="E476" s="192">
        <v>3</v>
      </c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52"/>
      <c r="X476" s="152"/>
      <c r="Y476" s="152"/>
      <c r="Z476" s="152"/>
      <c r="AA476" s="152"/>
      <c r="AB476" s="152"/>
      <c r="AC476" s="152"/>
      <c r="AD476" s="152"/>
      <c r="AE476" s="152"/>
      <c r="AF476" s="152" t="s">
        <v>329</v>
      </c>
      <c r="AG476" s="152">
        <v>0</v>
      </c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  <c r="AV476" s="152"/>
      <c r="AW476" s="152"/>
      <c r="AX476" s="152"/>
      <c r="AY476" s="152"/>
      <c r="AZ476" s="152"/>
      <c r="BA476" s="152"/>
      <c r="BB476" s="152"/>
      <c r="BC476" s="152"/>
      <c r="BD476" s="152"/>
      <c r="BE476" s="152"/>
      <c r="BF476" s="152"/>
      <c r="BG476" s="152"/>
    </row>
    <row r="477" spans="1:59" outlineLevel="1" x14ac:dyDescent="0.2">
      <c r="A477" s="171">
        <v>149</v>
      </c>
      <c r="B477" s="172" t="s">
        <v>975</v>
      </c>
      <c r="C477" s="187" t="s">
        <v>976</v>
      </c>
      <c r="D477" s="173" t="s">
        <v>364</v>
      </c>
      <c r="E477" s="174">
        <v>210.84</v>
      </c>
      <c r="F477" s="175"/>
      <c r="G477" s="176">
        <f>ROUND(E477*F477,2)</f>
        <v>0</v>
      </c>
      <c r="H477" s="175"/>
      <c r="I477" s="176">
        <f>ROUND(E477*H477,2)</f>
        <v>0</v>
      </c>
      <c r="J477" s="175"/>
      <c r="K477" s="176">
        <f>ROUND(E477*J477,2)</f>
        <v>0</v>
      </c>
      <c r="L477" s="176">
        <v>15</v>
      </c>
      <c r="M477" s="176">
        <f>G477*(1+L477/100)</f>
        <v>0</v>
      </c>
      <c r="N477" s="176">
        <v>3.2000000000000003E-4</v>
      </c>
      <c r="O477" s="176">
        <f>ROUND(E477*N477,2)</f>
        <v>7.0000000000000007E-2</v>
      </c>
      <c r="P477" s="176">
        <v>0</v>
      </c>
      <c r="Q477" s="176">
        <f>ROUND(E477*P477,2)</f>
        <v>0</v>
      </c>
      <c r="R477" s="176" t="s">
        <v>941</v>
      </c>
      <c r="S477" s="176" t="s">
        <v>269</v>
      </c>
      <c r="T477" s="161">
        <v>0.32</v>
      </c>
      <c r="U477" s="161">
        <f>ROUND(E477*T477,2)</f>
        <v>67.47</v>
      </c>
      <c r="V477" s="161"/>
      <c r="W477" s="152"/>
      <c r="X477" s="152"/>
      <c r="Y477" s="152"/>
      <c r="Z477" s="152"/>
      <c r="AA477" s="152"/>
      <c r="AB477" s="152"/>
      <c r="AC477" s="152"/>
      <c r="AD477" s="152"/>
      <c r="AE477" s="152"/>
      <c r="AF477" s="152" t="s">
        <v>433</v>
      </c>
      <c r="AG477" s="152"/>
      <c r="AH477" s="152"/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  <c r="AV477" s="152"/>
      <c r="AW477" s="152"/>
      <c r="AX477" s="152"/>
      <c r="AY477" s="152"/>
      <c r="AZ477" s="152"/>
      <c r="BA477" s="152"/>
      <c r="BB477" s="152"/>
      <c r="BC477" s="152"/>
      <c r="BD477" s="152"/>
      <c r="BE477" s="152"/>
      <c r="BF477" s="152"/>
      <c r="BG477" s="152"/>
    </row>
    <row r="478" spans="1:59" outlineLevel="1" x14ac:dyDescent="0.2">
      <c r="A478" s="159"/>
      <c r="B478" s="160"/>
      <c r="C478" s="193" t="s">
        <v>977</v>
      </c>
      <c r="D478" s="191"/>
      <c r="E478" s="192">
        <v>210.84</v>
      </c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52"/>
      <c r="X478" s="152"/>
      <c r="Y478" s="152"/>
      <c r="Z478" s="152"/>
      <c r="AA478" s="152"/>
      <c r="AB478" s="152"/>
      <c r="AC478" s="152"/>
      <c r="AD478" s="152"/>
      <c r="AE478" s="152"/>
      <c r="AF478" s="152" t="s">
        <v>329</v>
      </c>
      <c r="AG478" s="152">
        <v>0</v>
      </c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  <c r="AV478" s="152"/>
      <c r="AW478" s="152"/>
      <c r="AX478" s="152"/>
      <c r="AY478" s="152"/>
      <c r="AZ478" s="152"/>
      <c r="BA478" s="152"/>
      <c r="BB478" s="152"/>
      <c r="BC478" s="152"/>
      <c r="BD478" s="152"/>
      <c r="BE478" s="152"/>
      <c r="BF478" s="152"/>
      <c r="BG478" s="152"/>
    </row>
    <row r="479" spans="1:59" outlineLevel="1" x14ac:dyDescent="0.2">
      <c r="A479" s="177">
        <v>150</v>
      </c>
      <c r="B479" s="178" t="s">
        <v>978</v>
      </c>
      <c r="C479" s="186" t="s">
        <v>979</v>
      </c>
      <c r="D479" s="179" t="s">
        <v>395</v>
      </c>
      <c r="E479" s="180">
        <v>1</v>
      </c>
      <c r="F479" s="181"/>
      <c r="G479" s="182">
        <f>ROUND(E479*F479,2)</f>
        <v>0</v>
      </c>
      <c r="H479" s="181"/>
      <c r="I479" s="182">
        <f>ROUND(E479*H479,2)</f>
        <v>0</v>
      </c>
      <c r="J479" s="181"/>
      <c r="K479" s="182">
        <f>ROUND(E479*J479,2)</f>
        <v>0</v>
      </c>
      <c r="L479" s="182">
        <v>15</v>
      </c>
      <c r="M479" s="182">
        <f>G479*(1+L479/100)</f>
        <v>0</v>
      </c>
      <c r="N479" s="182">
        <v>6.0000000000000001E-3</v>
      </c>
      <c r="O479" s="182">
        <f>ROUND(E479*N479,2)</f>
        <v>0.01</v>
      </c>
      <c r="P479" s="182">
        <v>0</v>
      </c>
      <c r="Q479" s="182">
        <f>ROUND(E479*P479,2)</f>
        <v>0</v>
      </c>
      <c r="R479" s="182" t="s">
        <v>941</v>
      </c>
      <c r="S479" s="182" t="s">
        <v>269</v>
      </c>
      <c r="T479" s="161">
        <v>2.64</v>
      </c>
      <c r="U479" s="161">
        <f>ROUND(E479*T479,2)</f>
        <v>2.64</v>
      </c>
      <c r="V479" s="161"/>
      <c r="W479" s="152"/>
      <c r="X479" s="152"/>
      <c r="Y479" s="152"/>
      <c r="Z479" s="152"/>
      <c r="AA479" s="152"/>
      <c r="AB479" s="152"/>
      <c r="AC479" s="152"/>
      <c r="AD479" s="152"/>
      <c r="AE479" s="152"/>
      <c r="AF479" s="152" t="s">
        <v>433</v>
      </c>
      <c r="AG479" s="152"/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  <c r="AV479" s="152"/>
      <c r="AW479" s="152"/>
      <c r="AX479" s="152"/>
      <c r="AY479" s="152"/>
      <c r="AZ479" s="152"/>
      <c r="BA479" s="152"/>
      <c r="BB479" s="152"/>
      <c r="BC479" s="152"/>
      <c r="BD479" s="152"/>
      <c r="BE479" s="152"/>
      <c r="BF479" s="152"/>
      <c r="BG479" s="152"/>
    </row>
    <row r="480" spans="1:59" outlineLevel="1" x14ac:dyDescent="0.2">
      <c r="A480" s="171">
        <v>151</v>
      </c>
      <c r="B480" s="172" t="s">
        <v>980</v>
      </c>
      <c r="C480" s="187" t="s">
        <v>981</v>
      </c>
      <c r="D480" s="173" t="s">
        <v>395</v>
      </c>
      <c r="E480" s="174">
        <v>1</v>
      </c>
      <c r="F480" s="175"/>
      <c r="G480" s="176">
        <f>ROUND(E480*F480,2)</f>
        <v>0</v>
      </c>
      <c r="H480" s="175"/>
      <c r="I480" s="176">
        <f>ROUND(E480*H480,2)</f>
        <v>0</v>
      </c>
      <c r="J480" s="175"/>
      <c r="K480" s="176">
        <f>ROUND(E480*J480,2)</f>
        <v>0</v>
      </c>
      <c r="L480" s="176">
        <v>15</v>
      </c>
      <c r="M480" s="176">
        <f>G480*(1+L480/100)</f>
        <v>0</v>
      </c>
      <c r="N480" s="176">
        <v>0</v>
      </c>
      <c r="O480" s="176">
        <f>ROUND(E480*N480,2)</f>
        <v>0</v>
      </c>
      <c r="P480" s="176">
        <v>0</v>
      </c>
      <c r="Q480" s="176">
        <f>ROUND(E480*P480,2)</f>
        <v>0</v>
      </c>
      <c r="R480" s="176"/>
      <c r="S480" s="176" t="s">
        <v>265</v>
      </c>
      <c r="T480" s="161">
        <v>0</v>
      </c>
      <c r="U480" s="161">
        <f>ROUND(E480*T480,2)</f>
        <v>0</v>
      </c>
      <c r="V480" s="161"/>
      <c r="W480" s="152"/>
      <c r="X480" s="152"/>
      <c r="Y480" s="152"/>
      <c r="Z480" s="152"/>
      <c r="AA480" s="152"/>
      <c r="AB480" s="152"/>
      <c r="AC480" s="152"/>
      <c r="AD480" s="152"/>
      <c r="AE480" s="152"/>
      <c r="AF480" s="152" t="s">
        <v>433</v>
      </c>
      <c r="AG480" s="152"/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  <c r="AV480" s="152"/>
      <c r="AW480" s="152"/>
      <c r="AX480" s="152"/>
      <c r="AY480" s="152"/>
      <c r="AZ480" s="152"/>
      <c r="BA480" s="152"/>
      <c r="BB480" s="152"/>
      <c r="BC480" s="152"/>
      <c r="BD480" s="152"/>
      <c r="BE480" s="152"/>
      <c r="BF480" s="152"/>
      <c r="BG480" s="152"/>
    </row>
    <row r="481" spans="1:59" outlineLevel="1" x14ac:dyDescent="0.2">
      <c r="A481" s="159"/>
      <c r="B481" s="160"/>
      <c r="C481" s="193" t="s">
        <v>59</v>
      </c>
      <c r="D481" s="191"/>
      <c r="E481" s="192">
        <v>1</v>
      </c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52"/>
      <c r="X481" s="152"/>
      <c r="Y481" s="152"/>
      <c r="Z481" s="152"/>
      <c r="AA481" s="152"/>
      <c r="AB481" s="152"/>
      <c r="AC481" s="152"/>
      <c r="AD481" s="152"/>
      <c r="AE481" s="152"/>
      <c r="AF481" s="152" t="s">
        <v>329</v>
      </c>
      <c r="AG481" s="152">
        <v>0</v>
      </c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  <c r="AV481" s="152"/>
      <c r="AW481" s="152"/>
      <c r="AX481" s="152"/>
      <c r="AY481" s="152"/>
      <c r="AZ481" s="152"/>
      <c r="BA481" s="152"/>
      <c r="BB481" s="152"/>
      <c r="BC481" s="152"/>
      <c r="BD481" s="152"/>
      <c r="BE481" s="152"/>
      <c r="BF481" s="152"/>
      <c r="BG481" s="152"/>
    </row>
    <row r="482" spans="1:59" outlineLevel="1" x14ac:dyDescent="0.2">
      <c r="A482" s="171">
        <v>152</v>
      </c>
      <c r="B482" s="172" t="s">
        <v>982</v>
      </c>
      <c r="C482" s="187" t="s">
        <v>983</v>
      </c>
      <c r="D482" s="173" t="s">
        <v>395</v>
      </c>
      <c r="E482" s="174">
        <v>1</v>
      </c>
      <c r="F482" s="175"/>
      <c r="G482" s="176">
        <f>ROUND(E482*F482,2)</f>
        <v>0</v>
      </c>
      <c r="H482" s="175"/>
      <c r="I482" s="176">
        <f>ROUND(E482*H482,2)</f>
        <v>0</v>
      </c>
      <c r="J482" s="175"/>
      <c r="K482" s="176">
        <f>ROUND(E482*J482,2)</f>
        <v>0</v>
      </c>
      <c r="L482" s="176">
        <v>15</v>
      </c>
      <c r="M482" s="176">
        <f>G482*(1+L482/100)</f>
        <v>0</v>
      </c>
      <c r="N482" s="176">
        <v>0</v>
      </c>
      <c r="O482" s="176">
        <f>ROUND(E482*N482,2)</f>
        <v>0</v>
      </c>
      <c r="P482" s="176">
        <v>0</v>
      </c>
      <c r="Q482" s="176">
        <f>ROUND(E482*P482,2)</f>
        <v>0</v>
      </c>
      <c r="R482" s="176"/>
      <c r="S482" s="176" t="s">
        <v>265</v>
      </c>
      <c r="T482" s="161">
        <v>0</v>
      </c>
      <c r="U482" s="161">
        <f>ROUND(E482*T482,2)</f>
        <v>0</v>
      </c>
      <c r="V482" s="161"/>
      <c r="W482" s="152"/>
      <c r="X482" s="152"/>
      <c r="Y482" s="152"/>
      <c r="Z482" s="152"/>
      <c r="AA482" s="152"/>
      <c r="AB482" s="152"/>
      <c r="AC482" s="152"/>
      <c r="AD482" s="152"/>
      <c r="AE482" s="152"/>
      <c r="AF482" s="152" t="s">
        <v>433</v>
      </c>
      <c r="AG482" s="152"/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  <c r="AV482" s="152"/>
      <c r="AW482" s="152"/>
      <c r="AX482" s="152"/>
      <c r="AY482" s="152"/>
      <c r="AZ482" s="152"/>
      <c r="BA482" s="152"/>
      <c r="BB482" s="152"/>
      <c r="BC482" s="152"/>
      <c r="BD482" s="152"/>
      <c r="BE482" s="152"/>
      <c r="BF482" s="152"/>
      <c r="BG482" s="152"/>
    </row>
    <row r="483" spans="1:59" outlineLevel="1" x14ac:dyDescent="0.2">
      <c r="A483" s="159"/>
      <c r="B483" s="160"/>
      <c r="C483" s="193" t="s">
        <v>59</v>
      </c>
      <c r="D483" s="191"/>
      <c r="E483" s="192">
        <v>1</v>
      </c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52"/>
      <c r="X483" s="152"/>
      <c r="Y483" s="152"/>
      <c r="Z483" s="152"/>
      <c r="AA483" s="152"/>
      <c r="AB483" s="152"/>
      <c r="AC483" s="152"/>
      <c r="AD483" s="152"/>
      <c r="AE483" s="152"/>
      <c r="AF483" s="152" t="s">
        <v>329</v>
      </c>
      <c r="AG483" s="152">
        <v>0</v>
      </c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  <c r="AV483" s="152"/>
      <c r="AW483" s="152"/>
      <c r="AX483" s="152"/>
      <c r="AY483" s="152"/>
      <c r="AZ483" s="152"/>
      <c r="BA483" s="152"/>
      <c r="BB483" s="152"/>
      <c r="BC483" s="152"/>
      <c r="BD483" s="152"/>
      <c r="BE483" s="152"/>
      <c r="BF483" s="152"/>
      <c r="BG483" s="152"/>
    </row>
    <row r="484" spans="1:59" outlineLevel="1" x14ac:dyDescent="0.2">
      <c r="A484" s="171">
        <v>153</v>
      </c>
      <c r="B484" s="172" t="s">
        <v>984</v>
      </c>
      <c r="C484" s="187" t="s">
        <v>985</v>
      </c>
      <c r="D484" s="173" t="s">
        <v>395</v>
      </c>
      <c r="E484" s="174">
        <v>1</v>
      </c>
      <c r="F484" s="175"/>
      <c r="G484" s="176">
        <f>ROUND(E484*F484,2)</f>
        <v>0</v>
      </c>
      <c r="H484" s="175"/>
      <c r="I484" s="176">
        <f>ROUND(E484*H484,2)</f>
        <v>0</v>
      </c>
      <c r="J484" s="175"/>
      <c r="K484" s="176">
        <f>ROUND(E484*J484,2)</f>
        <v>0</v>
      </c>
      <c r="L484" s="176">
        <v>15</v>
      </c>
      <c r="M484" s="176">
        <f>G484*(1+L484/100)</f>
        <v>0</v>
      </c>
      <c r="N484" s="176">
        <v>0</v>
      </c>
      <c r="O484" s="176">
        <f>ROUND(E484*N484,2)</f>
        <v>0</v>
      </c>
      <c r="P484" s="176">
        <v>0</v>
      </c>
      <c r="Q484" s="176">
        <f>ROUND(E484*P484,2)</f>
        <v>0</v>
      </c>
      <c r="R484" s="176"/>
      <c r="S484" s="176" t="s">
        <v>265</v>
      </c>
      <c r="T484" s="161">
        <v>0</v>
      </c>
      <c r="U484" s="161">
        <f>ROUND(E484*T484,2)</f>
        <v>0</v>
      </c>
      <c r="V484" s="161"/>
      <c r="W484" s="152"/>
      <c r="X484" s="152"/>
      <c r="Y484" s="152"/>
      <c r="Z484" s="152"/>
      <c r="AA484" s="152"/>
      <c r="AB484" s="152"/>
      <c r="AC484" s="152"/>
      <c r="AD484" s="152"/>
      <c r="AE484" s="152"/>
      <c r="AF484" s="152" t="s">
        <v>433</v>
      </c>
      <c r="AG484" s="152"/>
      <c r="AH484" s="152"/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  <c r="AV484" s="152"/>
      <c r="AW484" s="152"/>
      <c r="AX484" s="152"/>
      <c r="AY484" s="152"/>
      <c r="AZ484" s="152"/>
      <c r="BA484" s="152"/>
      <c r="BB484" s="152"/>
      <c r="BC484" s="152"/>
      <c r="BD484" s="152"/>
      <c r="BE484" s="152"/>
      <c r="BF484" s="152"/>
      <c r="BG484" s="152"/>
    </row>
    <row r="485" spans="1:59" outlineLevel="1" x14ac:dyDescent="0.2">
      <c r="A485" s="159"/>
      <c r="B485" s="160"/>
      <c r="C485" s="193" t="s">
        <v>59</v>
      </c>
      <c r="D485" s="191"/>
      <c r="E485" s="192">
        <v>1</v>
      </c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52"/>
      <c r="X485" s="152"/>
      <c r="Y485" s="152"/>
      <c r="Z485" s="152"/>
      <c r="AA485" s="152"/>
      <c r="AB485" s="152"/>
      <c r="AC485" s="152"/>
      <c r="AD485" s="152"/>
      <c r="AE485" s="152"/>
      <c r="AF485" s="152" t="s">
        <v>329</v>
      </c>
      <c r="AG485" s="152">
        <v>0</v>
      </c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  <c r="AV485" s="152"/>
      <c r="AW485" s="152"/>
      <c r="AX485" s="152"/>
      <c r="AY485" s="152"/>
      <c r="AZ485" s="152"/>
      <c r="BA485" s="152"/>
      <c r="BB485" s="152"/>
      <c r="BC485" s="152"/>
      <c r="BD485" s="152"/>
      <c r="BE485" s="152"/>
      <c r="BF485" s="152"/>
      <c r="BG485" s="152"/>
    </row>
    <row r="486" spans="1:59" outlineLevel="1" x14ac:dyDescent="0.2">
      <c r="A486" s="171">
        <v>154</v>
      </c>
      <c r="B486" s="172" t="s">
        <v>986</v>
      </c>
      <c r="C486" s="187" t="s">
        <v>987</v>
      </c>
      <c r="D486" s="173" t="s">
        <v>395</v>
      </c>
      <c r="E486" s="174">
        <v>8</v>
      </c>
      <c r="F486" s="175"/>
      <c r="G486" s="176">
        <f>ROUND(E486*F486,2)</f>
        <v>0</v>
      </c>
      <c r="H486" s="175"/>
      <c r="I486" s="176">
        <f>ROUND(E486*H486,2)</f>
        <v>0</v>
      </c>
      <c r="J486" s="175"/>
      <c r="K486" s="176">
        <f>ROUND(E486*J486,2)</f>
        <v>0</v>
      </c>
      <c r="L486" s="176">
        <v>15</v>
      </c>
      <c r="M486" s="176">
        <f>G486*(1+L486/100)</f>
        <v>0</v>
      </c>
      <c r="N486" s="176">
        <v>0</v>
      </c>
      <c r="O486" s="176">
        <f>ROUND(E486*N486,2)</f>
        <v>0</v>
      </c>
      <c r="P486" s="176">
        <v>0</v>
      </c>
      <c r="Q486" s="176">
        <f>ROUND(E486*P486,2)</f>
        <v>0</v>
      </c>
      <c r="R486" s="176"/>
      <c r="S486" s="176" t="s">
        <v>265</v>
      </c>
      <c r="T486" s="161">
        <v>0</v>
      </c>
      <c r="U486" s="161">
        <f>ROUND(E486*T486,2)</f>
        <v>0</v>
      </c>
      <c r="V486" s="161"/>
      <c r="W486" s="152"/>
      <c r="X486" s="152"/>
      <c r="Y486" s="152"/>
      <c r="Z486" s="152"/>
      <c r="AA486" s="152"/>
      <c r="AB486" s="152"/>
      <c r="AC486" s="152"/>
      <c r="AD486" s="152"/>
      <c r="AE486" s="152"/>
      <c r="AF486" s="152" t="s">
        <v>433</v>
      </c>
      <c r="AG486" s="152"/>
      <c r="AH486" s="152"/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  <c r="AV486" s="152"/>
      <c r="AW486" s="152"/>
      <c r="AX486" s="152"/>
      <c r="AY486" s="152"/>
      <c r="AZ486" s="152"/>
      <c r="BA486" s="152"/>
      <c r="BB486" s="152"/>
      <c r="BC486" s="152"/>
      <c r="BD486" s="152"/>
      <c r="BE486" s="152"/>
      <c r="BF486" s="152"/>
      <c r="BG486" s="152"/>
    </row>
    <row r="487" spans="1:59" outlineLevel="1" x14ac:dyDescent="0.2">
      <c r="A487" s="159"/>
      <c r="B487" s="160"/>
      <c r="C487" s="193" t="s">
        <v>988</v>
      </c>
      <c r="D487" s="191"/>
      <c r="E487" s="192">
        <v>8</v>
      </c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52"/>
      <c r="X487" s="152"/>
      <c r="Y487" s="152"/>
      <c r="Z487" s="152"/>
      <c r="AA487" s="152"/>
      <c r="AB487" s="152"/>
      <c r="AC487" s="152"/>
      <c r="AD487" s="152"/>
      <c r="AE487" s="152"/>
      <c r="AF487" s="152" t="s">
        <v>329</v>
      </c>
      <c r="AG487" s="152">
        <v>0</v>
      </c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  <c r="AV487" s="152"/>
      <c r="AW487" s="152"/>
      <c r="AX487" s="152"/>
      <c r="AY487" s="152"/>
      <c r="AZ487" s="152"/>
      <c r="BA487" s="152"/>
      <c r="BB487" s="152"/>
      <c r="BC487" s="152"/>
      <c r="BD487" s="152"/>
      <c r="BE487" s="152"/>
      <c r="BF487" s="152"/>
      <c r="BG487" s="152"/>
    </row>
    <row r="488" spans="1:59" outlineLevel="1" x14ac:dyDescent="0.2">
      <c r="A488" s="177">
        <v>155</v>
      </c>
      <c r="B488" s="178" t="s">
        <v>989</v>
      </c>
      <c r="C488" s="186" t="s">
        <v>990</v>
      </c>
      <c r="D488" s="179" t="s">
        <v>395</v>
      </c>
      <c r="E488" s="180">
        <v>8</v>
      </c>
      <c r="F488" s="181"/>
      <c r="G488" s="182">
        <f>ROUND(E488*F488,2)</f>
        <v>0</v>
      </c>
      <c r="H488" s="181"/>
      <c r="I488" s="182">
        <f>ROUND(E488*H488,2)</f>
        <v>0</v>
      </c>
      <c r="J488" s="181"/>
      <c r="K488" s="182">
        <f>ROUND(E488*J488,2)</f>
        <v>0</v>
      </c>
      <c r="L488" s="182">
        <v>15</v>
      </c>
      <c r="M488" s="182">
        <f>G488*(1+L488/100)</f>
        <v>0</v>
      </c>
      <c r="N488" s="182">
        <v>1.1339999999999999E-2</v>
      </c>
      <c r="O488" s="182">
        <f>ROUND(E488*N488,2)</f>
        <v>0.09</v>
      </c>
      <c r="P488" s="182">
        <v>0</v>
      </c>
      <c r="Q488" s="182">
        <f>ROUND(E488*P488,2)</f>
        <v>0</v>
      </c>
      <c r="R488" s="182" t="s">
        <v>941</v>
      </c>
      <c r="S488" s="182" t="s">
        <v>269</v>
      </c>
      <c r="T488" s="161">
        <v>0.27600000000000002</v>
      </c>
      <c r="U488" s="161">
        <f>ROUND(E488*T488,2)</f>
        <v>2.21</v>
      </c>
      <c r="V488" s="161"/>
      <c r="W488" s="152"/>
      <c r="X488" s="152"/>
      <c r="Y488" s="152"/>
      <c r="Z488" s="152"/>
      <c r="AA488" s="152"/>
      <c r="AB488" s="152"/>
      <c r="AC488" s="152"/>
      <c r="AD488" s="152"/>
      <c r="AE488" s="152"/>
      <c r="AF488" s="152" t="s">
        <v>433</v>
      </c>
      <c r="AG488" s="152"/>
      <c r="AH488" s="152"/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  <c r="AV488" s="152"/>
      <c r="AW488" s="152"/>
      <c r="AX488" s="152"/>
      <c r="AY488" s="152"/>
      <c r="AZ488" s="152"/>
      <c r="BA488" s="152"/>
      <c r="BB488" s="152"/>
      <c r="BC488" s="152"/>
      <c r="BD488" s="152"/>
      <c r="BE488" s="152"/>
      <c r="BF488" s="152"/>
      <c r="BG488" s="152"/>
    </row>
    <row r="489" spans="1:59" outlineLevel="1" x14ac:dyDescent="0.2">
      <c r="A489" s="171">
        <v>156</v>
      </c>
      <c r="B489" s="172" t="s">
        <v>991</v>
      </c>
      <c r="C489" s="187" t="s">
        <v>992</v>
      </c>
      <c r="D489" s="173" t="s">
        <v>0</v>
      </c>
      <c r="E489" s="174">
        <v>5743.19</v>
      </c>
      <c r="F489" s="175"/>
      <c r="G489" s="176">
        <f>ROUND(E489*F489,2)</f>
        <v>0</v>
      </c>
      <c r="H489" s="175"/>
      <c r="I489" s="176">
        <f>ROUND(E489*H489,2)</f>
        <v>0</v>
      </c>
      <c r="J489" s="175"/>
      <c r="K489" s="176">
        <f>ROUND(E489*J489,2)</f>
        <v>0</v>
      </c>
      <c r="L489" s="176">
        <v>15</v>
      </c>
      <c r="M489" s="176">
        <f>G489*(1+L489/100)</f>
        <v>0</v>
      </c>
      <c r="N489" s="176">
        <v>0</v>
      </c>
      <c r="O489" s="176">
        <f>ROUND(E489*N489,2)</f>
        <v>0</v>
      </c>
      <c r="P489" s="176">
        <v>0</v>
      </c>
      <c r="Q489" s="176">
        <f>ROUND(E489*P489,2)</f>
        <v>0</v>
      </c>
      <c r="R489" s="176" t="s">
        <v>941</v>
      </c>
      <c r="S489" s="176" t="s">
        <v>269</v>
      </c>
      <c r="T489" s="161">
        <v>0.02</v>
      </c>
      <c r="U489" s="161">
        <f>ROUND(E489*T489,2)</f>
        <v>114.86</v>
      </c>
      <c r="V489" s="161"/>
      <c r="W489" s="152"/>
      <c r="X489" s="152"/>
      <c r="Y489" s="152"/>
      <c r="Z489" s="152"/>
      <c r="AA489" s="152"/>
      <c r="AB489" s="152"/>
      <c r="AC489" s="152"/>
      <c r="AD489" s="152"/>
      <c r="AE489" s="152"/>
      <c r="AF489" s="152" t="s">
        <v>433</v>
      </c>
      <c r="AG489" s="152"/>
      <c r="AH489" s="152"/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  <c r="AV489" s="152"/>
      <c r="AW489" s="152"/>
      <c r="AX489" s="152"/>
      <c r="AY489" s="152"/>
      <c r="AZ489" s="152"/>
      <c r="BA489" s="152"/>
      <c r="BB489" s="152"/>
      <c r="BC489" s="152"/>
      <c r="BD489" s="152"/>
      <c r="BE489" s="152"/>
      <c r="BF489" s="152"/>
      <c r="BG489" s="152"/>
    </row>
    <row r="490" spans="1:59" outlineLevel="1" x14ac:dyDescent="0.2">
      <c r="A490" s="159"/>
      <c r="B490" s="160"/>
      <c r="C490" s="257" t="s">
        <v>429</v>
      </c>
      <c r="D490" s="258"/>
      <c r="E490" s="258"/>
      <c r="F490" s="258"/>
      <c r="G490" s="258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52"/>
      <c r="X490" s="152"/>
      <c r="Y490" s="152"/>
      <c r="Z490" s="152"/>
      <c r="AA490" s="152"/>
      <c r="AB490" s="152"/>
      <c r="AC490" s="152"/>
      <c r="AD490" s="152"/>
      <c r="AE490" s="152"/>
      <c r="AF490" s="152" t="s">
        <v>327</v>
      </c>
      <c r="AG490" s="152"/>
      <c r="AH490" s="152"/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  <c r="AV490" s="152"/>
      <c r="AW490" s="152"/>
      <c r="AX490" s="152"/>
      <c r="AY490" s="152"/>
      <c r="AZ490" s="152"/>
      <c r="BA490" s="152"/>
      <c r="BB490" s="152"/>
      <c r="BC490" s="152"/>
      <c r="BD490" s="152"/>
      <c r="BE490" s="152"/>
      <c r="BF490" s="152"/>
      <c r="BG490" s="152"/>
    </row>
    <row r="491" spans="1:59" outlineLevel="1" x14ac:dyDescent="0.2">
      <c r="A491" s="159"/>
      <c r="B491" s="160"/>
      <c r="C491" s="193" t="s">
        <v>993</v>
      </c>
      <c r="D491" s="191"/>
      <c r="E491" s="192">
        <v>5743.19</v>
      </c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52"/>
      <c r="X491" s="152"/>
      <c r="Y491" s="152"/>
      <c r="Z491" s="152"/>
      <c r="AA491" s="152"/>
      <c r="AB491" s="152"/>
      <c r="AC491" s="152"/>
      <c r="AD491" s="152"/>
      <c r="AE491" s="152"/>
      <c r="AF491" s="152" t="s">
        <v>329</v>
      </c>
      <c r="AG491" s="152">
        <v>0</v>
      </c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  <c r="AV491" s="152"/>
      <c r="AW491" s="152"/>
      <c r="AX491" s="152"/>
      <c r="AY491" s="152"/>
      <c r="AZ491" s="152"/>
      <c r="BA491" s="152"/>
      <c r="BB491" s="152"/>
      <c r="BC491" s="152"/>
      <c r="BD491" s="152"/>
      <c r="BE491" s="152"/>
      <c r="BF491" s="152"/>
      <c r="BG491" s="152"/>
    </row>
    <row r="492" spans="1:59" x14ac:dyDescent="0.2">
      <c r="A492" s="166" t="s">
        <v>260</v>
      </c>
      <c r="B492" s="167" t="s">
        <v>212</v>
      </c>
      <c r="C492" s="185" t="s">
        <v>213</v>
      </c>
      <c r="D492" s="168"/>
      <c r="E492" s="169"/>
      <c r="F492" s="170"/>
      <c r="G492" s="170">
        <f>SUMIF(AF493:AF582,"&lt;&gt;NOR",G493:G582)</f>
        <v>0</v>
      </c>
      <c r="H492" s="170"/>
      <c r="I492" s="170">
        <f>SUM(I493:I582)</f>
        <v>0</v>
      </c>
      <c r="J492" s="170"/>
      <c r="K492" s="170">
        <f>SUM(K493:K582)</f>
        <v>0</v>
      </c>
      <c r="L492" s="170"/>
      <c r="M492" s="170">
        <f>SUM(M493:M582)</f>
        <v>0</v>
      </c>
      <c r="N492" s="170"/>
      <c r="O492" s="170">
        <f>SUM(O493:O582)</f>
        <v>0.02</v>
      </c>
      <c r="P492" s="170"/>
      <c r="Q492" s="170">
        <f>SUM(Q493:Q582)</f>
        <v>0</v>
      </c>
      <c r="R492" s="170"/>
      <c r="S492" s="170"/>
      <c r="T492" s="165"/>
      <c r="U492" s="165">
        <f>SUM(U493:U582)</f>
        <v>101.05</v>
      </c>
      <c r="V492" s="165"/>
      <c r="AF492" t="s">
        <v>261</v>
      </c>
    </row>
    <row r="493" spans="1:59" outlineLevel="1" x14ac:dyDescent="0.2">
      <c r="A493" s="171">
        <v>157</v>
      </c>
      <c r="B493" s="172" t="s">
        <v>994</v>
      </c>
      <c r="C493" s="187" t="s">
        <v>995</v>
      </c>
      <c r="D493" s="173" t="s">
        <v>395</v>
      </c>
      <c r="E493" s="174">
        <v>11</v>
      </c>
      <c r="F493" s="175"/>
      <c r="G493" s="176">
        <f>ROUND(E493*F493,2)</f>
        <v>0</v>
      </c>
      <c r="H493" s="175"/>
      <c r="I493" s="176">
        <f>ROUND(E493*H493,2)</f>
        <v>0</v>
      </c>
      <c r="J493" s="175"/>
      <c r="K493" s="176">
        <f>ROUND(E493*J493,2)</f>
        <v>0</v>
      </c>
      <c r="L493" s="176">
        <v>15</v>
      </c>
      <c r="M493" s="176">
        <f>G493*(1+L493/100)</f>
        <v>0</v>
      </c>
      <c r="N493" s="176">
        <v>8.9999999999999998E-4</v>
      </c>
      <c r="O493" s="176">
        <f>ROUND(E493*N493,2)</f>
        <v>0.01</v>
      </c>
      <c r="P493" s="176">
        <v>0</v>
      </c>
      <c r="Q493" s="176">
        <f>ROUND(E493*P493,2)</f>
        <v>0</v>
      </c>
      <c r="R493" s="176" t="s">
        <v>996</v>
      </c>
      <c r="S493" s="176" t="s">
        <v>269</v>
      </c>
      <c r="T493" s="161">
        <v>2.29</v>
      </c>
      <c r="U493" s="161">
        <f>ROUND(E493*T493,2)</f>
        <v>25.19</v>
      </c>
      <c r="V493" s="161"/>
      <c r="W493" s="152"/>
      <c r="X493" s="152"/>
      <c r="Y493" s="152"/>
      <c r="Z493" s="152"/>
      <c r="AA493" s="152"/>
      <c r="AB493" s="152"/>
      <c r="AC493" s="152"/>
      <c r="AD493" s="152"/>
      <c r="AE493" s="152"/>
      <c r="AF493" s="152" t="s">
        <v>433</v>
      </c>
      <c r="AG493" s="152"/>
      <c r="AH493" s="152"/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  <c r="AV493" s="152"/>
      <c r="AW493" s="152"/>
      <c r="AX493" s="152"/>
      <c r="AY493" s="152"/>
      <c r="AZ493" s="152"/>
      <c r="BA493" s="152"/>
      <c r="BB493" s="152"/>
      <c r="BC493" s="152"/>
      <c r="BD493" s="152"/>
      <c r="BE493" s="152"/>
      <c r="BF493" s="152"/>
      <c r="BG493" s="152"/>
    </row>
    <row r="494" spans="1:59" outlineLevel="1" x14ac:dyDescent="0.2">
      <c r="A494" s="159"/>
      <c r="B494" s="160"/>
      <c r="C494" s="193" t="s">
        <v>997</v>
      </c>
      <c r="D494" s="191"/>
      <c r="E494" s="192">
        <v>11</v>
      </c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52"/>
      <c r="X494" s="152"/>
      <c r="Y494" s="152"/>
      <c r="Z494" s="152"/>
      <c r="AA494" s="152"/>
      <c r="AB494" s="152"/>
      <c r="AC494" s="152"/>
      <c r="AD494" s="152"/>
      <c r="AE494" s="152"/>
      <c r="AF494" s="152" t="s">
        <v>329</v>
      </c>
      <c r="AG494" s="152">
        <v>0</v>
      </c>
      <c r="AH494" s="152"/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  <c r="AV494" s="152"/>
      <c r="AW494" s="152"/>
      <c r="AX494" s="152"/>
      <c r="AY494" s="152"/>
      <c r="AZ494" s="152"/>
      <c r="BA494" s="152"/>
      <c r="BB494" s="152"/>
      <c r="BC494" s="152"/>
      <c r="BD494" s="152"/>
      <c r="BE494" s="152"/>
      <c r="BF494" s="152"/>
      <c r="BG494" s="152"/>
    </row>
    <row r="495" spans="1:59" outlineLevel="1" x14ac:dyDescent="0.2">
      <c r="A495" s="171">
        <v>158</v>
      </c>
      <c r="B495" s="172" t="s">
        <v>998</v>
      </c>
      <c r="C495" s="187" t="s">
        <v>999</v>
      </c>
      <c r="D495" s="173" t="s">
        <v>395</v>
      </c>
      <c r="E495" s="174">
        <v>7</v>
      </c>
      <c r="F495" s="175"/>
      <c r="G495" s="176">
        <f>ROUND(E495*F495,2)</f>
        <v>0</v>
      </c>
      <c r="H495" s="175"/>
      <c r="I495" s="176">
        <f>ROUND(E495*H495,2)</f>
        <v>0</v>
      </c>
      <c r="J495" s="175"/>
      <c r="K495" s="176">
        <f>ROUND(E495*J495,2)</f>
        <v>0</v>
      </c>
      <c r="L495" s="176">
        <v>15</v>
      </c>
      <c r="M495" s="176">
        <f>G495*(1+L495/100)</f>
        <v>0</v>
      </c>
      <c r="N495" s="176">
        <v>1.1999999999999999E-3</v>
      </c>
      <c r="O495" s="176">
        <f>ROUND(E495*N495,2)</f>
        <v>0.01</v>
      </c>
      <c r="P495" s="176">
        <v>0</v>
      </c>
      <c r="Q495" s="176">
        <f>ROUND(E495*P495,2)</f>
        <v>0</v>
      </c>
      <c r="R495" s="176" t="s">
        <v>996</v>
      </c>
      <c r="S495" s="176" t="s">
        <v>269</v>
      </c>
      <c r="T495" s="161">
        <v>2.72</v>
      </c>
      <c r="U495" s="161">
        <f>ROUND(E495*T495,2)</f>
        <v>19.04</v>
      </c>
      <c r="V495" s="161"/>
      <c r="W495" s="152"/>
      <c r="X495" s="152"/>
      <c r="Y495" s="152"/>
      <c r="Z495" s="152"/>
      <c r="AA495" s="152"/>
      <c r="AB495" s="152"/>
      <c r="AC495" s="152"/>
      <c r="AD495" s="152"/>
      <c r="AE495" s="152"/>
      <c r="AF495" s="152" t="s">
        <v>433</v>
      </c>
      <c r="AG495" s="152"/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  <c r="AV495" s="152"/>
      <c r="AW495" s="152"/>
      <c r="AX495" s="152"/>
      <c r="AY495" s="152"/>
      <c r="AZ495" s="152"/>
      <c r="BA495" s="152"/>
      <c r="BB495" s="152"/>
      <c r="BC495" s="152"/>
      <c r="BD495" s="152"/>
      <c r="BE495" s="152"/>
      <c r="BF495" s="152"/>
      <c r="BG495" s="152"/>
    </row>
    <row r="496" spans="1:59" outlineLevel="1" x14ac:dyDescent="0.2">
      <c r="A496" s="159"/>
      <c r="B496" s="160"/>
      <c r="C496" s="193" t="s">
        <v>1000</v>
      </c>
      <c r="D496" s="191"/>
      <c r="E496" s="192">
        <v>7</v>
      </c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52"/>
      <c r="X496" s="152"/>
      <c r="Y496" s="152"/>
      <c r="Z496" s="152"/>
      <c r="AA496" s="152"/>
      <c r="AB496" s="152"/>
      <c r="AC496" s="152"/>
      <c r="AD496" s="152"/>
      <c r="AE496" s="152"/>
      <c r="AF496" s="152" t="s">
        <v>329</v>
      </c>
      <c r="AG496" s="152">
        <v>0</v>
      </c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  <c r="AV496" s="152"/>
      <c r="AW496" s="152"/>
      <c r="AX496" s="152"/>
      <c r="AY496" s="152"/>
      <c r="AZ496" s="152"/>
      <c r="BA496" s="152"/>
      <c r="BB496" s="152"/>
      <c r="BC496" s="152"/>
      <c r="BD496" s="152"/>
      <c r="BE496" s="152"/>
      <c r="BF496" s="152"/>
      <c r="BG496" s="152"/>
    </row>
    <row r="497" spans="1:59" outlineLevel="1" x14ac:dyDescent="0.2">
      <c r="A497" s="171">
        <v>159</v>
      </c>
      <c r="B497" s="172" t="s">
        <v>1001</v>
      </c>
      <c r="C497" s="187" t="s">
        <v>1002</v>
      </c>
      <c r="D497" s="173" t="s">
        <v>395</v>
      </c>
      <c r="E497" s="174">
        <v>2</v>
      </c>
      <c r="F497" s="175"/>
      <c r="G497" s="176">
        <f>ROUND(E497*F497,2)</f>
        <v>0</v>
      </c>
      <c r="H497" s="175"/>
      <c r="I497" s="176">
        <f>ROUND(E497*H497,2)</f>
        <v>0</v>
      </c>
      <c r="J497" s="175"/>
      <c r="K497" s="176">
        <f>ROUND(E497*J497,2)</f>
        <v>0</v>
      </c>
      <c r="L497" s="176">
        <v>15</v>
      </c>
      <c r="M497" s="176">
        <f>G497*(1+L497/100)</f>
        <v>0</v>
      </c>
      <c r="N497" s="176">
        <v>1.6800000000000001E-3</v>
      </c>
      <c r="O497" s="176">
        <f>ROUND(E497*N497,2)</f>
        <v>0</v>
      </c>
      <c r="P497" s="176">
        <v>0</v>
      </c>
      <c r="Q497" s="176">
        <f>ROUND(E497*P497,2)</f>
        <v>0</v>
      </c>
      <c r="R497" s="176" t="s">
        <v>996</v>
      </c>
      <c r="S497" s="176" t="s">
        <v>269</v>
      </c>
      <c r="T497" s="161">
        <v>3.1</v>
      </c>
      <c r="U497" s="161">
        <f>ROUND(E497*T497,2)</f>
        <v>6.2</v>
      </c>
      <c r="V497" s="161"/>
      <c r="W497" s="152"/>
      <c r="X497" s="152"/>
      <c r="Y497" s="152"/>
      <c r="Z497" s="152"/>
      <c r="AA497" s="152"/>
      <c r="AB497" s="152"/>
      <c r="AC497" s="152"/>
      <c r="AD497" s="152"/>
      <c r="AE497" s="152"/>
      <c r="AF497" s="152" t="s">
        <v>433</v>
      </c>
      <c r="AG497" s="152"/>
      <c r="AH497" s="152"/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  <c r="AV497" s="152"/>
      <c r="AW497" s="152"/>
      <c r="AX497" s="152"/>
      <c r="AY497" s="152"/>
      <c r="AZ497" s="152"/>
      <c r="BA497" s="152"/>
      <c r="BB497" s="152"/>
      <c r="BC497" s="152"/>
      <c r="BD497" s="152"/>
      <c r="BE497" s="152"/>
      <c r="BF497" s="152"/>
      <c r="BG497" s="152"/>
    </row>
    <row r="498" spans="1:59" outlineLevel="1" x14ac:dyDescent="0.2">
      <c r="A498" s="159"/>
      <c r="B498" s="160"/>
      <c r="C498" s="193" t="s">
        <v>1003</v>
      </c>
      <c r="D498" s="191"/>
      <c r="E498" s="192">
        <v>2</v>
      </c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52"/>
      <c r="X498" s="152"/>
      <c r="Y498" s="152"/>
      <c r="Z498" s="152"/>
      <c r="AA498" s="152"/>
      <c r="AB498" s="152"/>
      <c r="AC498" s="152"/>
      <c r="AD498" s="152"/>
      <c r="AE498" s="152"/>
      <c r="AF498" s="152" t="s">
        <v>329</v>
      </c>
      <c r="AG498" s="152">
        <v>0</v>
      </c>
      <c r="AH498" s="152"/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  <c r="AV498" s="152"/>
      <c r="AW498" s="152"/>
      <c r="AX498" s="152"/>
      <c r="AY498" s="152"/>
      <c r="AZ498" s="152"/>
      <c r="BA498" s="152"/>
      <c r="BB498" s="152"/>
      <c r="BC498" s="152"/>
      <c r="BD498" s="152"/>
      <c r="BE498" s="152"/>
      <c r="BF498" s="152"/>
      <c r="BG498" s="152"/>
    </row>
    <row r="499" spans="1:59" outlineLevel="1" x14ac:dyDescent="0.2">
      <c r="A499" s="171">
        <v>160</v>
      </c>
      <c r="B499" s="172" t="s">
        <v>1004</v>
      </c>
      <c r="C499" s="187" t="s">
        <v>1005</v>
      </c>
      <c r="D499" s="173" t="s">
        <v>353</v>
      </c>
      <c r="E499" s="174">
        <v>9.2949999999999999</v>
      </c>
      <c r="F499" s="175"/>
      <c r="G499" s="176">
        <f>ROUND(E499*F499,2)</f>
        <v>0</v>
      </c>
      <c r="H499" s="175"/>
      <c r="I499" s="176">
        <f>ROUND(E499*H499,2)</f>
        <v>0</v>
      </c>
      <c r="J499" s="175"/>
      <c r="K499" s="176">
        <f>ROUND(E499*J499,2)</f>
        <v>0</v>
      </c>
      <c r="L499" s="176">
        <v>15</v>
      </c>
      <c r="M499" s="176">
        <f>G499*(1+L499/100)</f>
        <v>0</v>
      </c>
      <c r="N499" s="176">
        <v>3.2000000000000003E-4</v>
      </c>
      <c r="O499" s="176">
        <f>ROUND(E499*N499,2)</f>
        <v>0</v>
      </c>
      <c r="P499" s="176">
        <v>0</v>
      </c>
      <c r="Q499" s="176">
        <f>ROUND(E499*P499,2)</f>
        <v>0</v>
      </c>
      <c r="R499" s="176" t="s">
        <v>996</v>
      </c>
      <c r="S499" s="176" t="s">
        <v>269</v>
      </c>
      <c r="T499" s="161">
        <v>0.96099999999999997</v>
      </c>
      <c r="U499" s="161">
        <f>ROUND(E499*T499,2)</f>
        <v>8.93</v>
      </c>
      <c r="V499" s="161"/>
      <c r="W499" s="152"/>
      <c r="X499" s="152"/>
      <c r="Y499" s="152"/>
      <c r="Z499" s="152"/>
      <c r="AA499" s="152"/>
      <c r="AB499" s="152"/>
      <c r="AC499" s="152"/>
      <c r="AD499" s="152"/>
      <c r="AE499" s="152"/>
      <c r="AF499" s="152" t="s">
        <v>433</v>
      </c>
      <c r="AG499" s="152"/>
      <c r="AH499" s="152"/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  <c r="AV499" s="152"/>
      <c r="AW499" s="152"/>
      <c r="AX499" s="152"/>
      <c r="AY499" s="152"/>
      <c r="AZ499" s="152"/>
      <c r="BA499" s="152"/>
      <c r="BB499" s="152"/>
      <c r="BC499" s="152"/>
      <c r="BD499" s="152"/>
      <c r="BE499" s="152"/>
      <c r="BF499" s="152"/>
      <c r="BG499" s="152"/>
    </row>
    <row r="500" spans="1:59" outlineLevel="1" x14ac:dyDescent="0.2">
      <c r="A500" s="159"/>
      <c r="B500" s="160"/>
      <c r="C500" s="193" t="s">
        <v>1006</v>
      </c>
      <c r="D500" s="191"/>
      <c r="E500" s="192">
        <v>9.2949999999999999</v>
      </c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52"/>
      <c r="X500" s="152"/>
      <c r="Y500" s="152"/>
      <c r="Z500" s="152"/>
      <c r="AA500" s="152"/>
      <c r="AB500" s="152"/>
      <c r="AC500" s="152"/>
      <c r="AD500" s="152"/>
      <c r="AE500" s="152"/>
      <c r="AF500" s="152" t="s">
        <v>329</v>
      </c>
      <c r="AG500" s="152">
        <v>0</v>
      </c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  <c r="AV500" s="152"/>
      <c r="AW500" s="152"/>
      <c r="AX500" s="152"/>
      <c r="AY500" s="152"/>
      <c r="AZ500" s="152"/>
      <c r="BA500" s="152"/>
      <c r="BB500" s="152"/>
      <c r="BC500" s="152"/>
      <c r="BD500" s="152"/>
      <c r="BE500" s="152"/>
      <c r="BF500" s="152"/>
      <c r="BG500" s="152"/>
    </row>
    <row r="501" spans="1:59" outlineLevel="1" x14ac:dyDescent="0.2">
      <c r="A501" s="171">
        <v>161</v>
      </c>
      <c r="B501" s="172" t="s">
        <v>1007</v>
      </c>
      <c r="C501" s="187" t="s">
        <v>1008</v>
      </c>
      <c r="D501" s="173" t="s">
        <v>353</v>
      </c>
      <c r="E501" s="174">
        <v>12.1</v>
      </c>
      <c r="F501" s="175"/>
      <c r="G501" s="176">
        <f>ROUND(E501*F501,2)</f>
        <v>0</v>
      </c>
      <c r="H501" s="175"/>
      <c r="I501" s="176">
        <f>ROUND(E501*H501,2)</f>
        <v>0</v>
      </c>
      <c r="J501" s="175"/>
      <c r="K501" s="176">
        <f>ROUND(E501*J501,2)</f>
        <v>0</v>
      </c>
      <c r="L501" s="176">
        <v>15</v>
      </c>
      <c r="M501" s="176">
        <f>G501*(1+L501/100)</f>
        <v>0</v>
      </c>
      <c r="N501" s="176">
        <v>2.0000000000000001E-4</v>
      </c>
      <c r="O501" s="176">
        <f>ROUND(E501*N501,2)</f>
        <v>0</v>
      </c>
      <c r="P501" s="176">
        <v>0</v>
      </c>
      <c r="Q501" s="176">
        <f>ROUND(E501*P501,2)</f>
        <v>0</v>
      </c>
      <c r="R501" s="176" t="s">
        <v>996</v>
      </c>
      <c r="S501" s="176" t="s">
        <v>269</v>
      </c>
      <c r="T501" s="161">
        <v>0.46200000000000002</v>
      </c>
      <c r="U501" s="161">
        <f>ROUND(E501*T501,2)</f>
        <v>5.59</v>
      </c>
      <c r="V501" s="161"/>
      <c r="W501" s="152"/>
      <c r="X501" s="152"/>
      <c r="Y501" s="152"/>
      <c r="Z501" s="152"/>
      <c r="AA501" s="152"/>
      <c r="AB501" s="152"/>
      <c r="AC501" s="152"/>
      <c r="AD501" s="152"/>
      <c r="AE501" s="152"/>
      <c r="AF501" s="152" t="s">
        <v>433</v>
      </c>
      <c r="AG501" s="152"/>
      <c r="AH501" s="152"/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  <c r="AV501" s="152"/>
      <c r="AW501" s="152"/>
      <c r="AX501" s="152"/>
      <c r="AY501" s="152"/>
      <c r="AZ501" s="152"/>
      <c r="BA501" s="152"/>
      <c r="BB501" s="152"/>
      <c r="BC501" s="152"/>
      <c r="BD501" s="152"/>
      <c r="BE501" s="152"/>
      <c r="BF501" s="152"/>
      <c r="BG501" s="152"/>
    </row>
    <row r="502" spans="1:59" outlineLevel="1" x14ac:dyDescent="0.2">
      <c r="A502" s="159"/>
      <c r="B502" s="160"/>
      <c r="C502" s="257" t="s">
        <v>1009</v>
      </c>
      <c r="D502" s="258"/>
      <c r="E502" s="258"/>
      <c r="F502" s="258"/>
      <c r="G502" s="258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52"/>
      <c r="X502" s="152"/>
      <c r="Y502" s="152"/>
      <c r="Z502" s="152"/>
      <c r="AA502" s="152"/>
      <c r="AB502" s="152"/>
      <c r="AC502" s="152"/>
      <c r="AD502" s="152"/>
      <c r="AE502" s="152"/>
      <c r="AF502" s="152" t="s">
        <v>327</v>
      </c>
      <c r="AG502" s="152"/>
      <c r="AH502" s="152"/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  <c r="AV502" s="152"/>
      <c r="AW502" s="152"/>
      <c r="AX502" s="152"/>
      <c r="AY502" s="152"/>
      <c r="AZ502" s="152"/>
      <c r="BA502" s="152"/>
      <c r="BB502" s="152"/>
      <c r="BC502" s="152"/>
      <c r="BD502" s="152"/>
      <c r="BE502" s="152"/>
      <c r="BF502" s="152"/>
      <c r="BG502" s="152"/>
    </row>
    <row r="503" spans="1:59" outlineLevel="1" x14ac:dyDescent="0.2">
      <c r="A503" s="159"/>
      <c r="B503" s="160"/>
      <c r="C503" s="193" t="s">
        <v>717</v>
      </c>
      <c r="D503" s="191"/>
      <c r="E503" s="192">
        <v>12.1</v>
      </c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52"/>
      <c r="X503" s="152"/>
      <c r="Y503" s="152"/>
      <c r="Z503" s="152"/>
      <c r="AA503" s="152"/>
      <c r="AB503" s="152"/>
      <c r="AC503" s="152"/>
      <c r="AD503" s="152"/>
      <c r="AE503" s="152"/>
      <c r="AF503" s="152" t="s">
        <v>329</v>
      </c>
      <c r="AG503" s="152">
        <v>0</v>
      </c>
      <c r="AH503" s="152"/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  <c r="AV503" s="152"/>
      <c r="AW503" s="152"/>
      <c r="AX503" s="152"/>
      <c r="AY503" s="152"/>
      <c r="AZ503" s="152"/>
      <c r="BA503" s="152"/>
      <c r="BB503" s="152"/>
      <c r="BC503" s="152"/>
      <c r="BD503" s="152"/>
      <c r="BE503" s="152"/>
      <c r="BF503" s="152"/>
      <c r="BG503" s="152"/>
    </row>
    <row r="504" spans="1:59" outlineLevel="1" x14ac:dyDescent="0.2">
      <c r="A504" s="171">
        <v>162</v>
      </c>
      <c r="B504" s="172" t="s">
        <v>1010</v>
      </c>
      <c r="C504" s="187" t="s">
        <v>1011</v>
      </c>
      <c r="D504" s="173" t="s">
        <v>395</v>
      </c>
      <c r="E504" s="174">
        <v>8</v>
      </c>
      <c r="F504" s="175"/>
      <c r="G504" s="176">
        <f>ROUND(E504*F504,2)</f>
        <v>0</v>
      </c>
      <c r="H504" s="175"/>
      <c r="I504" s="176">
        <f>ROUND(E504*H504,2)</f>
        <v>0</v>
      </c>
      <c r="J504" s="175"/>
      <c r="K504" s="176">
        <f>ROUND(E504*J504,2)</f>
        <v>0</v>
      </c>
      <c r="L504" s="176">
        <v>15</v>
      </c>
      <c r="M504" s="176">
        <f>G504*(1+L504/100)</f>
        <v>0</v>
      </c>
      <c r="N504" s="176">
        <v>0</v>
      </c>
      <c r="O504" s="176">
        <f>ROUND(E504*N504,2)</f>
        <v>0</v>
      </c>
      <c r="P504" s="176">
        <v>0</v>
      </c>
      <c r="Q504" s="176">
        <f>ROUND(E504*P504,2)</f>
        <v>0</v>
      </c>
      <c r="R504" s="176"/>
      <c r="S504" s="176" t="s">
        <v>265</v>
      </c>
      <c r="T504" s="161">
        <v>0</v>
      </c>
      <c r="U504" s="161">
        <f>ROUND(E504*T504,2)</f>
        <v>0</v>
      </c>
      <c r="V504" s="161"/>
      <c r="W504" s="152"/>
      <c r="X504" s="152"/>
      <c r="Y504" s="152"/>
      <c r="Z504" s="152"/>
      <c r="AA504" s="152"/>
      <c r="AB504" s="152"/>
      <c r="AC504" s="152"/>
      <c r="AD504" s="152"/>
      <c r="AE504" s="152"/>
      <c r="AF504" s="152" t="s">
        <v>433</v>
      </c>
      <c r="AG504" s="152"/>
      <c r="AH504" s="152"/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  <c r="AV504" s="152"/>
      <c r="AW504" s="152"/>
      <c r="AX504" s="152"/>
      <c r="AY504" s="152"/>
      <c r="AZ504" s="152"/>
      <c r="BA504" s="152"/>
      <c r="BB504" s="152"/>
      <c r="BC504" s="152"/>
      <c r="BD504" s="152"/>
      <c r="BE504" s="152"/>
      <c r="BF504" s="152"/>
      <c r="BG504" s="152"/>
    </row>
    <row r="505" spans="1:59" outlineLevel="1" x14ac:dyDescent="0.2">
      <c r="A505" s="159"/>
      <c r="B505" s="160"/>
      <c r="C505" s="193" t="s">
        <v>988</v>
      </c>
      <c r="D505" s="191"/>
      <c r="E505" s="192">
        <v>8</v>
      </c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52"/>
      <c r="X505" s="152"/>
      <c r="Y505" s="152"/>
      <c r="Z505" s="152"/>
      <c r="AA505" s="152"/>
      <c r="AB505" s="152"/>
      <c r="AC505" s="152"/>
      <c r="AD505" s="152"/>
      <c r="AE505" s="152"/>
      <c r="AF505" s="152" t="s">
        <v>329</v>
      </c>
      <c r="AG505" s="152">
        <v>0</v>
      </c>
      <c r="AH505" s="152"/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  <c r="AV505" s="152"/>
      <c r="AW505" s="152"/>
      <c r="AX505" s="152"/>
      <c r="AY505" s="152"/>
      <c r="AZ505" s="152"/>
      <c r="BA505" s="152"/>
      <c r="BB505" s="152"/>
      <c r="BC505" s="152"/>
      <c r="BD505" s="152"/>
      <c r="BE505" s="152"/>
      <c r="BF505" s="152"/>
      <c r="BG505" s="152"/>
    </row>
    <row r="506" spans="1:59" outlineLevel="1" x14ac:dyDescent="0.2">
      <c r="A506" s="171">
        <v>163</v>
      </c>
      <c r="B506" s="172" t="s">
        <v>1012</v>
      </c>
      <c r="C506" s="187" t="s">
        <v>1013</v>
      </c>
      <c r="D506" s="173" t="s">
        <v>395</v>
      </c>
      <c r="E506" s="174">
        <v>2</v>
      </c>
      <c r="F506" s="175"/>
      <c r="G506" s="176">
        <f>ROUND(E506*F506,2)</f>
        <v>0</v>
      </c>
      <c r="H506" s="175"/>
      <c r="I506" s="176">
        <f>ROUND(E506*H506,2)</f>
        <v>0</v>
      </c>
      <c r="J506" s="175"/>
      <c r="K506" s="176">
        <f>ROUND(E506*J506,2)</f>
        <v>0</v>
      </c>
      <c r="L506" s="176">
        <v>15</v>
      </c>
      <c r="M506" s="176">
        <f>G506*(1+L506/100)</f>
        <v>0</v>
      </c>
      <c r="N506" s="176">
        <v>0</v>
      </c>
      <c r="O506" s="176">
        <f>ROUND(E506*N506,2)</f>
        <v>0</v>
      </c>
      <c r="P506" s="176">
        <v>0</v>
      </c>
      <c r="Q506" s="176">
        <f>ROUND(E506*P506,2)</f>
        <v>0</v>
      </c>
      <c r="R506" s="176"/>
      <c r="S506" s="176" t="s">
        <v>265</v>
      </c>
      <c r="T506" s="161">
        <v>0</v>
      </c>
      <c r="U506" s="161">
        <f>ROUND(E506*T506,2)</f>
        <v>0</v>
      </c>
      <c r="V506" s="161"/>
      <c r="W506" s="152"/>
      <c r="X506" s="152"/>
      <c r="Y506" s="152"/>
      <c r="Z506" s="152"/>
      <c r="AA506" s="152"/>
      <c r="AB506" s="152"/>
      <c r="AC506" s="152"/>
      <c r="AD506" s="152"/>
      <c r="AE506" s="152"/>
      <c r="AF506" s="152" t="s">
        <v>433</v>
      </c>
      <c r="AG506" s="152"/>
      <c r="AH506" s="152"/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  <c r="AV506" s="152"/>
      <c r="AW506" s="152"/>
      <c r="AX506" s="152"/>
      <c r="AY506" s="152"/>
      <c r="AZ506" s="152"/>
      <c r="BA506" s="152"/>
      <c r="BB506" s="152"/>
      <c r="BC506" s="152"/>
      <c r="BD506" s="152"/>
      <c r="BE506" s="152"/>
      <c r="BF506" s="152"/>
      <c r="BG506" s="152"/>
    </row>
    <row r="507" spans="1:59" outlineLevel="1" x14ac:dyDescent="0.2">
      <c r="A507" s="159"/>
      <c r="B507" s="160"/>
      <c r="C507" s="193" t="s">
        <v>144</v>
      </c>
      <c r="D507" s="191"/>
      <c r="E507" s="192">
        <v>2</v>
      </c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52"/>
      <c r="X507" s="152"/>
      <c r="Y507" s="152"/>
      <c r="Z507" s="152"/>
      <c r="AA507" s="152"/>
      <c r="AB507" s="152"/>
      <c r="AC507" s="152"/>
      <c r="AD507" s="152"/>
      <c r="AE507" s="152"/>
      <c r="AF507" s="152" t="s">
        <v>329</v>
      </c>
      <c r="AG507" s="152">
        <v>0</v>
      </c>
      <c r="AH507" s="152"/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  <c r="AV507" s="152"/>
      <c r="AW507" s="152"/>
      <c r="AX507" s="152"/>
      <c r="AY507" s="152"/>
      <c r="AZ507" s="152"/>
      <c r="BA507" s="152"/>
      <c r="BB507" s="152"/>
      <c r="BC507" s="152"/>
      <c r="BD507" s="152"/>
      <c r="BE507" s="152"/>
      <c r="BF507" s="152"/>
      <c r="BG507" s="152"/>
    </row>
    <row r="508" spans="1:59" outlineLevel="1" x14ac:dyDescent="0.2">
      <c r="A508" s="171">
        <v>164</v>
      </c>
      <c r="B508" s="172" t="s">
        <v>1014</v>
      </c>
      <c r="C508" s="187" t="s">
        <v>1015</v>
      </c>
      <c r="D508" s="173" t="s">
        <v>395</v>
      </c>
      <c r="E508" s="174">
        <v>1</v>
      </c>
      <c r="F508" s="175"/>
      <c r="G508" s="176">
        <f>ROUND(E508*F508,2)</f>
        <v>0</v>
      </c>
      <c r="H508" s="175"/>
      <c r="I508" s="176">
        <f>ROUND(E508*H508,2)</f>
        <v>0</v>
      </c>
      <c r="J508" s="175"/>
      <c r="K508" s="176">
        <f>ROUND(E508*J508,2)</f>
        <v>0</v>
      </c>
      <c r="L508" s="176">
        <v>15</v>
      </c>
      <c r="M508" s="176">
        <f>G508*(1+L508/100)</f>
        <v>0</v>
      </c>
      <c r="N508" s="176">
        <v>0</v>
      </c>
      <c r="O508" s="176">
        <f>ROUND(E508*N508,2)</f>
        <v>0</v>
      </c>
      <c r="P508" s="176">
        <v>0</v>
      </c>
      <c r="Q508" s="176">
        <f>ROUND(E508*P508,2)</f>
        <v>0</v>
      </c>
      <c r="R508" s="176"/>
      <c r="S508" s="176" t="s">
        <v>265</v>
      </c>
      <c r="T508" s="161">
        <v>0</v>
      </c>
      <c r="U508" s="161">
        <f>ROUND(E508*T508,2)</f>
        <v>0</v>
      </c>
      <c r="V508" s="161"/>
      <c r="W508" s="152"/>
      <c r="X508" s="152"/>
      <c r="Y508" s="152"/>
      <c r="Z508" s="152"/>
      <c r="AA508" s="152"/>
      <c r="AB508" s="152"/>
      <c r="AC508" s="152"/>
      <c r="AD508" s="152"/>
      <c r="AE508" s="152"/>
      <c r="AF508" s="152" t="s">
        <v>433</v>
      </c>
      <c r="AG508" s="152"/>
      <c r="AH508" s="152"/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  <c r="AV508" s="152"/>
      <c r="AW508" s="152"/>
      <c r="AX508" s="152"/>
      <c r="AY508" s="152"/>
      <c r="AZ508" s="152"/>
      <c r="BA508" s="152"/>
      <c r="BB508" s="152"/>
      <c r="BC508" s="152"/>
      <c r="BD508" s="152"/>
      <c r="BE508" s="152"/>
      <c r="BF508" s="152"/>
      <c r="BG508" s="152"/>
    </row>
    <row r="509" spans="1:59" outlineLevel="1" x14ac:dyDescent="0.2">
      <c r="A509" s="159"/>
      <c r="B509" s="160"/>
      <c r="C509" s="193" t="s">
        <v>59</v>
      </c>
      <c r="D509" s="191"/>
      <c r="E509" s="192">
        <v>1</v>
      </c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52"/>
      <c r="X509" s="152"/>
      <c r="Y509" s="152"/>
      <c r="Z509" s="152"/>
      <c r="AA509" s="152"/>
      <c r="AB509" s="152"/>
      <c r="AC509" s="152"/>
      <c r="AD509" s="152"/>
      <c r="AE509" s="152"/>
      <c r="AF509" s="152" t="s">
        <v>329</v>
      </c>
      <c r="AG509" s="152">
        <v>0</v>
      </c>
      <c r="AH509" s="152"/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  <c r="AV509" s="152"/>
      <c r="AW509" s="152"/>
      <c r="AX509" s="152"/>
      <c r="AY509" s="152"/>
      <c r="AZ509" s="152"/>
      <c r="BA509" s="152"/>
      <c r="BB509" s="152"/>
      <c r="BC509" s="152"/>
      <c r="BD509" s="152"/>
      <c r="BE509" s="152"/>
      <c r="BF509" s="152"/>
      <c r="BG509" s="152"/>
    </row>
    <row r="510" spans="1:59" outlineLevel="1" x14ac:dyDescent="0.2">
      <c r="A510" s="171">
        <v>165</v>
      </c>
      <c r="B510" s="172" t="s">
        <v>1016</v>
      </c>
      <c r="C510" s="187" t="s">
        <v>1017</v>
      </c>
      <c r="D510" s="173" t="s">
        <v>395</v>
      </c>
      <c r="E510" s="174">
        <v>7</v>
      </c>
      <c r="F510" s="175"/>
      <c r="G510" s="176">
        <f>ROUND(E510*F510,2)</f>
        <v>0</v>
      </c>
      <c r="H510" s="175"/>
      <c r="I510" s="176">
        <f>ROUND(E510*H510,2)</f>
        <v>0</v>
      </c>
      <c r="J510" s="175"/>
      <c r="K510" s="176">
        <f>ROUND(E510*J510,2)</f>
        <v>0</v>
      </c>
      <c r="L510" s="176">
        <v>15</v>
      </c>
      <c r="M510" s="176">
        <f>G510*(1+L510/100)</f>
        <v>0</v>
      </c>
      <c r="N510" s="176">
        <v>0</v>
      </c>
      <c r="O510" s="176">
        <f>ROUND(E510*N510,2)</f>
        <v>0</v>
      </c>
      <c r="P510" s="176">
        <v>0</v>
      </c>
      <c r="Q510" s="176">
        <f>ROUND(E510*P510,2)</f>
        <v>0</v>
      </c>
      <c r="R510" s="176"/>
      <c r="S510" s="176" t="s">
        <v>265</v>
      </c>
      <c r="T510" s="161">
        <v>0</v>
      </c>
      <c r="U510" s="161">
        <f>ROUND(E510*T510,2)</f>
        <v>0</v>
      </c>
      <c r="V510" s="161"/>
      <c r="W510" s="152"/>
      <c r="X510" s="152"/>
      <c r="Y510" s="152"/>
      <c r="Z510" s="152"/>
      <c r="AA510" s="152"/>
      <c r="AB510" s="152"/>
      <c r="AC510" s="152"/>
      <c r="AD510" s="152"/>
      <c r="AE510" s="152"/>
      <c r="AF510" s="152" t="s">
        <v>433</v>
      </c>
      <c r="AG510" s="152"/>
      <c r="AH510" s="152"/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  <c r="AV510" s="152"/>
      <c r="AW510" s="152"/>
      <c r="AX510" s="152"/>
      <c r="AY510" s="152"/>
      <c r="AZ510" s="152"/>
      <c r="BA510" s="152"/>
      <c r="BB510" s="152"/>
      <c r="BC510" s="152"/>
      <c r="BD510" s="152"/>
      <c r="BE510" s="152"/>
      <c r="BF510" s="152"/>
      <c r="BG510" s="152"/>
    </row>
    <row r="511" spans="1:59" outlineLevel="1" x14ac:dyDescent="0.2">
      <c r="A511" s="159"/>
      <c r="B511" s="160"/>
      <c r="C511" s="193" t="s">
        <v>1000</v>
      </c>
      <c r="D511" s="191"/>
      <c r="E511" s="192">
        <v>7</v>
      </c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52"/>
      <c r="X511" s="152"/>
      <c r="Y511" s="152"/>
      <c r="Z511" s="152"/>
      <c r="AA511" s="152"/>
      <c r="AB511" s="152"/>
      <c r="AC511" s="152"/>
      <c r="AD511" s="152"/>
      <c r="AE511" s="152"/>
      <c r="AF511" s="152" t="s">
        <v>329</v>
      </c>
      <c r="AG511" s="152">
        <v>0</v>
      </c>
      <c r="AH511" s="152"/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  <c r="AV511" s="152"/>
      <c r="AW511" s="152"/>
      <c r="AX511" s="152"/>
      <c r="AY511" s="152"/>
      <c r="AZ511" s="152"/>
      <c r="BA511" s="152"/>
      <c r="BB511" s="152"/>
      <c r="BC511" s="152"/>
      <c r="BD511" s="152"/>
      <c r="BE511" s="152"/>
      <c r="BF511" s="152"/>
      <c r="BG511" s="152"/>
    </row>
    <row r="512" spans="1:59" outlineLevel="1" x14ac:dyDescent="0.2">
      <c r="A512" s="171">
        <v>166</v>
      </c>
      <c r="B512" s="172" t="s">
        <v>1018</v>
      </c>
      <c r="C512" s="187" t="s">
        <v>1019</v>
      </c>
      <c r="D512" s="173" t="s">
        <v>395</v>
      </c>
      <c r="E512" s="174">
        <v>1</v>
      </c>
      <c r="F512" s="175"/>
      <c r="G512" s="176">
        <f>ROUND(E512*F512,2)</f>
        <v>0</v>
      </c>
      <c r="H512" s="175"/>
      <c r="I512" s="176">
        <f>ROUND(E512*H512,2)</f>
        <v>0</v>
      </c>
      <c r="J512" s="175"/>
      <c r="K512" s="176">
        <f>ROUND(E512*J512,2)</f>
        <v>0</v>
      </c>
      <c r="L512" s="176">
        <v>15</v>
      </c>
      <c r="M512" s="176">
        <f>G512*(1+L512/100)</f>
        <v>0</v>
      </c>
      <c r="N512" s="176">
        <v>0</v>
      </c>
      <c r="O512" s="176">
        <f>ROUND(E512*N512,2)</f>
        <v>0</v>
      </c>
      <c r="P512" s="176">
        <v>0</v>
      </c>
      <c r="Q512" s="176">
        <f>ROUND(E512*P512,2)</f>
        <v>0</v>
      </c>
      <c r="R512" s="176"/>
      <c r="S512" s="176" t="s">
        <v>265</v>
      </c>
      <c r="T512" s="161">
        <v>0</v>
      </c>
      <c r="U512" s="161">
        <f>ROUND(E512*T512,2)</f>
        <v>0</v>
      </c>
      <c r="V512" s="161"/>
      <c r="W512" s="152"/>
      <c r="X512" s="152"/>
      <c r="Y512" s="152"/>
      <c r="Z512" s="152"/>
      <c r="AA512" s="152"/>
      <c r="AB512" s="152"/>
      <c r="AC512" s="152"/>
      <c r="AD512" s="152"/>
      <c r="AE512" s="152"/>
      <c r="AF512" s="152" t="s">
        <v>433</v>
      </c>
      <c r="AG512" s="152"/>
      <c r="AH512" s="152"/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  <c r="AV512" s="152"/>
      <c r="AW512" s="152"/>
      <c r="AX512" s="152"/>
      <c r="AY512" s="152"/>
      <c r="AZ512" s="152"/>
      <c r="BA512" s="152"/>
      <c r="BB512" s="152"/>
      <c r="BC512" s="152"/>
      <c r="BD512" s="152"/>
      <c r="BE512" s="152"/>
      <c r="BF512" s="152"/>
      <c r="BG512" s="152"/>
    </row>
    <row r="513" spans="1:59" outlineLevel="1" x14ac:dyDescent="0.2">
      <c r="A513" s="159"/>
      <c r="B513" s="160"/>
      <c r="C513" s="193" t="s">
        <v>59</v>
      </c>
      <c r="D513" s="191"/>
      <c r="E513" s="192">
        <v>1</v>
      </c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52"/>
      <c r="X513" s="152"/>
      <c r="Y513" s="152"/>
      <c r="Z513" s="152"/>
      <c r="AA513" s="152"/>
      <c r="AB513" s="152"/>
      <c r="AC513" s="152"/>
      <c r="AD513" s="152"/>
      <c r="AE513" s="152"/>
      <c r="AF513" s="152" t="s">
        <v>329</v>
      </c>
      <c r="AG513" s="152">
        <v>0</v>
      </c>
      <c r="AH513" s="152"/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  <c r="AV513" s="152"/>
      <c r="AW513" s="152"/>
      <c r="AX513" s="152"/>
      <c r="AY513" s="152"/>
      <c r="AZ513" s="152"/>
      <c r="BA513" s="152"/>
      <c r="BB513" s="152"/>
      <c r="BC513" s="152"/>
      <c r="BD513" s="152"/>
      <c r="BE513" s="152"/>
      <c r="BF513" s="152"/>
      <c r="BG513" s="152"/>
    </row>
    <row r="514" spans="1:59" outlineLevel="1" x14ac:dyDescent="0.2">
      <c r="A514" s="171">
        <v>167</v>
      </c>
      <c r="B514" s="172" t="s">
        <v>1020</v>
      </c>
      <c r="C514" s="187" t="s">
        <v>1021</v>
      </c>
      <c r="D514" s="173" t="s">
        <v>395</v>
      </c>
      <c r="E514" s="174">
        <v>1</v>
      </c>
      <c r="F514" s="175"/>
      <c r="G514" s="176">
        <f>ROUND(E514*F514,2)</f>
        <v>0</v>
      </c>
      <c r="H514" s="175"/>
      <c r="I514" s="176">
        <f>ROUND(E514*H514,2)</f>
        <v>0</v>
      </c>
      <c r="J514" s="175"/>
      <c r="K514" s="176">
        <f>ROUND(E514*J514,2)</f>
        <v>0</v>
      </c>
      <c r="L514" s="176">
        <v>15</v>
      </c>
      <c r="M514" s="176">
        <f>G514*(1+L514/100)</f>
        <v>0</v>
      </c>
      <c r="N514" s="176">
        <v>0</v>
      </c>
      <c r="O514" s="176">
        <f>ROUND(E514*N514,2)</f>
        <v>0</v>
      </c>
      <c r="P514" s="176">
        <v>0</v>
      </c>
      <c r="Q514" s="176">
        <f>ROUND(E514*P514,2)</f>
        <v>0</v>
      </c>
      <c r="R514" s="176"/>
      <c r="S514" s="176" t="s">
        <v>265</v>
      </c>
      <c r="T514" s="161">
        <v>0</v>
      </c>
      <c r="U514" s="161">
        <f>ROUND(E514*T514,2)</f>
        <v>0</v>
      </c>
      <c r="V514" s="161"/>
      <c r="W514" s="152"/>
      <c r="X514" s="152"/>
      <c r="Y514" s="152"/>
      <c r="Z514" s="152"/>
      <c r="AA514" s="152"/>
      <c r="AB514" s="152"/>
      <c r="AC514" s="152"/>
      <c r="AD514" s="152"/>
      <c r="AE514" s="152"/>
      <c r="AF514" s="152" t="s">
        <v>433</v>
      </c>
      <c r="AG514" s="152"/>
      <c r="AH514" s="152"/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  <c r="AV514" s="152"/>
      <c r="AW514" s="152"/>
      <c r="AX514" s="152"/>
      <c r="AY514" s="152"/>
      <c r="AZ514" s="152"/>
      <c r="BA514" s="152"/>
      <c r="BB514" s="152"/>
      <c r="BC514" s="152"/>
      <c r="BD514" s="152"/>
      <c r="BE514" s="152"/>
      <c r="BF514" s="152"/>
      <c r="BG514" s="152"/>
    </row>
    <row r="515" spans="1:59" outlineLevel="1" x14ac:dyDescent="0.2">
      <c r="A515" s="159"/>
      <c r="B515" s="160"/>
      <c r="C515" s="193" t="s">
        <v>59</v>
      </c>
      <c r="D515" s="191"/>
      <c r="E515" s="192">
        <v>1</v>
      </c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52"/>
      <c r="X515" s="152"/>
      <c r="Y515" s="152"/>
      <c r="Z515" s="152"/>
      <c r="AA515" s="152"/>
      <c r="AB515" s="152"/>
      <c r="AC515" s="152"/>
      <c r="AD515" s="152"/>
      <c r="AE515" s="152"/>
      <c r="AF515" s="152" t="s">
        <v>329</v>
      </c>
      <c r="AG515" s="152">
        <v>0</v>
      </c>
      <c r="AH515" s="152"/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  <c r="AV515" s="152"/>
      <c r="AW515" s="152"/>
      <c r="AX515" s="152"/>
      <c r="AY515" s="152"/>
      <c r="AZ515" s="152"/>
      <c r="BA515" s="152"/>
      <c r="BB515" s="152"/>
      <c r="BC515" s="152"/>
      <c r="BD515" s="152"/>
      <c r="BE515" s="152"/>
      <c r="BF515" s="152"/>
      <c r="BG515" s="152"/>
    </row>
    <row r="516" spans="1:59" outlineLevel="1" x14ac:dyDescent="0.2">
      <c r="A516" s="171">
        <v>168</v>
      </c>
      <c r="B516" s="172" t="s">
        <v>1022</v>
      </c>
      <c r="C516" s="187" t="s">
        <v>1023</v>
      </c>
      <c r="D516" s="173" t="s">
        <v>395</v>
      </c>
      <c r="E516" s="174">
        <v>1</v>
      </c>
      <c r="F516" s="175"/>
      <c r="G516" s="176">
        <f>ROUND(E516*F516,2)</f>
        <v>0</v>
      </c>
      <c r="H516" s="175"/>
      <c r="I516" s="176">
        <f>ROUND(E516*H516,2)</f>
        <v>0</v>
      </c>
      <c r="J516" s="175"/>
      <c r="K516" s="176">
        <f>ROUND(E516*J516,2)</f>
        <v>0</v>
      </c>
      <c r="L516" s="176">
        <v>15</v>
      </c>
      <c r="M516" s="176">
        <f>G516*(1+L516/100)</f>
        <v>0</v>
      </c>
      <c r="N516" s="176">
        <v>0</v>
      </c>
      <c r="O516" s="176">
        <f>ROUND(E516*N516,2)</f>
        <v>0</v>
      </c>
      <c r="P516" s="176">
        <v>0</v>
      </c>
      <c r="Q516" s="176">
        <f>ROUND(E516*P516,2)</f>
        <v>0</v>
      </c>
      <c r="R516" s="176"/>
      <c r="S516" s="176" t="s">
        <v>265</v>
      </c>
      <c r="T516" s="161">
        <v>0</v>
      </c>
      <c r="U516" s="161">
        <f>ROUND(E516*T516,2)</f>
        <v>0</v>
      </c>
      <c r="V516" s="161"/>
      <c r="W516" s="152"/>
      <c r="X516" s="152"/>
      <c r="Y516" s="152"/>
      <c r="Z516" s="152"/>
      <c r="AA516" s="152"/>
      <c r="AB516" s="152"/>
      <c r="AC516" s="152"/>
      <c r="AD516" s="152"/>
      <c r="AE516" s="152"/>
      <c r="AF516" s="152" t="s">
        <v>433</v>
      </c>
      <c r="AG516" s="152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  <c r="AV516" s="152"/>
      <c r="AW516" s="152"/>
      <c r="AX516" s="152"/>
      <c r="AY516" s="152"/>
      <c r="AZ516" s="152"/>
      <c r="BA516" s="152"/>
      <c r="BB516" s="152"/>
      <c r="BC516" s="152"/>
      <c r="BD516" s="152"/>
      <c r="BE516" s="152"/>
      <c r="BF516" s="152"/>
      <c r="BG516" s="152"/>
    </row>
    <row r="517" spans="1:59" outlineLevel="1" x14ac:dyDescent="0.2">
      <c r="A517" s="159"/>
      <c r="B517" s="160"/>
      <c r="C517" s="193" t="s">
        <v>59</v>
      </c>
      <c r="D517" s="191"/>
      <c r="E517" s="192">
        <v>1</v>
      </c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52"/>
      <c r="X517" s="152"/>
      <c r="Y517" s="152"/>
      <c r="Z517" s="152"/>
      <c r="AA517" s="152"/>
      <c r="AB517" s="152"/>
      <c r="AC517" s="152"/>
      <c r="AD517" s="152"/>
      <c r="AE517" s="152"/>
      <c r="AF517" s="152" t="s">
        <v>329</v>
      </c>
      <c r="AG517" s="152">
        <v>0</v>
      </c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  <c r="AV517" s="152"/>
      <c r="AW517" s="152"/>
      <c r="AX517" s="152"/>
      <c r="AY517" s="152"/>
      <c r="AZ517" s="152"/>
      <c r="BA517" s="152"/>
      <c r="BB517" s="152"/>
      <c r="BC517" s="152"/>
      <c r="BD517" s="152"/>
      <c r="BE517" s="152"/>
      <c r="BF517" s="152"/>
      <c r="BG517" s="152"/>
    </row>
    <row r="518" spans="1:59" outlineLevel="1" x14ac:dyDescent="0.2">
      <c r="A518" s="171">
        <v>169</v>
      </c>
      <c r="B518" s="172" t="s">
        <v>1024</v>
      </c>
      <c r="C518" s="187" t="s">
        <v>1025</v>
      </c>
      <c r="D518" s="173" t="s">
        <v>395</v>
      </c>
      <c r="E518" s="174">
        <v>1</v>
      </c>
      <c r="F518" s="175"/>
      <c r="G518" s="176">
        <f>ROUND(E518*F518,2)</f>
        <v>0</v>
      </c>
      <c r="H518" s="175"/>
      <c r="I518" s="176">
        <f>ROUND(E518*H518,2)</f>
        <v>0</v>
      </c>
      <c r="J518" s="175"/>
      <c r="K518" s="176">
        <f>ROUND(E518*J518,2)</f>
        <v>0</v>
      </c>
      <c r="L518" s="176">
        <v>15</v>
      </c>
      <c r="M518" s="176">
        <f>G518*(1+L518/100)</f>
        <v>0</v>
      </c>
      <c r="N518" s="176">
        <v>0</v>
      </c>
      <c r="O518" s="176">
        <f>ROUND(E518*N518,2)</f>
        <v>0</v>
      </c>
      <c r="P518" s="176">
        <v>0</v>
      </c>
      <c r="Q518" s="176">
        <f>ROUND(E518*P518,2)</f>
        <v>0</v>
      </c>
      <c r="R518" s="176"/>
      <c r="S518" s="176" t="s">
        <v>265</v>
      </c>
      <c r="T518" s="161">
        <v>0</v>
      </c>
      <c r="U518" s="161">
        <f>ROUND(E518*T518,2)</f>
        <v>0</v>
      </c>
      <c r="V518" s="161"/>
      <c r="W518" s="152"/>
      <c r="X518" s="152"/>
      <c r="Y518" s="152"/>
      <c r="Z518" s="152"/>
      <c r="AA518" s="152"/>
      <c r="AB518" s="152"/>
      <c r="AC518" s="152"/>
      <c r="AD518" s="152"/>
      <c r="AE518" s="152"/>
      <c r="AF518" s="152" t="s">
        <v>433</v>
      </c>
      <c r="AG518" s="152"/>
      <c r="AH518" s="152"/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  <c r="AV518" s="152"/>
      <c r="AW518" s="152"/>
      <c r="AX518" s="152"/>
      <c r="AY518" s="152"/>
      <c r="AZ518" s="152"/>
      <c r="BA518" s="152"/>
      <c r="BB518" s="152"/>
      <c r="BC518" s="152"/>
      <c r="BD518" s="152"/>
      <c r="BE518" s="152"/>
      <c r="BF518" s="152"/>
      <c r="BG518" s="152"/>
    </row>
    <row r="519" spans="1:59" outlineLevel="1" x14ac:dyDescent="0.2">
      <c r="A519" s="159"/>
      <c r="B519" s="160"/>
      <c r="C519" s="193" t="s">
        <v>59</v>
      </c>
      <c r="D519" s="191"/>
      <c r="E519" s="192">
        <v>1</v>
      </c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52"/>
      <c r="X519" s="152"/>
      <c r="Y519" s="152"/>
      <c r="Z519" s="152"/>
      <c r="AA519" s="152"/>
      <c r="AB519" s="152"/>
      <c r="AC519" s="152"/>
      <c r="AD519" s="152"/>
      <c r="AE519" s="152"/>
      <c r="AF519" s="152" t="s">
        <v>329</v>
      </c>
      <c r="AG519" s="152">
        <v>0</v>
      </c>
      <c r="AH519" s="152"/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  <c r="AV519" s="152"/>
      <c r="AW519" s="152"/>
      <c r="AX519" s="152"/>
      <c r="AY519" s="152"/>
      <c r="AZ519" s="152"/>
      <c r="BA519" s="152"/>
      <c r="BB519" s="152"/>
      <c r="BC519" s="152"/>
      <c r="BD519" s="152"/>
      <c r="BE519" s="152"/>
      <c r="BF519" s="152"/>
      <c r="BG519" s="152"/>
    </row>
    <row r="520" spans="1:59" outlineLevel="1" x14ac:dyDescent="0.2">
      <c r="A520" s="171">
        <v>170</v>
      </c>
      <c r="B520" s="172" t="s">
        <v>1026</v>
      </c>
      <c r="C520" s="187" t="s">
        <v>1027</v>
      </c>
      <c r="D520" s="173" t="s">
        <v>364</v>
      </c>
      <c r="E520" s="174">
        <v>102</v>
      </c>
      <c r="F520" s="175"/>
      <c r="G520" s="176">
        <f>ROUND(E520*F520,2)</f>
        <v>0</v>
      </c>
      <c r="H520" s="175"/>
      <c r="I520" s="176">
        <f>ROUND(E520*H520,2)</f>
        <v>0</v>
      </c>
      <c r="J520" s="175"/>
      <c r="K520" s="176">
        <f>ROUND(E520*J520,2)</f>
        <v>0</v>
      </c>
      <c r="L520" s="176">
        <v>15</v>
      </c>
      <c r="M520" s="176">
        <f>G520*(1+L520/100)</f>
        <v>0</v>
      </c>
      <c r="N520" s="176">
        <v>0</v>
      </c>
      <c r="O520" s="176">
        <f>ROUND(E520*N520,2)</f>
        <v>0</v>
      </c>
      <c r="P520" s="176">
        <v>0</v>
      </c>
      <c r="Q520" s="176">
        <f>ROUND(E520*P520,2)</f>
        <v>0</v>
      </c>
      <c r="R520" s="176"/>
      <c r="S520" s="176" t="s">
        <v>265</v>
      </c>
      <c r="T520" s="161">
        <v>0</v>
      </c>
      <c r="U520" s="161">
        <f>ROUND(E520*T520,2)</f>
        <v>0</v>
      </c>
      <c r="V520" s="161"/>
      <c r="W520" s="152"/>
      <c r="X520" s="152"/>
      <c r="Y520" s="152"/>
      <c r="Z520" s="152"/>
      <c r="AA520" s="152"/>
      <c r="AB520" s="152"/>
      <c r="AC520" s="152"/>
      <c r="AD520" s="152"/>
      <c r="AE520" s="152"/>
      <c r="AF520" s="152" t="s">
        <v>433</v>
      </c>
      <c r="AG520" s="152"/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  <c r="AV520" s="152"/>
      <c r="AW520" s="152"/>
      <c r="AX520" s="152"/>
      <c r="AY520" s="152"/>
      <c r="AZ520" s="152"/>
      <c r="BA520" s="152"/>
      <c r="BB520" s="152"/>
      <c r="BC520" s="152"/>
      <c r="BD520" s="152"/>
      <c r="BE520" s="152"/>
      <c r="BF520" s="152"/>
      <c r="BG520" s="152"/>
    </row>
    <row r="521" spans="1:59" outlineLevel="1" x14ac:dyDescent="0.2">
      <c r="A521" s="159"/>
      <c r="B521" s="160"/>
      <c r="C521" s="193" t="s">
        <v>1028</v>
      </c>
      <c r="D521" s="191"/>
      <c r="E521" s="192">
        <v>102</v>
      </c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52"/>
      <c r="X521" s="152"/>
      <c r="Y521" s="152"/>
      <c r="Z521" s="152"/>
      <c r="AA521" s="152"/>
      <c r="AB521" s="152"/>
      <c r="AC521" s="152"/>
      <c r="AD521" s="152"/>
      <c r="AE521" s="152"/>
      <c r="AF521" s="152" t="s">
        <v>329</v>
      </c>
      <c r="AG521" s="152">
        <v>0</v>
      </c>
      <c r="AH521" s="152"/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  <c r="AV521" s="152"/>
      <c r="AW521" s="152"/>
      <c r="AX521" s="152"/>
      <c r="AY521" s="152"/>
      <c r="AZ521" s="152"/>
      <c r="BA521" s="152"/>
      <c r="BB521" s="152"/>
      <c r="BC521" s="152"/>
      <c r="BD521" s="152"/>
      <c r="BE521" s="152"/>
      <c r="BF521" s="152"/>
      <c r="BG521" s="152"/>
    </row>
    <row r="522" spans="1:59" ht="33.75" outlineLevel="1" x14ac:dyDescent="0.2">
      <c r="A522" s="171">
        <v>171</v>
      </c>
      <c r="B522" s="172" t="s">
        <v>1029</v>
      </c>
      <c r="C522" s="187" t="s">
        <v>1030</v>
      </c>
      <c r="D522" s="173" t="s">
        <v>364</v>
      </c>
      <c r="E522" s="174">
        <v>34</v>
      </c>
      <c r="F522" s="175"/>
      <c r="G522" s="176">
        <f>ROUND(E522*F522,2)</f>
        <v>0</v>
      </c>
      <c r="H522" s="175"/>
      <c r="I522" s="176">
        <f>ROUND(E522*H522,2)</f>
        <v>0</v>
      </c>
      <c r="J522" s="175"/>
      <c r="K522" s="176">
        <f>ROUND(E522*J522,2)</f>
        <v>0</v>
      </c>
      <c r="L522" s="176">
        <v>15</v>
      </c>
      <c r="M522" s="176">
        <f>G522*(1+L522/100)</f>
        <v>0</v>
      </c>
      <c r="N522" s="176">
        <v>0</v>
      </c>
      <c r="O522" s="176">
        <f>ROUND(E522*N522,2)</f>
        <v>0</v>
      </c>
      <c r="P522" s="176">
        <v>0</v>
      </c>
      <c r="Q522" s="176">
        <f>ROUND(E522*P522,2)</f>
        <v>0</v>
      </c>
      <c r="R522" s="176" t="s">
        <v>830</v>
      </c>
      <c r="S522" s="176" t="s">
        <v>269</v>
      </c>
      <c r="T522" s="161">
        <v>0</v>
      </c>
      <c r="U522" s="161">
        <f>ROUND(E522*T522,2)</f>
        <v>0</v>
      </c>
      <c r="V522" s="161"/>
      <c r="W522" s="152"/>
      <c r="X522" s="152"/>
      <c r="Y522" s="152"/>
      <c r="Z522" s="152"/>
      <c r="AA522" s="152"/>
      <c r="AB522" s="152"/>
      <c r="AC522" s="152"/>
      <c r="AD522" s="152"/>
      <c r="AE522" s="152"/>
      <c r="AF522" s="152" t="s">
        <v>1031</v>
      </c>
      <c r="AG522" s="152"/>
      <c r="AH522" s="152"/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  <c r="AV522" s="152"/>
      <c r="AW522" s="152"/>
      <c r="AX522" s="152"/>
      <c r="AY522" s="152"/>
      <c r="AZ522" s="152"/>
      <c r="BA522" s="152"/>
      <c r="BB522" s="152"/>
      <c r="BC522" s="152"/>
      <c r="BD522" s="152"/>
      <c r="BE522" s="152"/>
      <c r="BF522" s="152"/>
      <c r="BG522" s="152"/>
    </row>
    <row r="523" spans="1:59" outlineLevel="1" x14ac:dyDescent="0.2">
      <c r="A523" s="159"/>
      <c r="B523" s="160"/>
      <c r="C523" s="193" t="s">
        <v>1032</v>
      </c>
      <c r="D523" s="191"/>
      <c r="E523" s="192">
        <v>34</v>
      </c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52"/>
      <c r="X523" s="152"/>
      <c r="Y523" s="152"/>
      <c r="Z523" s="152"/>
      <c r="AA523" s="152"/>
      <c r="AB523" s="152"/>
      <c r="AC523" s="152"/>
      <c r="AD523" s="152"/>
      <c r="AE523" s="152"/>
      <c r="AF523" s="152" t="s">
        <v>329</v>
      </c>
      <c r="AG523" s="152">
        <v>0</v>
      </c>
      <c r="AH523" s="152"/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  <c r="AV523" s="152"/>
      <c r="AW523" s="152"/>
      <c r="AX523" s="152"/>
      <c r="AY523" s="152"/>
      <c r="AZ523" s="152"/>
      <c r="BA523" s="152"/>
      <c r="BB523" s="152"/>
      <c r="BC523" s="152"/>
      <c r="BD523" s="152"/>
      <c r="BE523" s="152"/>
      <c r="BF523" s="152"/>
      <c r="BG523" s="152"/>
    </row>
    <row r="524" spans="1:59" outlineLevel="1" x14ac:dyDescent="0.2">
      <c r="A524" s="171">
        <v>172</v>
      </c>
      <c r="B524" s="172" t="s">
        <v>1033</v>
      </c>
      <c r="C524" s="187" t="s">
        <v>1034</v>
      </c>
      <c r="D524" s="173" t="s">
        <v>364</v>
      </c>
      <c r="E524" s="174">
        <v>138</v>
      </c>
      <c r="F524" s="175"/>
      <c r="G524" s="176">
        <f>ROUND(E524*F524,2)</f>
        <v>0</v>
      </c>
      <c r="H524" s="175"/>
      <c r="I524" s="176">
        <f>ROUND(E524*H524,2)</f>
        <v>0</v>
      </c>
      <c r="J524" s="175"/>
      <c r="K524" s="176">
        <f>ROUND(E524*J524,2)</f>
        <v>0</v>
      </c>
      <c r="L524" s="176">
        <v>15</v>
      </c>
      <c r="M524" s="176">
        <f>G524*(1+L524/100)</f>
        <v>0</v>
      </c>
      <c r="N524" s="176">
        <v>0</v>
      </c>
      <c r="O524" s="176">
        <f>ROUND(E524*N524,2)</f>
        <v>0</v>
      </c>
      <c r="P524" s="176">
        <v>0</v>
      </c>
      <c r="Q524" s="176">
        <f>ROUND(E524*P524,2)</f>
        <v>0</v>
      </c>
      <c r="R524" s="176"/>
      <c r="S524" s="176" t="s">
        <v>265</v>
      </c>
      <c r="T524" s="161">
        <v>0</v>
      </c>
      <c r="U524" s="161">
        <f>ROUND(E524*T524,2)</f>
        <v>0</v>
      </c>
      <c r="V524" s="161"/>
      <c r="W524" s="152"/>
      <c r="X524" s="152"/>
      <c r="Y524" s="152"/>
      <c r="Z524" s="152"/>
      <c r="AA524" s="152"/>
      <c r="AB524" s="152"/>
      <c r="AC524" s="152"/>
      <c r="AD524" s="152"/>
      <c r="AE524" s="152"/>
      <c r="AF524" s="152" t="s">
        <v>433</v>
      </c>
      <c r="AG524" s="152"/>
      <c r="AH524" s="152"/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  <c r="AV524" s="152"/>
      <c r="AW524" s="152"/>
      <c r="AX524" s="152"/>
      <c r="AY524" s="152"/>
      <c r="AZ524" s="152"/>
      <c r="BA524" s="152"/>
      <c r="BB524" s="152"/>
      <c r="BC524" s="152"/>
      <c r="BD524" s="152"/>
      <c r="BE524" s="152"/>
      <c r="BF524" s="152"/>
      <c r="BG524" s="152"/>
    </row>
    <row r="525" spans="1:59" outlineLevel="1" x14ac:dyDescent="0.2">
      <c r="A525" s="159"/>
      <c r="B525" s="160"/>
      <c r="C525" s="193" t="s">
        <v>1035</v>
      </c>
      <c r="D525" s="191"/>
      <c r="E525" s="192">
        <v>138</v>
      </c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52"/>
      <c r="X525" s="152"/>
      <c r="Y525" s="152"/>
      <c r="Z525" s="152"/>
      <c r="AA525" s="152"/>
      <c r="AB525" s="152"/>
      <c r="AC525" s="152"/>
      <c r="AD525" s="152"/>
      <c r="AE525" s="152"/>
      <c r="AF525" s="152" t="s">
        <v>329</v>
      </c>
      <c r="AG525" s="152">
        <v>0</v>
      </c>
      <c r="AH525" s="152"/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  <c r="AV525" s="152"/>
      <c r="AW525" s="152"/>
      <c r="AX525" s="152"/>
      <c r="AY525" s="152"/>
      <c r="AZ525" s="152"/>
      <c r="BA525" s="152"/>
      <c r="BB525" s="152"/>
      <c r="BC525" s="152"/>
      <c r="BD525" s="152"/>
      <c r="BE525" s="152"/>
      <c r="BF525" s="152"/>
      <c r="BG525" s="152"/>
    </row>
    <row r="526" spans="1:59" outlineLevel="1" x14ac:dyDescent="0.2">
      <c r="A526" s="171">
        <v>173</v>
      </c>
      <c r="B526" s="172" t="s">
        <v>1036</v>
      </c>
      <c r="C526" s="187" t="s">
        <v>1037</v>
      </c>
      <c r="D526" s="173" t="s">
        <v>395</v>
      </c>
      <c r="E526" s="174">
        <v>1</v>
      </c>
      <c r="F526" s="175"/>
      <c r="G526" s="176">
        <f>ROUND(E526*F526,2)</f>
        <v>0</v>
      </c>
      <c r="H526" s="175"/>
      <c r="I526" s="176">
        <f>ROUND(E526*H526,2)</f>
        <v>0</v>
      </c>
      <c r="J526" s="175"/>
      <c r="K526" s="176">
        <f>ROUND(E526*J526,2)</f>
        <v>0</v>
      </c>
      <c r="L526" s="176">
        <v>15</v>
      </c>
      <c r="M526" s="176">
        <f>G526*(1+L526/100)</f>
        <v>0</v>
      </c>
      <c r="N526" s="176">
        <v>0</v>
      </c>
      <c r="O526" s="176">
        <f>ROUND(E526*N526,2)</f>
        <v>0</v>
      </c>
      <c r="P526" s="176">
        <v>0</v>
      </c>
      <c r="Q526" s="176">
        <f>ROUND(E526*P526,2)</f>
        <v>0</v>
      </c>
      <c r="R526" s="176"/>
      <c r="S526" s="176" t="s">
        <v>265</v>
      </c>
      <c r="T526" s="161">
        <v>0</v>
      </c>
      <c r="U526" s="161">
        <f>ROUND(E526*T526,2)</f>
        <v>0</v>
      </c>
      <c r="V526" s="161"/>
      <c r="W526" s="152"/>
      <c r="X526" s="152"/>
      <c r="Y526" s="152"/>
      <c r="Z526" s="152"/>
      <c r="AA526" s="152"/>
      <c r="AB526" s="152"/>
      <c r="AC526" s="152"/>
      <c r="AD526" s="152"/>
      <c r="AE526" s="152"/>
      <c r="AF526" s="152" t="s">
        <v>433</v>
      </c>
      <c r="AG526" s="152"/>
      <c r="AH526" s="152"/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  <c r="AV526" s="152"/>
      <c r="AW526" s="152"/>
      <c r="AX526" s="152"/>
      <c r="AY526" s="152"/>
      <c r="AZ526" s="152"/>
      <c r="BA526" s="152"/>
      <c r="BB526" s="152"/>
      <c r="BC526" s="152"/>
      <c r="BD526" s="152"/>
      <c r="BE526" s="152"/>
      <c r="BF526" s="152"/>
      <c r="BG526" s="152"/>
    </row>
    <row r="527" spans="1:59" outlineLevel="1" x14ac:dyDescent="0.2">
      <c r="A527" s="159"/>
      <c r="B527" s="160"/>
      <c r="C527" s="193" t="s">
        <v>59</v>
      </c>
      <c r="D527" s="191"/>
      <c r="E527" s="192">
        <v>1</v>
      </c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52"/>
      <c r="X527" s="152"/>
      <c r="Y527" s="152"/>
      <c r="Z527" s="152"/>
      <c r="AA527" s="152"/>
      <c r="AB527" s="152"/>
      <c r="AC527" s="152"/>
      <c r="AD527" s="152"/>
      <c r="AE527" s="152"/>
      <c r="AF527" s="152" t="s">
        <v>329</v>
      </c>
      <c r="AG527" s="152">
        <v>0</v>
      </c>
      <c r="AH527" s="152"/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  <c r="AV527" s="152"/>
      <c r="AW527" s="152"/>
      <c r="AX527" s="152"/>
      <c r="AY527" s="152"/>
      <c r="AZ527" s="152"/>
      <c r="BA527" s="152"/>
      <c r="BB527" s="152"/>
      <c r="BC527" s="152"/>
      <c r="BD527" s="152"/>
      <c r="BE527" s="152"/>
      <c r="BF527" s="152"/>
      <c r="BG527" s="152"/>
    </row>
    <row r="528" spans="1:59" ht="22.5" outlineLevel="1" x14ac:dyDescent="0.2">
      <c r="A528" s="171">
        <v>174</v>
      </c>
      <c r="B528" s="172" t="s">
        <v>1038</v>
      </c>
      <c r="C528" s="187" t="s">
        <v>1039</v>
      </c>
      <c r="D528" s="173" t="s">
        <v>395</v>
      </c>
      <c r="E528" s="174">
        <v>9</v>
      </c>
      <c r="F528" s="175"/>
      <c r="G528" s="176">
        <f>ROUND(E528*F528,2)</f>
        <v>0</v>
      </c>
      <c r="H528" s="175"/>
      <c r="I528" s="176">
        <f>ROUND(E528*H528,2)</f>
        <v>0</v>
      </c>
      <c r="J528" s="175"/>
      <c r="K528" s="176">
        <f>ROUND(E528*J528,2)</f>
        <v>0</v>
      </c>
      <c r="L528" s="176">
        <v>15</v>
      </c>
      <c r="M528" s="176">
        <f>G528*(1+L528/100)</f>
        <v>0</v>
      </c>
      <c r="N528" s="176">
        <v>0</v>
      </c>
      <c r="O528" s="176">
        <f>ROUND(E528*N528,2)</f>
        <v>0</v>
      </c>
      <c r="P528" s="176">
        <v>0</v>
      </c>
      <c r="Q528" s="176">
        <f>ROUND(E528*P528,2)</f>
        <v>0</v>
      </c>
      <c r="R528" s="176" t="s">
        <v>996</v>
      </c>
      <c r="S528" s="176" t="s">
        <v>269</v>
      </c>
      <c r="T528" s="161">
        <v>1.45</v>
      </c>
      <c r="U528" s="161">
        <f>ROUND(E528*T528,2)</f>
        <v>13.05</v>
      </c>
      <c r="V528" s="161"/>
      <c r="W528" s="152"/>
      <c r="X528" s="152"/>
      <c r="Y528" s="152"/>
      <c r="Z528" s="152"/>
      <c r="AA528" s="152"/>
      <c r="AB528" s="152"/>
      <c r="AC528" s="152"/>
      <c r="AD528" s="152"/>
      <c r="AE528" s="152"/>
      <c r="AF528" s="152" t="s">
        <v>433</v>
      </c>
      <c r="AG528" s="152"/>
      <c r="AH528" s="152"/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  <c r="AV528" s="152"/>
      <c r="AW528" s="152"/>
      <c r="AX528" s="152"/>
      <c r="AY528" s="152"/>
      <c r="AZ528" s="152"/>
      <c r="BA528" s="152"/>
      <c r="BB528" s="152"/>
      <c r="BC528" s="152"/>
      <c r="BD528" s="152"/>
      <c r="BE528" s="152"/>
      <c r="BF528" s="152"/>
      <c r="BG528" s="152"/>
    </row>
    <row r="529" spans="1:59" outlineLevel="1" x14ac:dyDescent="0.2">
      <c r="A529" s="159"/>
      <c r="B529" s="160"/>
      <c r="C529" s="193" t="s">
        <v>1040</v>
      </c>
      <c r="D529" s="191"/>
      <c r="E529" s="192">
        <v>9</v>
      </c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52"/>
      <c r="X529" s="152"/>
      <c r="Y529" s="152"/>
      <c r="Z529" s="152"/>
      <c r="AA529" s="152"/>
      <c r="AB529" s="152"/>
      <c r="AC529" s="152"/>
      <c r="AD529" s="152"/>
      <c r="AE529" s="152"/>
      <c r="AF529" s="152" t="s">
        <v>329</v>
      </c>
      <c r="AG529" s="152">
        <v>0</v>
      </c>
      <c r="AH529" s="152"/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  <c r="AV529" s="152"/>
      <c r="AW529" s="152"/>
      <c r="AX529" s="152"/>
      <c r="AY529" s="152"/>
      <c r="AZ529" s="152"/>
      <c r="BA529" s="152"/>
      <c r="BB529" s="152"/>
      <c r="BC529" s="152"/>
      <c r="BD529" s="152"/>
      <c r="BE529" s="152"/>
      <c r="BF529" s="152"/>
      <c r="BG529" s="152"/>
    </row>
    <row r="530" spans="1:59" ht="22.5" outlineLevel="1" x14ac:dyDescent="0.2">
      <c r="A530" s="171">
        <v>175</v>
      </c>
      <c r="B530" s="172" t="s">
        <v>1041</v>
      </c>
      <c r="C530" s="187" t="s">
        <v>1042</v>
      </c>
      <c r="D530" s="173" t="s">
        <v>395</v>
      </c>
      <c r="E530" s="174">
        <v>7</v>
      </c>
      <c r="F530" s="175"/>
      <c r="G530" s="176">
        <f>ROUND(E530*F530,2)</f>
        <v>0</v>
      </c>
      <c r="H530" s="175"/>
      <c r="I530" s="176">
        <f>ROUND(E530*H530,2)</f>
        <v>0</v>
      </c>
      <c r="J530" s="175"/>
      <c r="K530" s="176">
        <f>ROUND(E530*J530,2)</f>
        <v>0</v>
      </c>
      <c r="L530" s="176">
        <v>15</v>
      </c>
      <c r="M530" s="176">
        <f>G530*(1+L530/100)</f>
        <v>0</v>
      </c>
      <c r="N530" s="176">
        <v>0</v>
      </c>
      <c r="O530" s="176">
        <f>ROUND(E530*N530,2)</f>
        <v>0</v>
      </c>
      <c r="P530" s="176">
        <v>0</v>
      </c>
      <c r="Q530" s="176">
        <f>ROUND(E530*P530,2)</f>
        <v>0</v>
      </c>
      <c r="R530" s="176" t="s">
        <v>996</v>
      </c>
      <c r="S530" s="176" t="s">
        <v>269</v>
      </c>
      <c r="T530" s="161">
        <v>1.5</v>
      </c>
      <c r="U530" s="161">
        <f>ROUND(E530*T530,2)</f>
        <v>10.5</v>
      </c>
      <c r="V530" s="161"/>
      <c r="W530" s="152"/>
      <c r="X530" s="152"/>
      <c r="Y530" s="152"/>
      <c r="Z530" s="152"/>
      <c r="AA530" s="152"/>
      <c r="AB530" s="152"/>
      <c r="AC530" s="152"/>
      <c r="AD530" s="152"/>
      <c r="AE530" s="152"/>
      <c r="AF530" s="152" t="s">
        <v>433</v>
      </c>
      <c r="AG530" s="152"/>
      <c r="AH530" s="152"/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  <c r="AV530" s="152"/>
      <c r="AW530" s="152"/>
      <c r="AX530" s="152"/>
      <c r="AY530" s="152"/>
      <c r="AZ530" s="152"/>
      <c r="BA530" s="152"/>
      <c r="BB530" s="152"/>
      <c r="BC530" s="152"/>
      <c r="BD530" s="152"/>
      <c r="BE530" s="152"/>
      <c r="BF530" s="152"/>
      <c r="BG530" s="152"/>
    </row>
    <row r="531" spans="1:59" outlineLevel="1" x14ac:dyDescent="0.2">
      <c r="A531" s="159"/>
      <c r="B531" s="160"/>
      <c r="C531" s="193" t="s">
        <v>1043</v>
      </c>
      <c r="D531" s="191"/>
      <c r="E531" s="192">
        <v>7</v>
      </c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52"/>
      <c r="X531" s="152"/>
      <c r="Y531" s="152"/>
      <c r="Z531" s="152"/>
      <c r="AA531" s="152"/>
      <c r="AB531" s="152"/>
      <c r="AC531" s="152"/>
      <c r="AD531" s="152"/>
      <c r="AE531" s="152"/>
      <c r="AF531" s="152" t="s">
        <v>329</v>
      </c>
      <c r="AG531" s="152">
        <v>0</v>
      </c>
      <c r="AH531" s="152"/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  <c r="AV531" s="152"/>
      <c r="AW531" s="152"/>
      <c r="AX531" s="152"/>
      <c r="AY531" s="152"/>
      <c r="AZ531" s="152"/>
      <c r="BA531" s="152"/>
      <c r="BB531" s="152"/>
      <c r="BC531" s="152"/>
      <c r="BD531" s="152"/>
      <c r="BE531" s="152"/>
      <c r="BF531" s="152"/>
      <c r="BG531" s="152"/>
    </row>
    <row r="532" spans="1:59" ht="22.5" outlineLevel="1" x14ac:dyDescent="0.2">
      <c r="A532" s="171">
        <v>176</v>
      </c>
      <c r="B532" s="172" t="s">
        <v>1044</v>
      </c>
      <c r="C532" s="187" t="s">
        <v>1045</v>
      </c>
      <c r="D532" s="173" t="s">
        <v>395</v>
      </c>
      <c r="E532" s="174">
        <v>5</v>
      </c>
      <c r="F532" s="175"/>
      <c r="G532" s="176">
        <f>ROUND(E532*F532,2)</f>
        <v>0</v>
      </c>
      <c r="H532" s="175"/>
      <c r="I532" s="176">
        <f>ROUND(E532*H532,2)</f>
        <v>0</v>
      </c>
      <c r="J532" s="175"/>
      <c r="K532" s="176">
        <f>ROUND(E532*J532,2)</f>
        <v>0</v>
      </c>
      <c r="L532" s="176">
        <v>15</v>
      </c>
      <c r="M532" s="176">
        <f>G532*(1+L532/100)</f>
        <v>0</v>
      </c>
      <c r="N532" s="176">
        <v>0</v>
      </c>
      <c r="O532" s="176">
        <f>ROUND(E532*N532,2)</f>
        <v>0</v>
      </c>
      <c r="P532" s="176">
        <v>0</v>
      </c>
      <c r="Q532" s="176">
        <f>ROUND(E532*P532,2)</f>
        <v>0</v>
      </c>
      <c r="R532" s="176" t="s">
        <v>996</v>
      </c>
      <c r="S532" s="176" t="s">
        <v>269</v>
      </c>
      <c r="T532" s="161">
        <v>2.5099999999999998</v>
      </c>
      <c r="U532" s="161">
        <f>ROUND(E532*T532,2)</f>
        <v>12.55</v>
      </c>
      <c r="V532" s="161"/>
      <c r="W532" s="152"/>
      <c r="X532" s="152"/>
      <c r="Y532" s="152"/>
      <c r="Z532" s="152"/>
      <c r="AA532" s="152"/>
      <c r="AB532" s="152"/>
      <c r="AC532" s="152"/>
      <c r="AD532" s="152"/>
      <c r="AE532" s="152"/>
      <c r="AF532" s="152" t="s">
        <v>433</v>
      </c>
      <c r="AG532" s="152"/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  <c r="AV532" s="152"/>
      <c r="AW532" s="152"/>
      <c r="AX532" s="152"/>
      <c r="AY532" s="152"/>
      <c r="AZ532" s="152"/>
      <c r="BA532" s="152"/>
      <c r="BB532" s="152"/>
      <c r="BC532" s="152"/>
      <c r="BD532" s="152"/>
      <c r="BE532" s="152"/>
      <c r="BF532" s="152"/>
      <c r="BG532" s="152"/>
    </row>
    <row r="533" spans="1:59" outlineLevel="1" x14ac:dyDescent="0.2">
      <c r="A533" s="159"/>
      <c r="B533" s="160"/>
      <c r="C533" s="193" t="s">
        <v>1046</v>
      </c>
      <c r="D533" s="191"/>
      <c r="E533" s="192">
        <v>5</v>
      </c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52"/>
      <c r="X533" s="152"/>
      <c r="Y533" s="152"/>
      <c r="Z533" s="152"/>
      <c r="AA533" s="152"/>
      <c r="AB533" s="152"/>
      <c r="AC533" s="152"/>
      <c r="AD533" s="152"/>
      <c r="AE533" s="152"/>
      <c r="AF533" s="152" t="s">
        <v>329</v>
      </c>
      <c r="AG533" s="152">
        <v>0</v>
      </c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  <c r="AV533" s="152"/>
      <c r="AW533" s="152"/>
      <c r="AX533" s="152"/>
      <c r="AY533" s="152"/>
      <c r="AZ533" s="152"/>
      <c r="BA533" s="152"/>
      <c r="BB533" s="152"/>
      <c r="BC533" s="152"/>
      <c r="BD533" s="152"/>
      <c r="BE533" s="152"/>
      <c r="BF533" s="152"/>
      <c r="BG533" s="152"/>
    </row>
    <row r="534" spans="1:59" outlineLevel="1" x14ac:dyDescent="0.2">
      <c r="A534" s="171">
        <v>177</v>
      </c>
      <c r="B534" s="172" t="s">
        <v>1047</v>
      </c>
      <c r="C534" s="187" t="s">
        <v>1048</v>
      </c>
      <c r="D534" s="173" t="s">
        <v>395</v>
      </c>
      <c r="E534" s="174">
        <v>3</v>
      </c>
      <c r="F534" s="175"/>
      <c r="G534" s="176">
        <f>ROUND(E534*F534,2)</f>
        <v>0</v>
      </c>
      <c r="H534" s="175"/>
      <c r="I534" s="176">
        <f>ROUND(E534*H534,2)</f>
        <v>0</v>
      </c>
      <c r="J534" s="175"/>
      <c r="K534" s="176">
        <f>ROUND(E534*J534,2)</f>
        <v>0</v>
      </c>
      <c r="L534" s="176">
        <v>15</v>
      </c>
      <c r="M534" s="176">
        <f>G534*(1+L534/100)</f>
        <v>0</v>
      </c>
      <c r="N534" s="176">
        <v>0</v>
      </c>
      <c r="O534" s="176">
        <f>ROUND(E534*N534,2)</f>
        <v>0</v>
      </c>
      <c r="P534" s="176">
        <v>0</v>
      </c>
      <c r="Q534" s="176">
        <f>ROUND(E534*P534,2)</f>
        <v>0</v>
      </c>
      <c r="R534" s="176"/>
      <c r="S534" s="176" t="s">
        <v>265</v>
      </c>
      <c r="T534" s="161">
        <v>0</v>
      </c>
      <c r="U534" s="161">
        <f>ROUND(E534*T534,2)</f>
        <v>0</v>
      </c>
      <c r="V534" s="161"/>
      <c r="W534" s="152"/>
      <c r="X534" s="152"/>
      <c r="Y534" s="152"/>
      <c r="Z534" s="152"/>
      <c r="AA534" s="152"/>
      <c r="AB534" s="152"/>
      <c r="AC534" s="152"/>
      <c r="AD534" s="152"/>
      <c r="AE534" s="152"/>
      <c r="AF534" s="152" t="s">
        <v>433</v>
      </c>
      <c r="AG534" s="152"/>
      <c r="AH534" s="152"/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  <c r="AV534" s="152"/>
      <c r="AW534" s="152"/>
      <c r="AX534" s="152"/>
      <c r="AY534" s="152"/>
      <c r="AZ534" s="152"/>
      <c r="BA534" s="152"/>
      <c r="BB534" s="152"/>
      <c r="BC534" s="152"/>
      <c r="BD534" s="152"/>
      <c r="BE534" s="152"/>
      <c r="BF534" s="152"/>
      <c r="BG534" s="152"/>
    </row>
    <row r="535" spans="1:59" outlineLevel="1" x14ac:dyDescent="0.2">
      <c r="A535" s="159"/>
      <c r="B535" s="160"/>
      <c r="C535" s="193" t="s">
        <v>1049</v>
      </c>
      <c r="D535" s="191"/>
      <c r="E535" s="192">
        <v>3</v>
      </c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52"/>
      <c r="X535" s="152"/>
      <c r="Y535" s="152"/>
      <c r="Z535" s="152"/>
      <c r="AA535" s="152"/>
      <c r="AB535" s="152"/>
      <c r="AC535" s="152"/>
      <c r="AD535" s="152"/>
      <c r="AE535" s="152"/>
      <c r="AF535" s="152" t="s">
        <v>329</v>
      </c>
      <c r="AG535" s="152">
        <v>0</v>
      </c>
      <c r="AH535" s="152"/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  <c r="AV535" s="152"/>
      <c r="AW535" s="152"/>
      <c r="AX535" s="152"/>
      <c r="AY535" s="152"/>
      <c r="AZ535" s="152"/>
      <c r="BA535" s="152"/>
      <c r="BB535" s="152"/>
      <c r="BC535" s="152"/>
      <c r="BD535" s="152"/>
      <c r="BE535" s="152"/>
      <c r="BF535" s="152"/>
      <c r="BG535" s="152"/>
    </row>
    <row r="536" spans="1:59" outlineLevel="1" x14ac:dyDescent="0.2">
      <c r="A536" s="171">
        <v>178</v>
      </c>
      <c r="B536" s="172" t="s">
        <v>1050</v>
      </c>
      <c r="C536" s="187" t="s">
        <v>1051</v>
      </c>
      <c r="D536" s="173" t="s">
        <v>395</v>
      </c>
      <c r="E536" s="174">
        <v>3</v>
      </c>
      <c r="F536" s="175"/>
      <c r="G536" s="176">
        <f>ROUND(E536*F536,2)</f>
        <v>0</v>
      </c>
      <c r="H536" s="175"/>
      <c r="I536" s="176">
        <f>ROUND(E536*H536,2)</f>
        <v>0</v>
      </c>
      <c r="J536" s="175"/>
      <c r="K536" s="176">
        <f>ROUND(E536*J536,2)</f>
        <v>0</v>
      </c>
      <c r="L536" s="176">
        <v>15</v>
      </c>
      <c r="M536" s="176">
        <f>G536*(1+L536/100)</f>
        <v>0</v>
      </c>
      <c r="N536" s="176">
        <v>0</v>
      </c>
      <c r="O536" s="176">
        <f>ROUND(E536*N536,2)</f>
        <v>0</v>
      </c>
      <c r="P536" s="176">
        <v>0</v>
      </c>
      <c r="Q536" s="176">
        <f>ROUND(E536*P536,2)</f>
        <v>0</v>
      </c>
      <c r="R536" s="176"/>
      <c r="S536" s="176" t="s">
        <v>265</v>
      </c>
      <c r="T536" s="161">
        <v>0</v>
      </c>
      <c r="U536" s="161">
        <f>ROUND(E536*T536,2)</f>
        <v>0</v>
      </c>
      <c r="V536" s="161"/>
      <c r="W536" s="152"/>
      <c r="X536" s="152"/>
      <c r="Y536" s="152"/>
      <c r="Z536" s="152"/>
      <c r="AA536" s="152"/>
      <c r="AB536" s="152"/>
      <c r="AC536" s="152"/>
      <c r="AD536" s="152"/>
      <c r="AE536" s="152"/>
      <c r="AF536" s="152" t="s">
        <v>433</v>
      </c>
      <c r="AG536" s="152"/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  <c r="AV536" s="152"/>
      <c r="AW536" s="152"/>
      <c r="AX536" s="152"/>
      <c r="AY536" s="152"/>
      <c r="AZ536" s="152"/>
      <c r="BA536" s="152"/>
      <c r="BB536" s="152"/>
      <c r="BC536" s="152"/>
      <c r="BD536" s="152"/>
      <c r="BE536" s="152"/>
      <c r="BF536" s="152"/>
      <c r="BG536" s="152"/>
    </row>
    <row r="537" spans="1:59" outlineLevel="1" x14ac:dyDescent="0.2">
      <c r="A537" s="159"/>
      <c r="B537" s="160"/>
      <c r="C537" s="193" t="s">
        <v>146</v>
      </c>
      <c r="D537" s="191"/>
      <c r="E537" s="192">
        <v>3</v>
      </c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52"/>
      <c r="X537" s="152"/>
      <c r="Y537" s="152"/>
      <c r="Z537" s="152"/>
      <c r="AA537" s="152"/>
      <c r="AB537" s="152"/>
      <c r="AC537" s="152"/>
      <c r="AD537" s="152"/>
      <c r="AE537" s="152"/>
      <c r="AF537" s="152" t="s">
        <v>329</v>
      </c>
      <c r="AG537" s="152">
        <v>0</v>
      </c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  <c r="AV537" s="152"/>
      <c r="AW537" s="152"/>
      <c r="AX537" s="152"/>
      <c r="AY537" s="152"/>
      <c r="AZ537" s="152"/>
      <c r="BA537" s="152"/>
      <c r="BB537" s="152"/>
      <c r="BC537" s="152"/>
      <c r="BD537" s="152"/>
      <c r="BE537" s="152"/>
      <c r="BF537" s="152"/>
      <c r="BG537" s="152"/>
    </row>
    <row r="538" spans="1:59" outlineLevel="1" x14ac:dyDescent="0.2">
      <c r="A538" s="171">
        <v>179</v>
      </c>
      <c r="B538" s="172" t="s">
        <v>1052</v>
      </c>
      <c r="C538" s="187" t="s">
        <v>1053</v>
      </c>
      <c r="D538" s="173" t="s">
        <v>395</v>
      </c>
      <c r="E538" s="174">
        <v>2</v>
      </c>
      <c r="F538" s="175"/>
      <c r="G538" s="176">
        <f>ROUND(E538*F538,2)</f>
        <v>0</v>
      </c>
      <c r="H538" s="175"/>
      <c r="I538" s="176">
        <f>ROUND(E538*H538,2)</f>
        <v>0</v>
      </c>
      <c r="J538" s="175"/>
      <c r="K538" s="176">
        <f>ROUND(E538*J538,2)</f>
        <v>0</v>
      </c>
      <c r="L538" s="176">
        <v>15</v>
      </c>
      <c r="M538" s="176">
        <f>G538*(1+L538/100)</f>
        <v>0</v>
      </c>
      <c r="N538" s="176">
        <v>0</v>
      </c>
      <c r="O538" s="176">
        <f>ROUND(E538*N538,2)</f>
        <v>0</v>
      </c>
      <c r="P538" s="176">
        <v>0</v>
      </c>
      <c r="Q538" s="176">
        <f>ROUND(E538*P538,2)</f>
        <v>0</v>
      </c>
      <c r="R538" s="176"/>
      <c r="S538" s="176" t="s">
        <v>265</v>
      </c>
      <c r="T538" s="161">
        <v>0</v>
      </c>
      <c r="U538" s="161">
        <f>ROUND(E538*T538,2)</f>
        <v>0</v>
      </c>
      <c r="V538" s="161"/>
      <c r="W538" s="152"/>
      <c r="X538" s="152"/>
      <c r="Y538" s="152"/>
      <c r="Z538" s="152"/>
      <c r="AA538" s="152"/>
      <c r="AB538" s="152"/>
      <c r="AC538" s="152"/>
      <c r="AD538" s="152"/>
      <c r="AE538" s="152"/>
      <c r="AF538" s="152" t="s">
        <v>433</v>
      </c>
      <c r="AG538" s="152"/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  <c r="AV538" s="152"/>
      <c r="AW538" s="152"/>
      <c r="AX538" s="152"/>
      <c r="AY538" s="152"/>
      <c r="AZ538" s="152"/>
      <c r="BA538" s="152"/>
      <c r="BB538" s="152"/>
      <c r="BC538" s="152"/>
      <c r="BD538" s="152"/>
      <c r="BE538" s="152"/>
      <c r="BF538" s="152"/>
      <c r="BG538" s="152"/>
    </row>
    <row r="539" spans="1:59" outlineLevel="1" x14ac:dyDescent="0.2">
      <c r="A539" s="159"/>
      <c r="B539" s="160"/>
      <c r="C539" s="193" t="s">
        <v>1003</v>
      </c>
      <c r="D539" s="191"/>
      <c r="E539" s="192">
        <v>2</v>
      </c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52"/>
      <c r="X539" s="152"/>
      <c r="Y539" s="152"/>
      <c r="Z539" s="152"/>
      <c r="AA539" s="152"/>
      <c r="AB539" s="152"/>
      <c r="AC539" s="152"/>
      <c r="AD539" s="152"/>
      <c r="AE539" s="152"/>
      <c r="AF539" s="152" t="s">
        <v>329</v>
      </c>
      <c r="AG539" s="152">
        <v>0</v>
      </c>
      <c r="AH539" s="152"/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  <c r="AV539" s="152"/>
      <c r="AW539" s="152"/>
      <c r="AX539" s="152"/>
      <c r="AY539" s="152"/>
      <c r="AZ539" s="152"/>
      <c r="BA539" s="152"/>
      <c r="BB539" s="152"/>
      <c r="BC539" s="152"/>
      <c r="BD539" s="152"/>
      <c r="BE539" s="152"/>
      <c r="BF539" s="152"/>
      <c r="BG539" s="152"/>
    </row>
    <row r="540" spans="1:59" outlineLevel="1" x14ac:dyDescent="0.2">
      <c r="A540" s="171">
        <v>180</v>
      </c>
      <c r="B540" s="172" t="s">
        <v>1054</v>
      </c>
      <c r="C540" s="187" t="s">
        <v>1055</v>
      </c>
      <c r="D540" s="173" t="s">
        <v>395</v>
      </c>
      <c r="E540" s="174">
        <v>1</v>
      </c>
      <c r="F540" s="175"/>
      <c r="G540" s="176">
        <f>ROUND(E540*F540,2)</f>
        <v>0</v>
      </c>
      <c r="H540" s="175"/>
      <c r="I540" s="176">
        <f>ROUND(E540*H540,2)</f>
        <v>0</v>
      </c>
      <c r="J540" s="175"/>
      <c r="K540" s="176">
        <f>ROUND(E540*J540,2)</f>
        <v>0</v>
      </c>
      <c r="L540" s="176">
        <v>15</v>
      </c>
      <c r="M540" s="176">
        <f>G540*(1+L540/100)</f>
        <v>0</v>
      </c>
      <c r="N540" s="176">
        <v>0</v>
      </c>
      <c r="O540" s="176">
        <f>ROUND(E540*N540,2)</f>
        <v>0</v>
      </c>
      <c r="P540" s="176">
        <v>0</v>
      </c>
      <c r="Q540" s="176">
        <f>ROUND(E540*P540,2)</f>
        <v>0</v>
      </c>
      <c r="R540" s="176"/>
      <c r="S540" s="176" t="s">
        <v>265</v>
      </c>
      <c r="T540" s="161">
        <v>0</v>
      </c>
      <c r="U540" s="161">
        <f>ROUND(E540*T540,2)</f>
        <v>0</v>
      </c>
      <c r="V540" s="161"/>
      <c r="W540" s="152"/>
      <c r="X540" s="152"/>
      <c r="Y540" s="152"/>
      <c r="Z540" s="152"/>
      <c r="AA540" s="152"/>
      <c r="AB540" s="152"/>
      <c r="AC540" s="152"/>
      <c r="AD540" s="152"/>
      <c r="AE540" s="152"/>
      <c r="AF540" s="152" t="s">
        <v>433</v>
      </c>
      <c r="AG540" s="152"/>
      <c r="AH540" s="152"/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  <c r="AV540" s="152"/>
      <c r="AW540" s="152"/>
      <c r="AX540" s="152"/>
      <c r="AY540" s="152"/>
      <c r="AZ540" s="152"/>
      <c r="BA540" s="152"/>
      <c r="BB540" s="152"/>
      <c r="BC540" s="152"/>
      <c r="BD540" s="152"/>
      <c r="BE540" s="152"/>
      <c r="BF540" s="152"/>
      <c r="BG540" s="152"/>
    </row>
    <row r="541" spans="1:59" outlineLevel="1" x14ac:dyDescent="0.2">
      <c r="A541" s="159"/>
      <c r="B541" s="160"/>
      <c r="C541" s="193" t="s">
        <v>59</v>
      </c>
      <c r="D541" s="191"/>
      <c r="E541" s="192">
        <v>1</v>
      </c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52"/>
      <c r="X541" s="152"/>
      <c r="Y541" s="152"/>
      <c r="Z541" s="152"/>
      <c r="AA541" s="152"/>
      <c r="AB541" s="152"/>
      <c r="AC541" s="152"/>
      <c r="AD541" s="152"/>
      <c r="AE541" s="152"/>
      <c r="AF541" s="152" t="s">
        <v>329</v>
      </c>
      <c r="AG541" s="152">
        <v>0</v>
      </c>
      <c r="AH541" s="152"/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  <c r="AV541" s="152"/>
      <c r="AW541" s="152"/>
      <c r="AX541" s="152"/>
      <c r="AY541" s="152"/>
      <c r="AZ541" s="152"/>
      <c r="BA541" s="152"/>
      <c r="BB541" s="152"/>
      <c r="BC541" s="152"/>
      <c r="BD541" s="152"/>
      <c r="BE541" s="152"/>
      <c r="BF541" s="152"/>
      <c r="BG541" s="152"/>
    </row>
    <row r="542" spans="1:59" outlineLevel="1" x14ac:dyDescent="0.2">
      <c r="A542" s="171">
        <v>181</v>
      </c>
      <c r="B542" s="172" t="s">
        <v>1056</v>
      </c>
      <c r="C542" s="187" t="s">
        <v>1057</v>
      </c>
      <c r="D542" s="173" t="s">
        <v>395</v>
      </c>
      <c r="E542" s="174">
        <v>3</v>
      </c>
      <c r="F542" s="175"/>
      <c r="G542" s="176">
        <f>ROUND(E542*F542,2)</f>
        <v>0</v>
      </c>
      <c r="H542" s="175"/>
      <c r="I542" s="176">
        <f>ROUND(E542*H542,2)</f>
        <v>0</v>
      </c>
      <c r="J542" s="175"/>
      <c r="K542" s="176">
        <f>ROUND(E542*J542,2)</f>
        <v>0</v>
      </c>
      <c r="L542" s="176">
        <v>15</v>
      </c>
      <c r="M542" s="176">
        <f>G542*(1+L542/100)</f>
        <v>0</v>
      </c>
      <c r="N542" s="176">
        <v>0</v>
      </c>
      <c r="O542" s="176">
        <f>ROUND(E542*N542,2)</f>
        <v>0</v>
      </c>
      <c r="P542" s="176">
        <v>0</v>
      </c>
      <c r="Q542" s="176">
        <f>ROUND(E542*P542,2)</f>
        <v>0</v>
      </c>
      <c r="R542" s="176"/>
      <c r="S542" s="176" t="s">
        <v>265</v>
      </c>
      <c r="T542" s="161">
        <v>0</v>
      </c>
      <c r="U542" s="161">
        <f>ROUND(E542*T542,2)</f>
        <v>0</v>
      </c>
      <c r="V542" s="161"/>
      <c r="W542" s="152"/>
      <c r="X542" s="152"/>
      <c r="Y542" s="152"/>
      <c r="Z542" s="152"/>
      <c r="AA542" s="152"/>
      <c r="AB542" s="152"/>
      <c r="AC542" s="152"/>
      <c r="AD542" s="152"/>
      <c r="AE542" s="152"/>
      <c r="AF542" s="152" t="s">
        <v>433</v>
      </c>
      <c r="AG542" s="152"/>
      <c r="AH542" s="152"/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  <c r="AV542" s="152"/>
      <c r="AW542" s="152"/>
      <c r="AX542" s="152"/>
      <c r="AY542" s="152"/>
      <c r="AZ542" s="152"/>
      <c r="BA542" s="152"/>
      <c r="BB542" s="152"/>
      <c r="BC542" s="152"/>
      <c r="BD542" s="152"/>
      <c r="BE542" s="152"/>
      <c r="BF542" s="152"/>
      <c r="BG542" s="152"/>
    </row>
    <row r="543" spans="1:59" outlineLevel="1" x14ac:dyDescent="0.2">
      <c r="A543" s="159"/>
      <c r="B543" s="160"/>
      <c r="C543" s="193" t="s">
        <v>1049</v>
      </c>
      <c r="D543" s="191"/>
      <c r="E543" s="192">
        <v>3</v>
      </c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52"/>
      <c r="X543" s="152"/>
      <c r="Y543" s="152"/>
      <c r="Z543" s="152"/>
      <c r="AA543" s="152"/>
      <c r="AB543" s="152"/>
      <c r="AC543" s="152"/>
      <c r="AD543" s="152"/>
      <c r="AE543" s="152"/>
      <c r="AF543" s="152" t="s">
        <v>329</v>
      </c>
      <c r="AG543" s="152">
        <v>0</v>
      </c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  <c r="AV543" s="152"/>
      <c r="AW543" s="152"/>
      <c r="AX543" s="152"/>
      <c r="AY543" s="152"/>
      <c r="AZ543" s="152"/>
      <c r="BA543" s="152"/>
      <c r="BB543" s="152"/>
      <c r="BC543" s="152"/>
      <c r="BD543" s="152"/>
      <c r="BE543" s="152"/>
      <c r="BF543" s="152"/>
      <c r="BG543" s="152"/>
    </row>
    <row r="544" spans="1:59" outlineLevel="1" x14ac:dyDescent="0.2">
      <c r="A544" s="171">
        <v>182</v>
      </c>
      <c r="B544" s="172" t="s">
        <v>1058</v>
      </c>
      <c r="C544" s="187" t="s">
        <v>1059</v>
      </c>
      <c r="D544" s="173" t="s">
        <v>395</v>
      </c>
      <c r="E544" s="174">
        <v>2</v>
      </c>
      <c r="F544" s="175"/>
      <c r="G544" s="176">
        <f>ROUND(E544*F544,2)</f>
        <v>0</v>
      </c>
      <c r="H544" s="175"/>
      <c r="I544" s="176">
        <f>ROUND(E544*H544,2)</f>
        <v>0</v>
      </c>
      <c r="J544" s="175"/>
      <c r="K544" s="176">
        <f>ROUND(E544*J544,2)</f>
        <v>0</v>
      </c>
      <c r="L544" s="176">
        <v>15</v>
      </c>
      <c r="M544" s="176">
        <f>G544*(1+L544/100)</f>
        <v>0</v>
      </c>
      <c r="N544" s="176">
        <v>0</v>
      </c>
      <c r="O544" s="176">
        <f>ROUND(E544*N544,2)</f>
        <v>0</v>
      </c>
      <c r="P544" s="176">
        <v>0</v>
      </c>
      <c r="Q544" s="176">
        <f>ROUND(E544*P544,2)</f>
        <v>0</v>
      </c>
      <c r="R544" s="176"/>
      <c r="S544" s="176" t="s">
        <v>265</v>
      </c>
      <c r="T544" s="161">
        <v>0</v>
      </c>
      <c r="U544" s="161">
        <f>ROUND(E544*T544,2)</f>
        <v>0</v>
      </c>
      <c r="V544" s="161"/>
      <c r="W544" s="152"/>
      <c r="X544" s="152"/>
      <c r="Y544" s="152"/>
      <c r="Z544" s="152"/>
      <c r="AA544" s="152"/>
      <c r="AB544" s="152"/>
      <c r="AC544" s="152"/>
      <c r="AD544" s="152"/>
      <c r="AE544" s="152"/>
      <c r="AF544" s="152" t="s">
        <v>433</v>
      </c>
      <c r="AG544" s="152"/>
      <c r="AH544" s="152"/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  <c r="AV544" s="152"/>
      <c r="AW544" s="152"/>
      <c r="AX544" s="152"/>
      <c r="AY544" s="152"/>
      <c r="AZ544" s="152"/>
      <c r="BA544" s="152"/>
      <c r="BB544" s="152"/>
      <c r="BC544" s="152"/>
      <c r="BD544" s="152"/>
      <c r="BE544" s="152"/>
      <c r="BF544" s="152"/>
      <c r="BG544" s="152"/>
    </row>
    <row r="545" spans="1:59" outlineLevel="1" x14ac:dyDescent="0.2">
      <c r="A545" s="159"/>
      <c r="B545" s="160"/>
      <c r="C545" s="193" t="s">
        <v>144</v>
      </c>
      <c r="D545" s="191"/>
      <c r="E545" s="192">
        <v>2</v>
      </c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52"/>
      <c r="X545" s="152"/>
      <c r="Y545" s="152"/>
      <c r="Z545" s="152"/>
      <c r="AA545" s="152"/>
      <c r="AB545" s="152"/>
      <c r="AC545" s="152"/>
      <c r="AD545" s="152"/>
      <c r="AE545" s="152"/>
      <c r="AF545" s="152" t="s">
        <v>329</v>
      </c>
      <c r="AG545" s="152">
        <v>0</v>
      </c>
      <c r="AH545" s="152"/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  <c r="AV545" s="152"/>
      <c r="AW545" s="152"/>
      <c r="AX545" s="152"/>
      <c r="AY545" s="152"/>
      <c r="AZ545" s="152"/>
      <c r="BA545" s="152"/>
      <c r="BB545" s="152"/>
      <c r="BC545" s="152"/>
      <c r="BD545" s="152"/>
      <c r="BE545" s="152"/>
      <c r="BF545" s="152"/>
      <c r="BG545" s="152"/>
    </row>
    <row r="546" spans="1:59" outlineLevel="1" x14ac:dyDescent="0.2">
      <c r="A546" s="171">
        <v>183</v>
      </c>
      <c r="B546" s="172" t="s">
        <v>1060</v>
      </c>
      <c r="C546" s="187" t="s">
        <v>1061</v>
      </c>
      <c r="D546" s="173" t="s">
        <v>395</v>
      </c>
      <c r="E546" s="174">
        <v>2</v>
      </c>
      <c r="F546" s="175"/>
      <c r="G546" s="176">
        <f>ROUND(E546*F546,2)</f>
        <v>0</v>
      </c>
      <c r="H546" s="175"/>
      <c r="I546" s="176">
        <f>ROUND(E546*H546,2)</f>
        <v>0</v>
      </c>
      <c r="J546" s="175"/>
      <c r="K546" s="176">
        <f>ROUND(E546*J546,2)</f>
        <v>0</v>
      </c>
      <c r="L546" s="176">
        <v>15</v>
      </c>
      <c r="M546" s="176">
        <f>G546*(1+L546/100)</f>
        <v>0</v>
      </c>
      <c r="N546" s="176">
        <v>0</v>
      </c>
      <c r="O546" s="176">
        <f>ROUND(E546*N546,2)</f>
        <v>0</v>
      </c>
      <c r="P546" s="176">
        <v>0</v>
      </c>
      <c r="Q546" s="176">
        <f>ROUND(E546*P546,2)</f>
        <v>0</v>
      </c>
      <c r="R546" s="176"/>
      <c r="S546" s="176" t="s">
        <v>265</v>
      </c>
      <c r="T546" s="161">
        <v>0</v>
      </c>
      <c r="U546" s="161">
        <f>ROUND(E546*T546,2)</f>
        <v>0</v>
      </c>
      <c r="V546" s="161"/>
      <c r="W546" s="152"/>
      <c r="X546" s="152"/>
      <c r="Y546" s="152"/>
      <c r="Z546" s="152"/>
      <c r="AA546" s="152"/>
      <c r="AB546" s="152"/>
      <c r="AC546" s="152"/>
      <c r="AD546" s="152"/>
      <c r="AE546" s="152"/>
      <c r="AF546" s="152" t="s">
        <v>433</v>
      </c>
      <c r="AG546" s="152"/>
      <c r="AH546" s="152"/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  <c r="AV546" s="152"/>
      <c r="AW546" s="152"/>
      <c r="AX546" s="152"/>
      <c r="AY546" s="152"/>
      <c r="AZ546" s="152"/>
      <c r="BA546" s="152"/>
      <c r="BB546" s="152"/>
      <c r="BC546" s="152"/>
      <c r="BD546" s="152"/>
      <c r="BE546" s="152"/>
      <c r="BF546" s="152"/>
      <c r="BG546" s="152"/>
    </row>
    <row r="547" spans="1:59" outlineLevel="1" x14ac:dyDescent="0.2">
      <c r="A547" s="159"/>
      <c r="B547" s="160"/>
      <c r="C547" s="193" t="s">
        <v>144</v>
      </c>
      <c r="D547" s="191"/>
      <c r="E547" s="192">
        <v>2</v>
      </c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52"/>
      <c r="X547" s="152"/>
      <c r="Y547" s="152"/>
      <c r="Z547" s="152"/>
      <c r="AA547" s="152"/>
      <c r="AB547" s="152"/>
      <c r="AC547" s="152"/>
      <c r="AD547" s="152"/>
      <c r="AE547" s="152"/>
      <c r="AF547" s="152" t="s">
        <v>329</v>
      </c>
      <c r="AG547" s="152">
        <v>0</v>
      </c>
      <c r="AH547" s="152"/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  <c r="AV547" s="152"/>
      <c r="AW547" s="152"/>
      <c r="AX547" s="152"/>
      <c r="AY547" s="152"/>
      <c r="AZ547" s="152"/>
      <c r="BA547" s="152"/>
      <c r="BB547" s="152"/>
      <c r="BC547" s="152"/>
      <c r="BD547" s="152"/>
      <c r="BE547" s="152"/>
      <c r="BF547" s="152"/>
      <c r="BG547" s="152"/>
    </row>
    <row r="548" spans="1:59" outlineLevel="1" x14ac:dyDescent="0.2">
      <c r="A548" s="171">
        <v>184</v>
      </c>
      <c r="B548" s="172" t="s">
        <v>1062</v>
      </c>
      <c r="C548" s="187" t="s">
        <v>1063</v>
      </c>
      <c r="D548" s="173" t="s">
        <v>395</v>
      </c>
      <c r="E548" s="174">
        <v>4</v>
      </c>
      <c r="F548" s="175"/>
      <c r="G548" s="176">
        <f>ROUND(E548*F548,2)</f>
        <v>0</v>
      </c>
      <c r="H548" s="175"/>
      <c r="I548" s="176">
        <f>ROUND(E548*H548,2)</f>
        <v>0</v>
      </c>
      <c r="J548" s="175"/>
      <c r="K548" s="176">
        <f>ROUND(E548*J548,2)</f>
        <v>0</v>
      </c>
      <c r="L548" s="176">
        <v>15</v>
      </c>
      <c r="M548" s="176">
        <f>G548*(1+L548/100)</f>
        <v>0</v>
      </c>
      <c r="N548" s="176">
        <v>0</v>
      </c>
      <c r="O548" s="176">
        <f>ROUND(E548*N548,2)</f>
        <v>0</v>
      </c>
      <c r="P548" s="176">
        <v>0</v>
      </c>
      <c r="Q548" s="176">
        <f>ROUND(E548*P548,2)</f>
        <v>0</v>
      </c>
      <c r="R548" s="176"/>
      <c r="S548" s="176" t="s">
        <v>265</v>
      </c>
      <c r="T548" s="161">
        <v>0</v>
      </c>
      <c r="U548" s="161">
        <f>ROUND(E548*T548,2)</f>
        <v>0</v>
      </c>
      <c r="V548" s="161"/>
      <c r="W548" s="152"/>
      <c r="X548" s="152"/>
      <c r="Y548" s="152"/>
      <c r="Z548" s="152"/>
      <c r="AA548" s="152"/>
      <c r="AB548" s="152"/>
      <c r="AC548" s="152"/>
      <c r="AD548" s="152"/>
      <c r="AE548" s="152"/>
      <c r="AF548" s="152" t="s">
        <v>433</v>
      </c>
      <c r="AG548" s="152"/>
      <c r="AH548" s="152"/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  <c r="AV548" s="152"/>
      <c r="AW548" s="152"/>
      <c r="AX548" s="152"/>
      <c r="AY548" s="152"/>
      <c r="AZ548" s="152"/>
      <c r="BA548" s="152"/>
      <c r="BB548" s="152"/>
      <c r="BC548" s="152"/>
      <c r="BD548" s="152"/>
      <c r="BE548" s="152"/>
      <c r="BF548" s="152"/>
      <c r="BG548" s="152"/>
    </row>
    <row r="549" spans="1:59" outlineLevel="1" x14ac:dyDescent="0.2">
      <c r="A549" s="159"/>
      <c r="B549" s="160"/>
      <c r="C549" s="193" t="s">
        <v>148</v>
      </c>
      <c r="D549" s="191"/>
      <c r="E549" s="192">
        <v>4</v>
      </c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52"/>
      <c r="X549" s="152"/>
      <c r="Y549" s="152"/>
      <c r="Z549" s="152"/>
      <c r="AA549" s="152"/>
      <c r="AB549" s="152"/>
      <c r="AC549" s="152"/>
      <c r="AD549" s="152"/>
      <c r="AE549" s="152"/>
      <c r="AF549" s="152" t="s">
        <v>329</v>
      </c>
      <c r="AG549" s="152">
        <v>0</v>
      </c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  <c r="AV549" s="152"/>
      <c r="AW549" s="152"/>
      <c r="AX549" s="152"/>
      <c r="AY549" s="152"/>
      <c r="AZ549" s="152"/>
      <c r="BA549" s="152"/>
      <c r="BB549" s="152"/>
      <c r="BC549" s="152"/>
      <c r="BD549" s="152"/>
      <c r="BE549" s="152"/>
      <c r="BF549" s="152"/>
      <c r="BG549" s="152"/>
    </row>
    <row r="550" spans="1:59" outlineLevel="1" x14ac:dyDescent="0.2">
      <c r="A550" s="171">
        <v>185</v>
      </c>
      <c r="B550" s="172" t="s">
        <v>1064</v>
      </c>
      <c r="C550" s="187" t="s">
        <v>1065</v>
      </c>
      <c r="D550" s="173" t="s">
        <v>395</v>
      </c>
      <c r="E550" s="174">
        <v>1</v>
      </c>
      <c r="F550" s="175"/>
      <c r="G550" s="176">
        <f>ROUND(E550*F550,2)</f>
        <v>0</v>
      </c>
      <c r="H550" s="175"/>
      <c r="I550" s="176">
        <f>ROUND(E550*H550,2)</f>
        <v>0</v>
      </c>
      <c r="J550" s="175"/>
      <c r="K550" s="176">
        <f>ROUND(E550*J550,2)</f>
        <v>0</v>
      </c>
      <c r="L550" s="176">
        <v>15</v>
      </c>
      <c r="M550" s="176">
        <f>G550*(1+L550/100)</f>
        <v>0</v>
      </c>
      <c r="N550" s="176">
        <v>0</v>
      </c>
      <c r="O550" s="176">
        <f>ROUND(E550*N550,2)</f>
        <v>0</v>
      </c>
      <c r="P550" s="176">
        <v>0</v>
      </c>
      <c r="Q550" s="176">
        <f>ROUND(E550*P550,2)</f>
        <v>0</v>
      </c>
      <c r="R550" s="176"/>
      <c r="S550" s="176" t="s">
        <v>265</v>
      </c>
      <c r="T550" s="161">
        <v>0</v>
      </c>
      <c r="U550" s="161">
        <f>ROUND(E550*T550,2)</f>
        <v>0</v>
      </c>
      <c r="V550" s="161"/>
      <c r="W550" s="152"/>
      <c r="X550" s="152"/>
      <c r="Y550" s="152"/>
      <c r="Z550" s="152"/>
      <c r="AA550" s="152"/>
      <c r="AB550" s="152"/>
      <c r="AC550" s="152"/>
      <c r="AD550" s="152"/>
      <c r="AE550" s="152"/>
      <c r="AF550" s="152" t="s">
        <v>433</v>
      </c>
      <c r="AG550" s="152"/>
      <c r="AH550" s="152"/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  <c r="AV550" s="152"/>
      <c r="AW550" s="152"/>
      <c r="AX550" s="152"/>
      <c r="AY550" s="152"/>
      <c r="AZ550" s="152"/>
      <c r="BA550" s="152"/>
      <c r="BB550" s="152"/>
      <c r="BC550" s="152"/>
      <c r="BD550" s="152"/>
      <c r="BE550" s="152"/>
      <c r="BF550" s="152"/>
      <c r="BG550" s="152"/>
    </row>
    <row r="551" spans="1:59" outlineLevel="1" x14ac:dyDescent="0.2">
      <c r="A551" s="159"/>
      <c r="B551" s="160"/>
      <c r="C551" s="193" t="s">
        <v>59</v>
      </c>
      <c r="D551" s="191"/>
      <c r="E551" s="192">
        <v>1</v>
      </c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52"/>
      <c r="X551" s="152"/>
      <c r="Y551" s="152"/>
      <c r="Z551" s="152"/>
      <c r="AA551" s="152"/>
      <c r="AB551" s="152"/>
      <c r="AC551" s="152"/>
      <c r="AD551" s="152"/>
      <c r="AE551" s="152"/>
      <c r="AF551" s="152" t="s">
        <v>329</v>
      </c>
      <c r="AG551" s="152">
        <v>0</v>
      </c>
      <c r="AH551" s="152"/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  <c r="AV551" s="152"/>
      <c r="AW551" s="152"/>
      <c r="AX551" s="152"/>
      <c r="AY551" s="152"/>
      <c r="AZ551" s="152"/>
      <c r="BA551" s="152"/>
      <c r="BB551" s="152"/>
      <c r="BC551" s="152"/>
      <c r="BD551" s="152"/>
      <c r="BE551" s="152"/>
      <c r="BF551" s="152"/>
      <c r="BG551" s="152"/>
    </row>
    <row r="552" spans="1:59" ht="33.75" outlineLevel="1" x14ac:dyDescent="0.2">
      <c r="A552" s="171">
        <v>186</v>
      </c>
      <c r="B552" s="172" t="s">
        <v>1066</v>
      </c>
      <c r="C552" s="187" t="s">
        <v>1067</v>
      </c>
      <c r="D552" s="173" t="s">
        <v>364</v>
      </c>
      <c r="E552" s="174">
        <v>5.0999999999999996</v>
      </c>
      <c r="F552" s="175"/>
      <c r="G552" s="176">
        <f>ROUND(E552*F552,2)</f>
        <v>0</v>
      </c>
      <c r="H552" s="175"/>
      <c r="I552" s="176">
        <f>ROUND(E552*H552,2)</f>
        <v>0</v>
      </c>
      <c r="J552" s="175"/>
      <c r="K552" s="176">
        <f>ROUND(E552*J552,2)</f>
        <v>0</v>
      </c>
      <c r="L552" s="176">
        <v>15</v>
      </c>
      <c r="M552" s="176">
        <f>G552*(1+L552/100)</f>
        <v>0</v>
      </c>
      <c r="N552" s="176">
        <v>0</v>
      </c>
      <c r="O552" s="176">
        <f>ROUND(E552*N552,2)</f>
        <v>0</v>
      </c>
      <c r="P552" s="176">
        <v>0</v>
      </c>
      <c r="Q552" s="176">
        <f>ROUND(E552*P552,2)</f>
        <v>0</v>
      </c>
      <c r="R552" s="176" t="s">
        <v>830</v>
      </c>
      <c r="S552" s="176" t="s">
        <v>269</v>
      </c>
      <c r="T552" s="161">
        <v>0</v>
      </c>
      <c r="U552" s="161">
        <f>ROUND(E552*T552,2)</f>
        <v>0</v>
      </c>
      <c r="V552" s="161"/>
      <c r="W552" s="152"/>
      <c r="X552" s="152"/>
      <c r="Y552" s="152"/>
      <c r="Z552" s="152"/>
      <c r="AA552" s="152"/>
      <c r="AB552" s="152"/>
      <c r="AC552" s="152"/>
      <c r="AD552" s="152"/>
      <c r="AE552" s="152"/>
      <c r="AF552" s="152" t="s">
        <v>1031</v>
      </c>
      <c r="AG552" s="152"/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  <c r="AV552" s="152"/>
      <c r="AW552" s="152"/>
      <c r="AX552" s="152"/>
      <c r="AY552" s="152"/>
      <c r="AZ552" s="152"/>
      <c r="BA552" s="152"/>
      <c r="BB552" s="152"/>
      <c r="BC552" s="152"/>
      <c r="BD552" s="152"/>
      <c r="BE552" s="152"/>
      <c r="BF552" s="152"/>
      <c r="BG552" s="152"/>
    </row>
    <row r="553" spans="1:59" outlineLevel="1" x14ac:dyDescent="0.2">
      <c r="A553" s="159"/>
      <c r="B553" s="160"/>
      <c r="C553" s="193" t="s">
        <v>1068</v>
      </c>
      <c r="D553" s="191"/>
      <c r="E553" s="192">
        <v>5.0999999999999996</v>
      </c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52"/>
      <c r="X553" s="152"/>
      <c r="Y553" s="152"/>
      <c r="Z553" s="152"/>
      <c r="AA553" s="152"/>
      <c r="AB553" s="152"/>
      <c r="AC553" s="152"/>
      <c r="AD553" s="152"/>
      <c r="AE553" s="152"/>
      <c r="AF553" s="152" t="s">
        <v>329</v>
      </c>
      <c r="AG553" s="152">
        <v>0</v>
      </c>
      <c r="AH553" s="152"/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  <c r="AV553" s="152"/>
      <c r="AW553" s="152"/>
      <c r="AX553" s="152"/>
      <c r="AY553" s="152"/>
      <c r="AZ553" s="152"/>
      <c r="BA553" s="152"/>
      <c r="BB553" s="152"/>
      <c r="BC553" s="152"/>
      <c r="BD553" s="152"/>
      <c r="BE553" s="152"/>
      <c r="BF553" s="152"/>
      <c r="BG553" s="152"/>
    </row>
    <row r="554" spans="1:59" outlineLevel="1" x14ac:dyDescent="0.2">
      <c r="A554" s="171">
        <v>187</v>
      </c>
      <c r="B554" s="172" t="s">
        <v>1069</v>
      </c>
      <c r="C554" s="187" t="s">
        <v>1070</v>
      </c>
      <c r="D554" s="173" t="s">
        <v>364</v>
      </c>
      <c r="E554" s="174">
        <v>7</v>
      </c>
      <c r="F554" s="175"/>
      <c r="G554" s="176">
        <f>ROUND(E554*F554,2)</f>
        <v>0</v>
      </c>
      <c r="H554" s="175"/>
      <c r="I554" s="176">
        <f>ROUND(E554*H554,2)</f>
        <v>0</v>
      </c>
      <c r="J554" s="175"/>
      <c r="K554" s="176">
        <f>ROUND(E554*J554,2)</f>
        <v>0</v>
      </c>
      <c r="L554" s="176">
        <v>15</v>
      </c>
      <c r="M554" s="176">
        <f>G554*(1+L554/100)</f>
        <v>0</v>
      </c>
      <c r="N554" s="176">
        <v>0</v>
      </c>
      <c r="O554" s="176">
        <f>ROUND(E554*N554,2)</f>
        <v>0</v>
      </c>
      <c r="P554" s="176">
        <v>0</v>
      </c>
      <c r="Q554" s="176">
        <f>ROUND(E554*P554,2)</f>
        <v>0</v>
      </c>
      <c r="R554" s="176"/>
      <c r="S554" s="176" t="s">
        <v>265</v>
      </c>
      <c r="T554" s="161">
        <v>0</v>
      </c>
      <c r="U554" s="161">
        <f>ROUND(E554*T554,2)</f>
        <v>0</v>
      </c>
      <c r="V554" s="161"/>
      <c r="W554" s="152"/>
      <c r="X554" s="152"/>
      <c r="Y554" s="152"/>
      <c r="Z554" s="152"/>
      <c r="AA554" s="152"/>
      <c r="AB554" s="152"/>
      <c r="AC554" s="152"/>
      <c r="AD554" s="152"/>
      <c r="AE554" s="152"/>
      <c r="AF554" s="152" t="s">
        <v>433</v>
      </c>
      <c r="AG554" s="152"/>
      <c r="AH554" s="152"/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  <c r="AV554" s="152"/>
      <c r="AW554" s="152"/>
      <c r="AX554" s="152"/>
      <c r="AY554" s="152"/>
      <c r="AZ554" s="152"/>
      <c r="BA554" s="152"/>
      <c r="BB554" s="152"/>
      <c r="BC554" s="152"/>
      <c r="BD554" s="152"/>
      <c r="BE554" s="152"/>
      <c r="BF554" s="152"/>
      <c r="BG554" s="152"/>
    </row>
    <row r="555" spans="1:59" outlineLevel="1" x14ac:dyDescent="0.2">
      <c r="A555" s="159"/>
      <c r="B555" s="160"/>
      <c r="C555" s="193" t="s">
        <v>1071</v>
      </c>
      <c r="D555" s="191"/>
      <c r="E555" s="192">
        <v>7</v>
      </c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52"/>
      <c r="X555" s="152"/>
      <c r="Y555" s="152"/>
      <c r="Z555" s="152"/>
      <c r="AA555" s="152"/>
      <c r="AB555" s="152"/>
      <c r="AC555" s="152"/>
      <c r="AD555" s="152"/>
      <c r="AE555" s="152"/>
      <c r="AF555" s="152" t="s">
        <v>329</v>
      </c>
      <c r="AG555" s="152">
        <v>0</v>
      </c>
      <c r="AH555" s="152"/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  <c r="AV555" s="152"/>
      <c r="AW555" s="152"/>
      <c r="AX555" s="152"/>
      <c r="AY555" s="152"/>
      <c r="AZ555" s="152"/>
      <c r="BA555" s="152"/>
      <c r="BB555" s="152"/>
      <c r="BC555" s="152"/>
      <c r="BD555" s="152"/>
      <c r="BE555" s="152"/>
      <c r="BF555" s="152"/>
      <c r="BG555" s="152"/>
    </row>
    <row r="556" spans="1:59" ht="33.75" outlineLevel="1" x14ac:dyDescent="0.2">
      <c r="A556" s="171">
        <v>188</v>
      </c>
      <c r="B556" s="172" t="s">
        <v>1072</v>
      </c>
      <c r="C556" s="187" t="s">
        <v>1073</v>
      </c>
      <c r="D556" s="173" t="s">
        <v>395</v>
      </c>
      <c r="E556" s="174">
        <v>1</v>
      </c>
      <c r="F556" s="175"/>
      <c r="G556" s="176">
        <f>ROUND(E556*F556,2)</f>
        <v>0</v>
      </c>
      <c r="H556" s="175"/>
      <c r="I556" s="176">
        <f>ROUND(E556*H556,2)</f>
        <v>0</v>
      </c>
      <c r="J556" s="175"/>
      <c r="K556" s="176">
        <f>ROUND(E556*J556,2)</f>
        <v>0</v>
      </c>
      <c r="L556" s="176">
        <v>15</v>
      </c>
      <c r="M556" s="176">
        <f>G556*(1+L556/100)</f>
        <v>0</v>
      </c>
      <c r="N556" s="176">
        <v>0</v>
      </c>
      <c r="O556" s="176">
        <f>ROUND(E556*N556,2)</f>
        <v>0</v>
      </c>
      <c r="P556" s="176">
        <v>0</v>
      </c>
      <c r="Q556" s="176">
        <f>ROUND(E556*P556,2)</f>
        <v>0</v>
      </c>
      <c r="R556" s="176" t="s">
        <v>830</v>
      </c>
      <c r="S556" s="176" t="s">
        <v>269</v>
      </c>
      <c r="T556" s="161">
        <v>0</v>
      </c>
      <c r="U556" s="161">
        <f>ROUND(E556*T556,2)</f>
        <v>0</v>
      </c>
      <c r="V556" s="161"/>
      <c r="W556" s="152"/>
      <c r="X556" s="152"/>
      <c r="Y556" s="152"/>
      <c r="Z556" s="152"/>
      <c r="AA556" s="152"/>
      <c r="AB556" s="152"/>
      <c r="AC556" s="152"/>
      <c r="AD556" s="152"/>
      <c r="AE556" s="152"/>
      <c r="AF556" s="152" t="s">
        <v>1031</v>
      </c>
      <c r="AG556" s="152"/>
      <c r="AH556" s="152"/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  <c r="AV556" s="152"/>
      <c r="AW556" s="152"/>
      <c r="AX556" s="152"/>
      <c r="AY556" s="152"/>
      <c r="AZ556" s="152"/>
      <c r="BA556" s="152"/>
      <c r="BB556" s="152"/>
      <c r="BC556" s="152"/>
      <c r="BD556" s="152"/>
      <c r="BE556" s="152"/>
      <c r="BF556" s="152"/>
      <c r="BG556" s="152"/>
    </row>
    <row r="557" spans="1:59" outlineLevel="1" x14ac:dyDescent="0.2">
      <c r="A557" s="159"/>
      <c r="B557" s="160"/>
      <c r="C557" s="193" t="s">
        <v>59</v>
      </c>
      <c r="D557" s="191"/>
      <c r="E557" s="192">
        <v>1</v>
      </c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52"/>
      <c r="X557" s="152"/>
      <c r="Y557" s="152"/>
      <c r="Z557" s="152"/>
      <c r="AA557" s="152"/>
      <c r="AB557" s="152"/>
      <c r="AC557" s="152"/>
      <c r="AD557" s="152"/>
      <c r="AE557" s="152"/>
      <c r="AF557" s="152" t="s">
        <v>329</v>
      </c>
      <c r="AG557" s="152">
        <v>0</v>
      </c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  <c r="AV557" s="152"/>
      <c r="AW557" s="152"/>
      <c r="AX557" s="152"/>
      <c r="AY557" s="152"/>
      <c r="AZ557" s="152"/>
      <c r="BA557" s="152"/>
      <c r="BB557" s="152"/>
      <c r="BC557" s="152"/>
      <c r="BD557" s="152"/>
      <c r="BE557" s="152"/>
      <c r="BF557" s="152"/>
      <c r="BG557" s="152"/>
    </row>
    <row r="558" spans="1:59" ht="22.5" outlineLevel="1" x14ac:dyDescent="0.2">
      <c r="A558" s="171">
        <v>189</v>
      </c>
      <c r="B558" s="172" t="s">
        <v>1074</v>
      </c>
      <c r="C558" s="187" t="s">
        <v>1075</v>
      </c>
      <c r="D558" s="173" t="s">
        <v>395</v>
      </c>
      <c r="E558" s="174">
        <v>1</v>
      </c>
      <c r="F558" s="175"/>
      <c r="G558" s="176">
        <f>ROUND(E558*F558,2)</f>
        <v>0</v>
      </c>
      <c r="H558" s="175"/>
      <c r="I558" s="176">
        <f>ROUND(E558*H558,2)</f>
        <v>0</v>
      </c>
      <c r="J558" s="175"/>
      <c r="K558" s="176">
        <f>ROUND(E558*J558,2)</f>
        <v>0</v>
      </c>
      <c r="L558" s="176">
        <v>15</v>
      </c>
      <c r="M558" s="176">
        <f>G558*(1+L558/100)</f>
        <v>0</v>
      </c>
      <c r="N558" s="176">
        <v>0</v>
      </c>
      <c r="O558" s="176">
        <f>ROUND(E558*N558,2)</f>
        <v>0</v>
      </c>
      <c r="P558" s="176">
        <v>0</v>
      </c>
      <c r="Q558" s="176">
        <f>ROUND(E558*P558,2)</f>
        <v>0</v>
      </c>
      <c r="R558" s="176"/>
      <c r="S558" s="176" t="s">
        <v>265</v>
      </c>
      <c r="T558" s="161">
        <v>0</v>
      </c>
      <c r="U558" s="161">
        <f>ROUND(E558*T558,2)</f>
        <v>0</v>
      </c>
      <c r="V558" s="161"/>
      <c r="W558" s="152"/>
      <c r="X558" s="152"/>
      <c r="Y558" s="152"/>
      <c r="Z558" s="152"/>
      <c r="AA558" s="152"/>
      <c r="AB558" s="152"/>
      <c r="AC558" s="152"/>
      <c r="AD558" s="152"/>
      <c r="AE558" s="152"/>
      <c r="AF558" s="152" t="s">
        <v>433</v>
      </c>
      <c r="AG558" s="152"/>
      <c r="AH558" s="152"/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  <c r="AV558" s="152"/>
      <c r="AW558" s="152"/>
      <c r="AX558" s="152"/>
      <c r="AY558" s="152"/>
      <c r="AZ558" s="152"/>
      <c r="BA558" s="152"/>
      <c r="BB558" s="152"/>
      <c r="BC558" s="152"/>
      <c r="BD558" s="152"/>
      <c r="BE558" s="152"/>
      <c r="BF558" s="152"/>
      <c r="BG558" s="152"/>
    </row>
    <row r="559" spans="1:59" outlineLevel="1" x14ac:dyDescent="0.2">
      <c r="A559" s="159"/>
      <c r="B559" s="160"/>
      <c r="C559" s="193" t="s">
        <v>59</v>
      </c>
      <c r="D559" s="191"/>
      <c r="E559" s="192">
        <v>1</v>
      </c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52"/>
      <c r="X559" s="152"/>
      <c r="Y559" s="152"/>
      <c r="Z559" s="152"/>
      <c r="AA559" s="152"/>
      <c r="AB559" s="152"/>
      <c r="AC559" s="152"/>
      <c r="AD559" s="152"/>
      <c r="AE559" s="152"/>
      <c r="AF559" s="152" t="s">
        <v>329</v>
      </c>
      <c r="AG559" s="152">
        <v>0</v>
      </c>
      <c r="AH559" s="152"/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  <c r="AV559" s="152"/>
      <c r="AW559" s="152"/>
      <c r="AX559" s="152"/>
      <c r="AY559" s="152"/>
      <c r="AZ559" s="152"/>
      <c r="BA559" s="152"/>
      <c r="BB559" s="152"/>
      <c r="BC559" s="152"/>
      <c r="BD559" s="152"/>
      <c r="BE559" s="152"/>
      <c r="BF559" s="152"/>
      <c r="BG559" s="152"/>
    </row>
    <row r="560" spans="1:59" ht="33.75" outlineLevel="1" x14ac:dyDescent="0.2">
      <c r="A560" s="171">
        <v>190</v>
      </c>
      <c r="B560" s="172" t="s">
        <v>1076</v>
      </c>
      <c r="C560" s="187" t="s">
        <v>1077</v>
      </c>
      <c r="D560" s="173" t="s">
        <v>395</v>
      </c>
      <c r="E560" s="174">
        <v>1</v>
      </c>
      <c r="F560" s="175"/>
      <c r="G560" s="176">
        <f>ROUND(E560*F560,2)</f>
        <v>0</v>
      </c>
      <c r="H560" s="175"/>
      <c r="I560" s="176">
        <f>ROUND(E560*H560,2)</f>
        <v>0</v>
      </c>
      <c r="J560" s="175"/>
      <c r="K560" s="176">
        <f>ROUND(E560*J560,2)</f>
        <v>0</v>
      </c>
      <c r="L560" s="176">
        <v>15</v>
      </c>
      <c r="M560" s="176">
        <f>G560*(1+L560/100)</f>
        <v>0</v>
      </c>
      <c r="N560" s="176">
        <v>0</v>
      </c>
      <c r="O560" s="176">
        <f>ROUND(E560*N560,2)</f>
        <v>0</v>
      </c>
      <c r="P560" s="176">
        <v>0</v>
      </c>
      <c r="Q560" s="176">
        <f>ROUND(E560*P560,2)</f>
        <v>0</v>
      </c>
      <c r="R560" s="176" t="s">
        <v>830</v>
      </c>
      <c r="S560" s="176" t="s">
        <v>269</v>
      </c>
      <c r="T560" s="161">
        <v>0</v>
      </c>
      <c r="U560" s="161">
        <f>ROUND(E560*T560,2)</f>
        <v>0</v>
      </c>
      <c r="V560" s="161"/>
      <c r="W560" s="152"/>
      <c r="X560" s="152"/>
      <c r="Y560" s="152"/>
      <c r="Z560" s="152"/>
      <c r="AA560" s="152"/>
      <c r="AB560" s="152"/>
      <c r="AC560" s="152"/>
      <c r="AD560" s="152"/>
      <c r="AE560" s="152"/>
      <c r="AF560" s="152" t="s">
        <v>1031</v>
      </c>
      <c r="AG560" s="152"/>
      <c r="AH560" s="152"/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  <c r="AV560" s="152"/>
      <c r="AW560" s="152"/>
      <c r="AX560" s="152"/>
      <c r="AY560" s="152"/>
      <c r="AZ560" s="152"/>
      <c r="BA560" s="152"/>
      <c r="BB560" s="152"/>
      <c r="BC560" s="152"/>
      <c r="BD560" s="152"/>
      <c r="BE560" s="152"/>
      <c r="BF560" s="152"/>
      <c r="BG560" s="152"/>
    </row>
    <row r="561" spans="1:59" outlineLevel="1" x14ac:dyDescent="0.2">
      <c r="A561" s="159"/>
      <c r="B561" s="160"/>
      <c r="C561" s="193" t="s">
        <v>59</v>
      </c>
      <c r="D561" s="191"/>
      <c r="E561" s="192">
        <v>1</v>
      </c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52"/>
      <c r="X561" s="152"/>
      <c r="Y561" s="152"/>
      <c r="Z561" s="152"/>
      <c r="AA561" s="152"/>
      <c r="AB561" s="152"/>
      <c r="AC561" s="152"/>
      <c r="AD561" s="152"/>
      <c r="AE561" s="152"/>
      <c r="AF561" s="152" t="s">
        <v>329</v>
      </c>
      <c r="AG561" s="152">
        <v>0</v>
      </c>
      <c r="AH561" s="152"/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  <c r="AV561" s="152"/>
      <c r="AW561" s="152"/>
      <c r="AX561" s="152"/>
      <c r="AY561" s="152"/>
      <c r="AZ561" s="152"/>
      <c r="BA561" s="152"/>
      <c r="BB561" s="152"/>
      <c r="BC561" s="152"/>
      <c r="BD561" s="152"/>
      <c r="BE561" s="152"/>
      <c r="BF561" s="152"/>
      <c r="BG561" s="152"/>
    </row>
    <row r="562" spans="1:59" outlineLevel="1" x14ac:dyDescent="0.2">
      <c r="A562" s="171">
        <v>191</v>
      </c>
      <c r="B562" s="172" t="s">
        <v>1078</v>
      </c>
      <c r="C562" s="187" t="s">
        <v>1079</v>
      </c>
      <c r="D562" s="173" t="s">
        <v>395</v>
      </c>
      <c r="E562" s="174">
        <v>2</v>
      </c>
      <c r="F562" s="175"/>
      <c r="G562" s="176">
        <f>ROUND(E562*F562,2)</f>
        <v>0</v>
      </c>
      <c r="H562" s="175"/>
      <c r="I562" s="176">
        <f>ROUND(E562*H562,2)</f>
        <v>0</v>
      </c>
      <c r="J562" s="175"/>
      <c r="K562" s="176">
        <f>ROUND(E562*J562,2)</f>
        <v>0</v>
      </c>
      <c r="L562" s="176">
        <v>15</v>
      </c>
      <c r="M562" s="176">
        <f>G562*(1+L562/100)</f>
        <v>0</v>
      </c>
      <c r="N562" s="176">
        <v>0</v>
      </c>
      <c r="O562" s="176">
        <f>ROUND(E562*N562,2)</f>
        <v>0</v>
      </c>
      <c r="P562" s="176">
        <v>0</v>
      </c>
      <c r="Q562" s="176">
        <f>ROUND(E562*P562,2)</f>
        <v>0</v>
      </c>
      <c r="R562" s="176"/>
      <c r="S562" s="176" t="s">
        <v>265</v>
      </c>
      <c r="T562" s="161">
        <v>0</v>
      </c>
      <c r="U562" s="161">
        <f>ROUND(E562*T562,2)</f>
        <v>0</v>
      </c>
      <c r="V562" s="161"/>
      <c r="W562" s="152"/>
      <c r="X562" s="152"/>
      <c r="Y562" s="152"/>
      <c r="Z562" s="152"/>
      <c r="AA562" s="152"/>
      <c r="AB562" s="152"/>
      <c r="AC562" s="152"/>
      <c r="AD562" s="152"/>
      <c r="AE562" s="152"/>
      <c r="AF562" s="152" t="s">
        <v>433</v>
      </c>
      <c r="AG562" s="152"/>
      <c r="AH562" s="152"/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  <c r="AV562" s="152"/>
      <c r="AW562" s="152"/>
      <c r="AX562" s="152"/>
      <c r="AY562" s="152"/>
      <c r="AZ562" s="152"/>
      <c r="BA562" s="152"/>
      <c r="BB562" s="152"/>
      <c r="BC562" s="152"/>
      <c r="BD562" s="152"/>
      <c r="BE562" s="152"/>
      <c r="BF562" s="152"/>
      <c r="BG562" s="152"/>
    </row>
    <row r="563" spans="1:59" outlineLevel="1" x14ac:dyDescent="0.2">
      <c r="A563" s="159"/>
      <c r="B563" s="160"/>
      <c r="C563" s="193" t="s">
        <v>144</v>
      </c>
      <c r="D563" s="191"/>
      <c r="E563" s="192">
        <v>2</v>
      </c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52"/>
      <c r="X563" s="152"/>
      <c r="Y563" s="152"/>
      <c r="Z563" s="152"/>
      <c r="AA563" s="152"/>
      <c r="AB563" s="152"/>
      <c r="AC563" s="152"/>
      <c r="AD563" s="152"/>
      <c r="AE563" s="152"/>
      <c r="AF563" s="152" t="s">
        <v>329</v>
      </c>
      <c r="AG563" s="152">
        <v>0</v>
      </c>
      <c r="AH563" s="152"/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  <c r="AV563" s="152"/>
      <c r="AW563" s="152"/>
      <c r="AX563" s="152"/>
      <c r="AY563" s="152"/>
      <c r="AZ563" s="152"/>
      <c r="BA563" s="152"/>
      <c r="BB563" s="152"/>
      <c r="BC563" s="152"/>
      <c r="BD563" s="152"/>
      <c r="BE563" s="152"/>
      <c r="BF563" s="152"/>
      <c r="BG563" s="152"/>
    </row>
    <row r="564" spans="1:59" ht="33.75" outlineLevel="1" x14ac:dyDescent="0.2">
      <c r="A564" s="171">
        <v>192</v>
      </c>
      <c r="B564" s="172" t="s">
        <v>1080</v>
      </c>
      <c r="C564" s="187" t="s">
        <v>1081</v>
      </c>
      <c r="D564" s="173" t="s">
        <v>395</v>
      </c>
      <c r="E564" s="174">
        <v>2</v>
      </c>
      <c r="F564" s="175"/>
      <c r="G564" s="176">
        <f>ROUND(E564*F564,2)</f>
        <v>0</v>
      </c>
      <c r="H564" s="175"/>
      <c r="I564" s="176">
        <f>ROUND(E564*H564,2)</f>
        <v>0</v>
      </c>
      <c r="J564" s="175"/>
      <c r="K564" s="176">
        <f>ROUND(E564*J564,2)</f>
        <v>0</v>
      </c>
      <c r="L564" s="176">
        <v>15</v>
      </c>
      <c r="M564" s="176">
        <f>G564*(1+L564/100)</f>
        <v>0</v>
      </c>
      <c r="N564" s="176">
        <v>0</v>
      </c>
      <c r="O564" s="176">
        <f>ROUND(E564*N564,2)</f>
        <v>0</v>
      </c>
      <c r="P564" s="176">
        <v>0</v>
      </c>
      <c r="Q564" s="176">
        <f>ROUND(E564*P564,2)</f>
        <v>0</v>
      </c>
      <c r="R564" s="176" t="s">
        <v>830</v>
      </c>
      <c r="S564" s="176" t="s">
        <v>269</v>
      </c>
      <c r="T564" s="161">
        <v>0</v>
      </c>
      <c r="U564" s="161">
        <f>ROUND(E564*T564,2)</f>
        <v>0</v>
      </c>
      <c r="V564" s="161"/>
      <c r="W564" s="152"/>
      <c r="X564" s="152"/>
      <c r="Y564" s="152"/>
      <c r="Z564" s="152"/>
      <c r="AA564" s="152"/>
      <c r="AB564" s="152"/>
      <c r="AC564" s="152"/>
      <c r="AD564" s="152"/>
      <c r="AE564" s="152"/>
      <c r="AF564" s="152" t="s">
        <v>1031</v>
      </c>
      <c r="AG564" s="152"/>
      <c r="AH564" s="152"/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  <c r="AV564" s="152"/>
      <c r="AW564" s="152"/>
      <c r="AX564" s="152"/>
      <c r="AY564" s="152"/>
      <c r="AZ564" s="152"/>
      <c r="BA564" s="152"/>
      <c r="BB564" s="152"/>
      <c r="BC564" s="152"/>
      <c r="BD564" s="152"/>
      <c r="BE564" s="152"/>
      <c r="BF564" s="152"/>
      <c r="BG564" s="152"/>
    </row>
    <row r="565" spans="1:59" outlineLevel="1" x14ac:dyDescent="0.2">
      <c r="A565" s="159"/>
      <c r="B565" s="160"/>
      <c r="C565" s="193" t="s">
        <v>144</v>
      </c>
      <c r="D565" s="191"/>
      <c r="E565" s="192">
        <v>2</v>
      </c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52"/>
      <c r="X565" s="152"/>
      <c r="Y565" s="152"/>
      <c r="Z565" s="152"/>
      <c r="AA565" s="152"/>
      <c r="AB565" s="152"/>
      <c r="AC565" s="152"/>
      <c r="AD565" s="152"/>
      <c r="AE565" s="152"/>
      <c r="AF565" s="152" t="s">
        <v>329</v>
      </c>
      <c r="AG565" s="152">
        <v>0</v>
      </c>
      <c r="AH565" s="152"/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  <c r="AV565" s="152"/>
      <c r="AW565" s="152"/>
      <c r="AX565" s="152"/>
      <c r="AY565" s="152"/>
      <c r="AZ565" s="152"/>
      <c r="BA565" s="152"/>
      <c r="BB565" s="152"/>
      <c r="BC565" s="152"/>
      <c r="BD565" s="152"/>
      <c r="BE565" s="152"/>
      <c r="BF565" s="152"/>
      <c r="BG565" s="152"/>
    </row>
    <row r="566" spans="1:59" outlineLevel="1" x14ac:dyDescent="0.2">
      <c r="A566" s="171">
        <v>193</v>
      </c>
      <c r="B566" s="172" t="s">
        <v>1082</v>
      </c>
      <c r="C566" s="187" t="s">
        <v>1083</v>
      </c>
      <c r="D566" s="173" t="s">
        <v>395</v>
      </c>
      <c r="E566" s="174">
        <v>2</v>
      </c>
      <c r="F566" s="175"/>
      <c r="G566" s="176">
        <f>ROUND(E566*F566,2)</f>
        <v>0</v>
      </c>
      <c r="H566" s="175"/>
      <c r="I566" s="176">
        <f>ROUND(E566*H566,2)</f>
        <v>0</v>
      </c>
      <c r="J566" s="175"/>
      <c r="K566" s="176">
        <f>ROUND(E566*J566,2)</f>
        <v>0</v>
      </c>
      <c r="L566" s="176">
        <v>15</v>
      </c>
      <c r="M566" s="176">
        <f>G566*(1+L566/100)</f>
        <v>0</v>
      </c>
      <c r="N566" s="176">
        <v>0</v>
      </c>
      <c r="O566" s="176">
        <f>ROUND(E566*N566,2)</f>
        <v>0</v>
      </c>
      <c r="P566" s="176">
        <v>0</v>
      </c>
      <c r="Q566" s="176">
        <f>ROUND(E566*P566,2)</f>
        <v>0</v>
      </c>
      <c r="R566" s="176"/>
      <c r="S566" s="176" t="s">
        <v>265</v>
      </c>
      <c r="T566" s="161">
        <v>0</v>
      </c>
      <c r="U566" s="161">
        <f>ROUND(E566*T566,2)</f>
        <v>0</v>
      </c>
      <c r="V566" s="161"/>
      <c r="W566" s="152"/>
      <c r="X566" s="152"/>
      <c r="Y566" s="152"/>
      <c r="Z566" s="152"/>
      <c r="AA566" s="152"/>
      <c r="AB566" s="152"/>
      <c r="AC566" s="152"/>
      <c r="AD566" s="152"/>
      <c r="AE566" s="152"/>
      <c r="AF566" s="152" t="s">
        <v>433</v>
      </c>
      <c r="AG566" s="152"/>
      <c r="AH566" s="152"/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  <c r="AV566" s="152"/>
      <c r="AW566" s="152"/>
      <c r="AX566" s="152"/>
      <c r="AY566" s="152"/>
      <c r="AZ566" s="152"/>
      <c r="BA566" s="152"/>
      <c r="BB566" s="152"/>
      <c r="BC566" s="152"/>
      <c r="BD566" s="152"/>
      <c r="BE566" s="152"/>
      <c r="BF566" s="152"/>
      <c r="BG566" s="152"/>
    </row>
    <row r="567" spans="1:59" outlineLevel="1" x14ac:dyDescent="0.2">
      <c r="A567" s="159"/>
      <c r="B567" s="160"/>
      <c r="C567" s="193" t="s">
        <v>144</v>
      </c>
      <c r="D567" s="191"/>
      <c r="E567" s="192">
        <v>2</v>
      </c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52"/>
      <c r="X567" s="152"/>
      <c r="Y567" s="152"/>
      <c r="Z567" s="152"/>
      <c r="AA567" s="152"/>
      <c r="AB567" s="152"/>
      <c r="AC567" s="152"/>
      <c r="AD567" s="152"/>
      <c r="AE567" s="152"/>
      <c r="AF567" s="152" t="s">
        <v>329</v>
      </c>
      <c r="AG567" s="152">
        <v>0</v>
      </c>
      <c r="AH567" s="152"/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  <c r="AV567" s="152"/>
      <c r="AW567" s="152"/>
      <c r="AX567" s="152"/>
      <c r="AY567" s="152"/>
      <c r="AZ567" s="152"/>
      <c r="BA567" s="152"/>
      <c r="BB567" s="152"/>
      <c r="BC567" s="152"/>
      <c r="BD567" s="152"/>
      <c r="BE567" s="152"/>
      <c r="BF567" s="152"/>
      <c r="BG567" s="152"/>
    </row>
    <row r="568" spans="1:59" outlineLevel="1" x14ac:dyDescent="0.2">
      <c r="A568" s="171">
        <v>194</v>
      </c>
      <c r="B568" s="172" t="s">
        <v>1084</v>
      </c>
      <c r="C568" s="187" t="s">
        <v>1085</v>
      </c>
      <c r="D568" s="173" t="s">
        <v>395</v>
      </c>
      <c r="E568" s="174">
        <v>2</v>
      </c>
      <c r="F568" s="175"/>
      <c r="G568" s="176">
        <f>ROUND(E568*F568,2)</f>
        <v>0</v>
      </c>
      <c r="H568" s="175"/>
      <c r="I568" s="176">
        <f>ROUND(E568*H568,2)</f>
        <v>0</v>
      </c>
      <c r="J568" s="175"/>
      <c r="K568" s="176">
        <f>ROUND(E568*J568,2)</f>
        <v>0</v>
      </c>
      <c r="L568" s="176">
        <v>15</v>
      </c>
      <c r="M568" s="176">
        <f>G568*(1+L568/100)</f>
        <v>0</v>
      </c>
      <c r="N568" s="176">
        <v>0</v>
      </c>
      <c r="O568" s="176">
        <f>ROUND(E568*N568,2)</f>
        <v>0</v>
      </c>
      <c r="P568" s="176">
        <v>0</v>
      </c>
      <c r="Q568" s="176">
        <f>ROUND(E568*P568,2)</f>
        <v>0</v>
      </c>
      <c r="R568" s="176"/>
      <c r="S568" s="176" t="s">
        <v>265</v>
      </c>
      <c r="T568" s="161">
        <v>0</v>
      </c>
      <c r="U568" s="161">
        <f>ROUND(E568*T568,2)</f>
        <v>0</v>
      </c>
      <c r="V568" s="161"/>
      <c r="W568" s="152"/>
      <c r="X568" s="152"/>
      <c r="Y568" s="152"/>
      <c r="Z568" s="152"/>
      <c r="AA568" s="152"/>
      <c r="AB568" s="152"/>
      <c r="AC568" s="152"/>
      <c r="AD568" s="152"/>
      <c r="AE568" s="152"/>
      <c r="AF568" s="152" t="s">
        <v>433</v>
      </c>
      <c r="AG568" s="152"/>
      <c r="AH568" s="152"/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  <c r="AV568" s="152"/>
      <c r="AW568" s="152"/>
      <c r="AX568" s="152"/>
      <c r="AY568" s="152"/>
      <c r="AZ568" s="152"/>
      <c r="BA568" s="152"/>
      <c r="BB568" s="152"/>
      <c r="BC568" s="152"/>
      <c r="BD568" s="152"/>
      <c r="BE568" s="152"/>
      <c r="BF568" s="152"/>
      <c r="BG568" s="152"/>
    </row>
    <row r="569" spans="1:59" outlineLevel="1" x14ac:dyDescent="0.2">
      <c r="A569" s="159"/>
      <c r="B569" s="160"/>
      <c r="C569" s="193" t="s">
        <v>144</v>
      </c>
      <c r="D569" s="191"/>
      <c r="E569" s="192">
        <v>2</v>
      </c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52"/>
      <c r="X569" s="152"/>
      <c r="Y569" s="152"/>
      <c r="Z569" s="152"/>
      <c r="AA569" s="152"/>
      <c r="AB569" s="152"/>
      <c r="AC569" s="152"/>
      <c r="AD569" s="152"/>
      <c r="AE569" s="152"/>
      <c r="AF569" s="152" t="s">
        <v>329</v>
      </c>
      <c r="AG569" s="152">
        <v>0</v>
      </c>
      <c r="AH569" s="152"/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  <c r="AV569" s="152"/>
      <c r="AW569" s="152"/>
      <c r="AX569" s="152"/>
      <c r="AY569" s="152"/>
      <c r="AZ569" s="152"/>
      <c r="BA569" s="152"/>
      <c r="BB569" s="152"/>
      <c r="BC569" s="152"/>
      <c r="BD569" s="152"/>
      <c r="BE569" s="152"/>
      <c r="BF569" s="152"/>
      <c r="BG569" s="152"/>
    </row>
    <row r="570" spans="1:59" outlineLevel="1" x14ac:dyDescent="0.2">
      <c r="A570" s="171">
        <v>195</v>
      </c>
      <c r="B570" s="172" t="s">
        <v>1086</v>
      </c>
      <c r="C570" s="187" t="s">
        <v>1087</v>
      </c>
      <c r="D570" s="173" t="s">
        <v>395</v>
      </c>
      <c r="E570" s="174">
        <v>2</v>
      </c>
      <c r="F570" s="175"/>
      <c r="G570" s="176">
        <f>ROUND(E570*F570,2)</f>
        <v>0</v>
      </c>
      <c r="H570" s="175"/>
      <c r="I570" s="176">
        <f>ROUND(E570*H570,2)</f>
        <v>0</v>
      </c>
      <c r="J570" s="175"/>
      <c r="K570" s="176">
        <f>ROUND(E570*J570,2)</f>
        <v>0</v>
      </c>
      <c r="L570" s="176">
        <v>15</v>
      </c>
      <c r="M570" s="176">
        <f>G570*(1+L570/100)</f>
        <v>0</v>
      </c>
      <c r="N570" s="176">
        <v>0</v>
      </c>
      <c r="O570" s="176">
        <f>ROUND(E570*N570,2)</f>
        <v>0</v>
      </c>
      <c r="P570" s="176">
        <v>0</v>
      </c>
      <c r="Q570" s="176">
        <f>ROUND(E570*P570,2)</f>
        <v>0</v>
      </c>
      <c r="R570" s="176"/>
      <c r="S570" s="176" t="s">
        <v>265</v>
      </c>
      <c r="T570" s="161">
        <v>0</v>
      </c>
      <c r="U570" s="161">
        <f>ROUND(E570*T570,2)</f>
        <v>0</v>
      </c>
      <c r="V570" s="161"/>
      <c r="W570" s="152"/>
      <c r="X570" s="152"/>
      <c r="Y570" s="152"/>
      <c r="Z570" s="152"/>
      <c r="AA570" s="152"/>
      <c r="AB570" s="152"/>
      <c r="AC570" s="152"/>
      <c r="AD570" s="152"/>
      <c r="AE570" s="152"/>
      <c r="AF570" s="152" t="s">
        <v>433</v>
      </c>
      <c r="AG570" s="152"/>
      <c r="AH570" s="152"/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  <c r="AV570" s="152"/>
      <c r="AW570" s="152"/>
      <c r="AX570" s="152"/>
      <c r="AY570" s="152"/>
      <c r="AZ570" s="152"/>
      <c r="BA570" s="152"/>
      <c r="BB570" s="152"/>
      <c r="BC570" s="152"/>
      <c r="BD570" s="152"/>
      <c r="BE570" s="152"/>
      <c r="BF570" s="152"/>
      <c r="BG570" s="152"/>
    </row>
    <row r="571" spans="1:59" outlineLevel="1" x14ac:dyDescent="0.2">
      <c r="A571" s="159"/>
      <c r="B571" s="160"/>
      <c r="C571" s="193" t="s">
        <v>144</v>
      </c>
      <c r="D571" s="191"/>
      <c r="E571" s="192">
        <v>2</v>
      </c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52"/>
      <c r="X571" s="152"/>
      <c r="Y571" s="152"/>
      <c r="Z571" s="152"/>
      <c r="AA571" s="152"/>
      <c r="AB571" s="152"/>
      <c r="AC571" s="152"/>
      <c r="AD571" s="152"/>
      <c r="AE571" s="152"/>
      <c r="AF571" s="152" t="s">
        <v>329</v>
      </c>
      <c r="AG571" s="152">
        <v>0</v>
      </c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  <c r="AV571" s="152"/>
      <c r="AW571" s="152"/>
      <c r="AX571" s="152"/>
      <c r="AY571" s="152"/>
      <c r="AZ571" s="152"/>
      <c r="BA571" s="152"/>
      <c r="BB571" s="152"/>
      <c r="BC571" s="152"/>
      <c r="BD571" s="152"/>
      <c r="BE571" s="152"/>
      <c r="BF571" s="152"/>
      <c r="BG571" s="152"/>
    </row>
    <row r="572" spans="1:59" outlineLevel="1" x14ac:dyDescent="0.2">
      <c r="A572" s="171">
        <v>196</v>
      </c>
      <c r="B572" s="172" t="s">
        <v>1088</v>
      </c>
      <c r="C572" s="187" t="s">
        <v>1089</v>
      </c>
      <c r="D572" s="173" t="s">
        <v>395</v>
      </c>
      <c r="E572" s="174">
        <v>1</v>
      </c>
      <c r="F572" s="175"/>
      <c r="G572" s="176">
        <f>ROUND(E572*F572,2)</f>
        <v>0</v>
      </c>
      <c r="H572" s="175"/>
      <c r="I572" s="176">
        <f>ROUND(E572*H572,2)</f>
        <v>0</v>
      </c>
      <c r="J572" s="175"/>
      <c r="K572" s="176">
        <f>ROUND(E572*J572,2)</f>
        <v>0</v>
      </c>
      <c r="L572" s="176">
        <v>15</v>
      </c>
      <c r="M572" s="176">
        <f>G572*(1+L572/100)</f>
        <v>0</v>
      </c>
      <c r="N572" s="176">
        <v>0</v>
      </c>
      <c r="O572" s="176">
        <f>ROUND(E572*N572,2)</f>
        <v>0</v>
      </c>
      <c r="P572" s="176">
        <v>0</v>
      </c>
      <c r="Q572" s="176">
        <f>ROUND(E572*P572,2)</f>
        <v>0</v>
      </c>
      <c r="R572" s="176"/>
      <c r="S572" s="176" t="s">
        <v>265</v>
      </c>
      <c r="T572" s="161">
        <v>0</v>
      </c>
      <c r="U572" s="161">
        <f>ROUND(E572*T572,2)</f>
        <v>0</v>
      </c>
      <c r="V572" s="161"/>
      <c r="W572" s="152"/>
      <c r="X572" s="152"/>
      <c r="Y572" s="152"/>
      <c r="Z572" s="152"/>
      <c r="AA572" s="152"/>
      <c r="AB572" s="152"/>
      <c r="AC572" s="152"/>
      <c r="AD572" s="152"/>
      <c r="AE572" s="152"/>
      <c r="AF572" s="152" t="s">
        <v>433</v>
      </c>
      <c r="AG572" s="152"/>
      <c r="AH572" s="152"/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  <c r="AV572" s="152"/>
      <c r="AW572" s="152"/>
      <c r="AX572" s="152"/>
      <c r="AY572" s="152"/>
      <c r="AZ572" s="152"/>
      <c r="BA572" s="152"/>
      <c r="BB572" s="152"/>
      <c r="BC572" s="152"/>
      <c r="BD572" s="152"/>
      <c r="BE572" s="152"/>
      <c r="BF572" s="152"/>
      <c r="BG572" s="152"/>
    </row>
    <row r="573" spans="1:59" outlineLevel="1" x14ac:dyDescent="0.2">
      <c r="A573" s="159"/>
      <c r="B573" s="160"/>
      <c r="C573" s="193" t="s">
        <v>59</v>
      </c>
      <c r="D573" s="191"/>
      <c r="E573" s="192">
        <v>1</v>
      </c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52"/>
      <c r="X573" s="152"/>
      <c r="Y573" s="152"/>
      <c r="Z573" s="152"/>
      <c r="AA573" s="152"/>
      <c r="AB573" s="152"/>
      <c r="AC573" s="152"/>
      <c r="AD573" s="152"/>
      <c r="AE573" s="152"/>
      <c r="AF573" s="152" t="s">
        <v>329</v>
      </c>
      <c r="AG573" s="152">
        <v>0</v>
      </c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  <c r="AV573" s="152"/>
      <c r="AW573" s="152"/>
      <c r="AX573" s="152"/>
      <c r="AY573" s="152"/>
      <c r="AZ573" s="152"/>
      <c r="BA573" s="152"/>
      <c r="BB573" s="152"/>
      <c r="BC573" s="152"/>
      <c r="BD573" s="152"/>
      <c r="BE573" s="152"/>
      <c r="BF573" s="152"/>
      <c r="BG573" s="152"/>
    </row>
    <row r="574" spans="1:59" outlineLevel="1" x14ac:dyDescent="0.2">
      <c r="A574" s="171">
        <v>197</v>
      </c>
      <c r="B574" s="172" t="s">
        <v>1090</v>
      </c>
      <c r="C574" s="187" t="s">
        <v>1091</v>
      </c>
      <c r="D574" s="173" t="s">
        <v>395</v>
      </c>
      <c r="E574" s="174">
        <v>1</v>
      </c>
      <c r="F574" s="175"/>
      <c r="G574" s="176">
        <f>ROUND(E574*F574,2)</f>
        <v>0</v>
      </c>
      <c r="H574" s="175"/>
      <c r="I574" s="176">
        <f>ROUND(E574*H574,2)</f>
        <v>0</v>
      </c>
      <c r="J574" s="175"/>
      <c r="K574" s="176">
        <f>ROUND(E574*J574,2)</f>
        <v>0</v>
      </c>
      <c r="L574" s="176">
        <v>15</v>
      </c>
      <c r="M574" s="176">
        <f>G574*(1+L574/100)</f>
        <v>0</v>
      </c>
      <c r="N574" s="176">
        <v>0</v>
      </c>
      <c r="O574" s="176">
        <f>ROUND(E574*N574,2)</f>
        <v>0</v>
      </c>
      <c r="P574" s="176">
        <v>0</v>
      </c>
      <c r="Q574" s="176">
        <f>ROUND(E574*P574,2)</f>
        <v>0</v>
      </c>
      <c r="R574" s="176"/>
      <c r="S574" s="176" t="s">
        <v>265</v>
      </c>
      <c r="T574" s="161">
        <v>0</v>
      </c>
      <c r="U574" s="161">
        <f>ROUND(E574*T574,2)</f>
        <v>0</v>
      </c>
      <c r="V574" s="161"/>
      <c r="W574" s="152"/>
      <c r="X574" s="152"/>
      <c r="Y574" s="152"/>
      <c r="Z574" s="152"/>
      <c r="AA574" s="152"/>
      <c r="AB574" s="152"/>
      <c r="AC574" s="152"/>
      <c r="AD574" s="152"/>
      <c r="AE574" s="152"/>
      <c r="AF574" s="152" t="s">
        <v>433</v>
      </c>
      <c r="AG574" s="152"/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  <c r="AV574" s="152"/>
      <c r="AW574" s="152"/>
      <c r="AX574" s="152"/>
      <c r="AY574" s="152"/>
      <c r="AZ574" s="152"/>
      <c r="BA574" s="152"/>
      <c r="BB574" s="152"/>
      <c r="BC574" s="152"/>
      <c r="BD574" s="152"/>
      <c r="BE574" s="152"/>
      <c r="BF574" s="152"/>
      <c r="BG574" s="152"/>
    </row>
    <row r="575" spans="1:59" outlineLevel="1" x14ac:dyDescent="0.2">
      <c r="A575" s="159"/>
      <c r="B575" s="160"/>
      <c r="C575" s="193" t="s">
        <v>59</v>
      </c>
      <c r="D575" s="191"/>
      <c r="E575" s="192">
        <v>1</v>
      </c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52"/>
      <c r="X575" s="152"/>
      <c r="Y575" s="152"/>
      <c r="Z575" s="152"/>
      <c r="AA575" s="152"/>
      <c r="AB575" s="152"/>
      <c r="AC575" s="152"/>
      <c r="AD575" s="152"/>
      <c r="AE575" s="152"/>
      <c r="AF575" s="152" t="s">
        <v>329</v>
      </c>
      <c r="AG575" s="152">
        <v>0</v>
      </c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  <c r="AV575" s="152"/>
      <c r="AW575" s="152"/>
      <c r="AX575" s="152"/>
      <c r="AY575" s="152"/>
      <c r="AZ575" s="152"/>
      <c r="BA575" s="152"/>
      <c r="BB575" s="152"/>
      <c r="BC575" s="152"/>
      <c r="BD575" s="152"/>
      <c r="BE575" s="152"/>
      <c r="BF575" s="152"/>
      <c r="BG575" s="152"/>
    </row>
    <row r="576" spans="1:59" ht="33.75" outlineLevel="1" x14ac:dyDescent="0.2">
      <c r="A576" s="171">
        <v>198</v>
      </c>
      <c r="B576" s="172" t="s">
        <v>1092</v>
      </c>
      <c r="C576" s="187" t="s">
        <v>1093</v>
      </c>
      <c r="D576" s="173" t="s">
        <v>395</v>
      </c>
      <c r="E576" s="174">
        <v>2</v>
      </c>
      <c r="F576" s="175"/>
      <c r="G576" s="176">
        <f>ROUND(E576*F576,2)</f>
        <v>0</v>
      </c>
      <c r="H576" s="175"/>
      <c r="I576" s="176">
        <f>ROUND(E576*H576,2)</f>
        <v>0</v>
      </c>
      <c r="J576" s="175"/>
      <c r="K576" s="176">
        <f>ROUND(E576*J576,2)</f>
        <v>0</v>
      </c>
      <c r="L576" s="176">
        <v>15</v>
      </c>
      <c r="M576" s="176">
        <f>G576*(1+L576/100)</f>
        <v>0</v>
      </c>
      <c r="N576" s="176">
        <v>0</v>
      </c>
      <c r="O576" s="176">
        <f>ROUND(E576*N576,2)</f>
        <v>0</v>
      </c>
      <c r="P576" s="176">
        <v>0</v>
      </c>
      <c r="Q576" s="176">
        <f>ROUND(E576*P576,2)</f>
        <v>0</v>
      </c>
      <c r="R576" s="176" t="s">
        <v>830</v>
      </c>
      <c r="S576" s="176" t="s">
        <v>269</v>
      </c>
      <c r="T576" s="161">
        <v>0</v>
      </c>
      <c r="U576" s="161">
        <f>ROUND(E576*T576,2)</f>
        <v>0</v>
      </c>
      <c r="V576" s="161"/>
      <c r="W576" s="152"/>
      <c r="X576" s="152"/>
      <c r="Y576" s="152"/>
      <c r="Z576" s="152"/>
      <c r="AA576" s="152"/>
      <c r="AB576" s="152"/>
      <c r="AC576" s="152"/>
      <c r="AD576" s="152"/>
      <c r="AE576" s="152"/>
      <c r="AF576" s="152" t="s">
        <v>1031</v>
      </c>
      <c r="AG576" s="152"/>
      <c r="AH576" s="152"/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  <c r="AV576" s="152"/>
      <c r="AW576" s="152"/>
      <c r="AX576" s="152"/>
      <c r="AY576" s="152"/>
      <c r="AZ576" s="152"/>
      <c r="BA576" s="152"/>
      <c r="BB576" s="152"/>
      <c r="BC576" s="152"/>
      <c r="BD576" s="152"/>
      <c r="BE576" s="152"/>
      <c r="BF576" s="152"/>
      <c r="BG576" s="152"/>
    </row>
    <row r="577" spans="1:59" outlineLevel="1" x14ac:dyDescent="0.2">
      <c r="A577" s="159"/>
      <c r="B577" s="160"/>
      <c r="C577" s="193" t="s">
        <v>144</v>
      </c>
      <c r="D577" s="191"/>
      <c r="E577" s="192">
        <v>2</v>
      </c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52"/>
      <c r="X577" s="152"/>
      <c r="Y577" s="152"/>
      <c r="Z577" s="152"/>
      <c r="AA577" s="152"/>
      <c r="AB577" s="152"/>
      <c r="AC577" s="152"/>
      <c r="AD577" s="152"/>
      <c r="AE577" s="152"/>
      <c r="AF577" s="152" t="s">
        <v>329</v>
      </c>
      <c r="AG577" s="152">
        <v>0</v>
      </c>
      <c r="AH577" s="152"/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  <c r="AV577" s="152"/>
      <c r="AW577" s="152"/>
      <c r="AX577" s="152"/>
      <c r="AY577" s="152"/>
      <c r="AZ577" s="152"/>
      <c r="BA577" s="152"/>
      <c r="BB577" s="152"/>
      <c r="BC577" s="152"/>
      <c r="BD577" s="152"/>
      <c r="BE577" s="152"/>
      <c r="BF577" s="152"/>
      <c r="BG577" s="152"/>
    </row>
    <row r="578" spans="1:59" outlineLevel="1" x14ac:dyDescent="0.2">
      <c r="A578" s="171">
        <v>199</v>
      </c>
      <c r="B578" s="172" t="s">
        <v>1094</v>
      </c>
      <c r="C578" s="187" t="s">
        <v>1095</v>
      </c>
      <c r="D578" s="173" t="s">
        <v>395</v>
      </c>
      <c r="E578" s="174">
        <v>6</v>
      </c>
      <c r="F578" s="175"/>
      <c r="G578" s="176">
        <f>ROUND(E578*F578,2)</f>
        <v>0</v>
      </c>
      <c r="H578" s="175"/>
      <c r="I578" s="176">
        <f>ROUND(E578*H578,2)</f>
        <v>0</v>
      </c>
      <c r="J578" s="175"/>
      <c r="K578" s="176">
        <f>ROUND(E578*J578,2)</f>
        <v>0</v>
      </c>
      <c r="L578" s="176">
        <v>15</v>
      </c>
      <c r="M578" s="176">
        <f>G578*(1+L578/100)</f>
        <v>0</v>
      </c>
      <c r="N578" s="176">
        <v>0</v>
      </c>
      <c r="O578" s="176">
        <f>ROUND(E578*N578,2)</f>
        <v>0</v>
      </c>
      <c r="P578" s="176">
        <v>0</v>
      </c>
      <c r="Q578" s="176">
        <f>ROUND(E578*P578,2)</f>
        <v>0</v>
      </c>
      <c r="R578" s="176"/>
      <c r="S578" s="176" t="s">
        <v>265</v>
      </c>
      <c r="T578" s="161">
        <v>0</v>
      </c>
      <c r="U578" s="161">
        <f>ROUND(E578*T578,2)</f>
        <v>0</v>
      </c>
      <c r="V578" s="161"/>
      <c r="W578" s="152"/>
      <c r="X578" s="152"/>
      <c r="Y578" s="152"/>
      <c r="Z578" s="152"/>
      <c r="AA578" s="152"/>
      <c r="AB578" s="152"/>
      <c r="AC578" s="152"/>
      <c r="AD578" s="152"/>
      <c r="AE578" s="152"/>
      <c r="AF578" s="152" t="s">
        <v>433</v>
      </c>
      <c r="AG578" s="152"/>
      <c r="AH578" s="152"/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  <c r="AV578" s="152"/>
      <c r="AW578" s="152"/>
      <c r="AX578" s="152"/>
      <c r="AY578" s="152"/>
      <c r="AZ578" s="152"/>
      <c r="BA578" s="152"/>
      <c r="BB578" s="152"/>
      <c r="BC578" s="152"/>
      <c r="BD578" s="152"/>
      <c r="BE578" s="152"/>
      <c r="BF578" s="152"/>
      <c r="BG578" s="152"/>
    </row>
    <row r="579" spans="1:59" outlineLevel="1" x14ac:dyDescent="0.2">
      <c r="A579" s="159"/>
      <c r="B579" s="160"/>
      <c r="C579" s="193" t="s">
        <v>1096</v>
      </c>
      <c r="D579" s="191"/>
      <c r="E579" s="192">
        <v>6</v>
      </c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52"/>
      <c r="X579" s="152"/>
      <c r="Y579" s="152"/>
      <c r="Z579" s="152"/>
      <c r="AA579" s="152"/>
      <c r="AB579" s="152"/>
      <c r="AC579" s="152"/>
      <c r="AD579" s="152"/>
      <c r="AE579" s="152"/>
      <c r="AF579" s="152" t="s">
        <v>329</v>
      </c>
      <c r="AG579" s="152">
        <v>0</v>
      </c>
      <c r="AH579" s="152"/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  <c r="AV579" s="152"/>
      <c r="AW579" s="152"/>
      <c r="AX579" s="152"/>
      <c r="AY579" s="152"/>
      <c r="AZ579" s="152"/>
      <c r="BA579" s="152"/>
      <c r="BB579" s="152"/>
      <c r="BC579" s="152"/>
      <c r="BD579" s="152"/>
      <c r="BE579" s="152"/>
      <c r="BF579" s="152"/>
      <c r="BG579" s="152"/>
    </row>
    <row r="580" spans="1:59" outlineLevel="1" x14ac:dyDescent="0.2">
      <c r="A580" s="171">
        <v>200</v>
      </c>
      <c r="B580" s="172" t="s">
        <v>1097</v>
      </c>
      <c r="C580" s="187" t="s">
        <v>1098</v>
      </c>
      <c r="D580" s="173" t="s">
        <v>0</v>
      </c>
      <c r="E580" s="174">
        <v>9018.2800000000007</v>
      </c>
      <c r="F580" s="175"/>
      <c r="G580" s="176">
        <f>ROUND(E580*F580,2)</f>
        <v>0</v>
      </c>
      <c r="H580" s="175"/>
      <c r="I580" s="176">
        <f>ROUND(E580*H580,2)</f>
        <v>0</v>
      </c>
      <c r="J580" s="175"/>
      <c r="K580" s="176">
        <f>ROUND(E580*J580,2)</f>
        <v>0</v>
      </c>
      <c r="L580" s="176">
        <v>15</v>
      </c>
      <c r="M580" s="176">
        <f>G580*(1+L580/100)</f>
        <v>0</v>
      </c>
      <c r="N580" s="176">
        <v>0</v>
      </c>
      <c r="O580" s="176">
        <f>ROUND(E580*N580,2)</f>
        <v>0</v>
      </c>
      <c r="P580" s="176">
        <v>0</v>
      </c>
      <c r="Q580" s="176">
        <f>ROUND(E580*P580,2)</f>
        <v>0</v>
      </c>
      <c r="R580" s="176" t="s">
        <v>996</v>
      </c>
      <c r="S580" s="176" t="s">
        <v>269</v>
      </c>
      <c r="T580" s="161">
        <v>0</v>
      </c>
      <c r="U580" s="161">
        <f>ROUND(E580*T580,2)</f>
        <v>0</v>
      </c>
      <c r="V580" s="161"/>
      <c r="W580" s="152"/>
      <c r="X580" s="152"/>
      <c r="Y580" s="152"/>
      <c r="Z580" s="152"/>
      <c r="AA580" s="152"/>
      <c r="AB580" s="152"/>
      <c r="AC580" s="152"/>
      <c r="AD580" s="152"/>
      <c r="AE580" s="152"/>
      <c r="AF580" s="152" t="s">
        <v>433</v>
      </c>
      <c r="AG580" s="152"/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  <c r="AV580" s="152"/>
      <c r="AW580" s="152"/>
      <c r="AX580" s="152"/>
      <c r="AY580" s="152"/>
      <c r="AZ580" s="152"/>
      <c r="BA580" s="152"/>
      <c r="BB580" s="152"/>
      <c r="BC580" s="152"/>
      <c r="BD580" s="152"/>
      <c r="BE580" s="152"/>
      <c r="BF580" s="152"/>
      <c r="BG580" s="152"/>
    </row>
    <row r="581" spans="1:59" outlineLevel="1" x14ac:dyDescent="0.2">
      <c r="A581" s="159"/>
      <c r="B581" s="160"/>
      <c r="C581" s="257" t="s">
        <v>429</v>
      </c>
      <c r="D581" s="258"/>
      <c r="E581" s="258"/>
      <c r="F581" s="258"/>
      <c r="G581" s="258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52"/>
      <c r="X581" s="152"/>
      <c r="Y581" s="152"/>
      <c r="Z581" s="152"/>
      <c r="AA581" s="152"/>
      <c r="AB581" s="152"/>
      <c r="AC581" s="152"/>
      <c r="AD581" s="152"/>
      <c r="AE581" s="152"/>
      <c r="AF581" s="152" t="s">
        <v>327</v>
      </c>
      <c r="AG581" s="152"/>
      <c r="AH581" s="152"/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  <c r="AV581" s="152"/>
      <c r="AW581" s="152"/>
      <c r="AX581" s="152"/>
      <c r="AY581" s="152"/>
      <c r="AZ581" s="152"/>
      <c r="BA581" s="152"/>
      <c r="BB581" s="152"/>
      <c r="BC581" s="152"/>
      <c r="BD581" s="152"/>
      <c r="BE581" s="152"/>
      <c r="BF581" s="152"/>
      <c r="BG581" s="152"/>
    </row>
    <row r="582" spans="1:59" outlineLevel="1" x14ac:dyDescent="0.2">
      <c r="A582" s="159"/>
      <c r="B582" s="160"/>
      <c r="C582" s="193" t="s">
        <v>1099</v>
      </c>
      <c r="D582" s="191"/>
      <c r="E582" s="192">
        <v>9018.2800000000007</v>
      </c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52"/>
      <c r="X582" s="152"/>
      <c r="Y582" s="152"/>
      <c r="Z582" s="152"/>
      <c r="AA582" s="152"/>
      <c r="AB582" s="152"/>
      <c r="AC582" s="152"/>
      <c r="AD582" s="152"/>
      <c r="AE582" s="152"/>
      <c r="AF582" s="152" t="s">
        <v>329</v>
      </c>
      <c r="AG582" s="152">
        <v>0</v>
      </c>
      <c r="AH582" s="152"/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  <c r="AV582" s="152"/>
      <c r="AW582" s="152"/>
      <c r="AX582" s="152"/>
      <c r="AY582" s="152"/>
      <c r="AZ582" s="152"/>
      <c r="BA582" s="152"/>
      <c r="BB582" s="152"/>
      <c r="BC582" s="152"/>
      <c r="BD582" s="152"/>
      <c r="BE582" s="152"/>
      <c r="BF582" s="152"/>
      <c r="BG582" s="152"/>
    </row>
    <row r="583" spans="1:59" x14ac:dyDescent="0.2">
      <c r="A583" s="166" t="s">
        <v>260</v>
      </c>
      <c r="B583" s="167" t="s">
        <v>214</v>
      </c>
      <c r="C583" s="185" t="s">
        <v>215</v>
      </c>
      <c r="D583" s="168"/>
      <c r="E583" s="169"/>
      <c r="F583" s="170"/>
      <c r="G583" s="170">
        <f>SUMIF(AF584:AF603,"&lt;&gt;NOR",G584:G603)</f>
        <v>0</v>
      </c>
      <c r="H583" s="170"/>
      <c r="I583" s="170">
        <f>SUM(I584:I603)</f>
        <v>0</v>
      </c>
      <c r="J583" s="170"/>
      <c r="K583" s="170">
        <f>SUM(K584:K603)</f>
        <v>0</v>
      </c>
      <c r="L583" s="170"/>
      <c r="M583" s="170">
        <f>SUM(M584:M603)</f>
        <v>0</v>
      </c>
      <c r="N583" s="170"/>
      <c r="O583" s="170">
        <f>SUM(O584:O603)</f>
        <v>0</v>
      </c>
      <c r="P583" s="170"/>
      <c r="Q583" s="170">
        <f>SUM(Q584:Q603)</f>
        <v>0</v>
      </c>
      <c r="R583" s="170"/>
      <c r="S583" s="170"/>
      <c r="T583" s="165"/>
      <c r="U583" s="165">
        <f>SUM(U584:U603)</f>
        <v>0</v>
      </c>
      <c r="V583" s="165"/>
      <c r="AF583" t="s">
        <v>261</v>
      </c>
    </row>
    <row r="584" spans="1:59" outlineLevel="1" x14ac:dyDescent="0.2">
      <c r="A584" s="177">
        <v>201</v>
      </c>
      <c r="B584" s="178" t="s">
        <v>1100</v>
      </c>
      <c r="C584" s="186" t="s">
        <v>1101</v>
      </c>
      <c r="D584" s="179" t="s">
        <v>395</v>
      </c>
      <c r="E584" s="180">
        <v>1</v>
      </c>
      <c r="F584" s="181"/>
      <c r="G584" s="182">
        <f t="shared" ref="G584:G592" si="0">ROUND(E584*F584,2)</f>
        <v>0</v>
      </c>
      <c r="H584" s="181"/>
      <c r="I584" s="182">
        <f t="shared" ref="I584:I592" si="1">ROUND(E584*H584,2)</f>
        <v>0</v>
      </c>
      <c r="J584" s="181"/>
      <c r="K584" s="182">
        <f t="shared" ref="K584:K592" si="2">ROUND(E584*J584,2)</f>
        <v>0</v>
      </c>
      <c r="L584" s="182">
        <v>15</v>
      </c>
      <c r="M584" s="182">
        <f t="shared" ref="M584:M592" si="3">G584*(1+L584/100)</f>
        <v>0</v>
      </c>
      <c r="N584" s="182">
        <v>0</v>
      </c>
      <c r="O584" s="182">
        <f t="shared" ref="O584:O592" si="4">ROUND(E584*N584,2)</f>
        <v>0</v>
      </c>
      <c r="P584" s="182">
        <v>0</v>
      </c>
      <c r="Q584" s="182">
        <f t="shared" ref="Q584:Q592" si="5">ROUND(E584*P584,2)</f>
        <v>0</v>
      </c>
      <c r="R584" s="182"/>
      <c r="S584" s="182" t="s">
        <v>265</v>
      </c>
      <c r="T584" s="161">
        <v>0</v>
      </c>
      <c r="U584" s="161">
        <f>ROUND(E584*T584,2)</f>
        <v>0</v>
      </c>
      <c r="V584" s="161"/>
      <c r="W584" s="152"/>
      <c r="X584" s="152"/>
      <c r="Y584" s="152"/>
      <c r="Z584" s="152"/>
      <c r="AA584" s="152"/>
      <c r="AB584" s="152"/>
      <c r="AC584" s="152"/>
      <c r="AD584" s="152"/>
      <c r="AE584" s="152"/>
      <c r="AF584" s="152" t="s">
        <v>433</v>
      </c>
      <c r="AG584" s="152"/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  <c r="AV584" s="152"/>
      <c r="AW584" s="152"/>
      <c r="AX584" s="152"/>
      <c r="AY584" s="152"/>
      <c r="AZ584" s="152"/>
      <c r="BA584" s="152"/>
      <c r="BB584" s="152"/>
      <c r="BC584" s="152"/>
      <c r="BD584" s="152"/>
      <c r="BE584" s="152"/>
      <c r="BF584" s="152"/>
      <c r="BG584" s="152"/>
    </row>
    <row r="585" spans="1:59" outlineLevel="1" x14ac:dyDescent="0.2">
      <c r="A585" s="177">
        <v>202</v>
      </c>
      <c r="B585" s="178" t="s">
        <v>1102</v>
      </c>
      <c r="C585" s="186" t="s">
        <v>1103</v>
      </c>
      <c r="D585" s="179" t="s">
        <v>395</v>
      </c>
      <c r="E585" s="180">
        <v>1</v>
      </c>
      <c r="F585" s="181"/>
      <c r="G585" s="182">
        <f t="shared" si="0"/>
        <v>0</v>
      </c>
      <c r="H585" s="181"/>
      <c r="I585" s="182">
        <f t="shared" si="1"/>
        <v>0</v>
      </c>
      <c r="J585" s="181"/>
      <c r="K585" s="182">
        <f t="shared" si="2"/>
        <v>0</v>
      </c>
      <c r="L585" s="182">
        <v>15</v>
      </c>
      <c r="M585" s="182">
        <f t="shared" si="3"/>
        <v>0</v>
      </c>
      <c r="N585" s="182">
        <v>0</v>
      </c>
      <c r="O585" s="182">
        <f t="shared" si="4"/>
        <v>0</v>
      </c>
      <c r="P585" s="182">
        <v>0</v>
      </c>
      <c r="Q585" s="182">
        <f t="shared" si="5"/>
        <v>0</v>
      </c>
      <c r="R585" s="182"/>
      <c r="S585" s="182" t="s">
        <v>265</v>
      </c>
      <c r="T585" s="161">
        <v>0</v>
      </c>
      <c r="U585" s="161">
        <f>ROUND(E585*T585,2)</f>
        <v>0</v>
      </c>
      <c r="V585" s="161"/>
      <c r="W585" s="152"/>
      <c r="X585" s="152"/>
      <c r="Y585" s="152"/>
      <c r="Z585" s="152"/>
      <c r="AA585" s="152"/>
      <c r="AB585" s="152"/>
      <c r="AC585" s="152"/>
      <c r="AD585" s="152"/>
      <c r="AE585" s="152"/>
      <c r="AF585" s="152" t="s">
        <v>433</v>
      </c>
      <c r="AG585" s="152"/>
      <c r="AH585" s="152"/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  <c r="AV585" s="152"/>
      <c r="AW585" s="152"/>
      <c r="AX585" s="152"/>
      <c r="AY585" s="152"/>
      <c r="AZ585" s="152"/>
      <c r="BA585" s="152"/>
      <c r="BB585" s="152"/>
      <c r="BC585" s="152"/>
      <c r="BD585" s="152"/>
      <c r="BE585" s="152"/>
      <c r="BF585" s="152"/>
      <c r="BG585" s="152"/>
    </row>
    <row r="586" spans="1:59" outlineLevel="1" x14ac:dyDescent="0.2">
      <c r="A586" s="177">
        <v>203</v>
      </c>
      <c r="B586" s="178" t="s">
        <v>1104</v>
      </c>
      <c r="C586" s="186" t="s">
        <v>1105</v>
      </c>
      <c r="D586" s="179" t="s">
        <v>395</v>
      </c>
      <c r="E586" s="180">
        <v>1</v>
      </c>
      <c r="F586" s="181"/>
      <c r="G586" s="182">
        <f t="shared" si="0"/>
        <v>0</v>
      </c>
      <c r="H586" s="181"/>
      <c r="I586" s="182">
        <f t="shared" si="1"/>
        <v>0</v>
      </c>
      <c r="J586" s="181"/>
      <c r="K586" s="182">
        <f t="shared" si="2"/>
        <v>0</v>
      </c>
      <c r="L586" s="182">
        <v>15</v>
      </c>
      <c r="M586" s="182">
        <f t="shared" si="3"/>
        <v>0</v>
      </c>
      <c r="N586" s="182">
        <v>0</v>
      </c>
      <c r="O586" s="182">
        <f t="shared" si="4"/>
        <v>0</v>
      </c>
      <c r="P586" s="182">
        <v>0</v>
      </c>
      <c r="Q586" s="182">
        <f t="shared" si="5"/>
        <v>0</v>
      </c>
      <c r="R586" s="182"/>
      <c r="S586" s="182" t="s">
        <v>265</v>
      </c>
      <c r="T586" s="161">
        <v>0</v>
      </c>
      <c r="U586" s="161">
        <f>ROUND(E586*T586,2)</f>
        <v>0</v>
      </c>
      <c r="V586" s="161"/>
      <c r="W586" s="152"/>
      <c r="X586" s="152"/>
      <c r="Y586" s="152"/>
      <c r="Z586" s="152"/>
      <c r="AA586" s="152"/>
      <c r="AB586" s="152"/>
      <c r="AC586" s="152"/>
      <c r="AD586" s="152"/>
      <c r="AE586" s="152"/>
      <c r="AF586" s="152" t="s">
        <v>433</v>
      </c>
      <c r="AG586" s="152"/>
      <c r="AH586" s="152"/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  <c r="AV586" s="152"/>
      <c r="AW586" s="152"/>
      <c r="AX586" s="152"/>
      <c r="AY586" s="152"/>
      <c r="AZ586" s="152"/>
      <c r="BA586" s="152"/>
      <c r="BB586" s="152"/>
      <c r="BC586" s="152"/>
      <c r="BD586" s="152"/>
      <c r="BE586" s="152"/>
      <c r="BF586" s="152"/>
      <c r="BG586" s="152"/>
    </row>
    <row r="587" spans="1:59" outlineLevel="1" x14ac:dyDescent="0.2">
      <c r="A587" s="177">
        <v>204</v>
      </c>
      <c r="B587" s="178" t="s">
        <v>1106</v>
      </c>
      <c r="C587" s="186" t="s">
        <v>1107</v>
      </c>
      <c r="D587" s="179" t="s">
        <v>395</v>
      </c>
      <c r="E587" s="180">
        <v>1</v>
      </c>
      <c r="F587" s="181"/>
      <c r="G587" s="182">
        <f t="shared" si="0"/>
        <v>0</v>
      </c>
      <c r="H587" s="181"/>
      <c r="I587" s="182">
        <f t="shared" si="1"/>
        <v>0</v>
      </c>
      <c r="J587" s="181"/>
      <c r="K587" s="182">
        <f t="shared" si="2"/>
        <v>0</v>
      </c>
      <c r="L587" s="182">
        <v>15</v>
      </c>
      <c r="M587" s="182">
        <f t="shared" si="3"/>
        <v>0</v>
      </c>
      <c r="N587" s="182">
        <v>0</v>
      </c>
      <c r="O587" s="182">
        <f t="shared" si="4"/>
        <v>0</v>
      </c>
      <c r="P587" s="182">
        <v>0</v>
      </c>
      <c r="Q587" s="182">
        <f t="shared" si="5"/>
        <v>0</v>
      </c>
      <c r="R587" s="182"/>
      <c r="S587" s="182" t="s">
        <v>265</v>
      </c>
      <c r="T587" s="161">
        <v>0</v>
      </c>
      <c r="U587" s="161">
        <f>ROUND(E587*T587,2)</f>
        <v>0</v>
      </c>
      <c r="V587" s="161"/>
      <c r="W587" s="152"/>
      <c r="X587" s="152"/>
      <c r="Y587" s="152"/>
      <c r="Z587" s="152"/>
      <c r="AA587" s="152"/>
      <c r="AB587" s="152"/>
      <c r="AC587" s="152"/>
      <c r="AD587" s="152"/>
      <c r="AE587" s="152"/>
      <c r="AF587" s="152" t="s">
        <v>433</v>
      </c>
      <c r="AG587" s="152"/>
      <c r="AH587" s="152"/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  <c r="AV587" s="152"/>
      <c r="AW587" s="152"/>
      <c r="AX587" s="152"/>
      <c r="AY587" s="152"/>
      <c r="AZ587" s="152"/>
      <c r="BA587" s="152"/>
      <c r="BB587" s="152"/>
      <c r="BC587" s="152"/>
      <c r="BD587" s="152"/>
      <c r="BE587" s="152"/>
      <c r="BF587" s="152"/>
      <c r="BG587" s="152"/>
    </row>
    <row r="588" spans="1:59" outlineLevel="1" x14ac:dyDescent="0.2">
      <c r="A588" s="177">
        <v>205</v>
      </c>
      <c r="B588" s="178" t="s">
        <v>1108</v>
      </c>
      <c r="C588" s="186" t="s">
        <v>1109</v>
      </c>
      <c r="D588" s="179" t="s">
        <v>395</v>
      </c>
      <c r="E588" s="180">
        <v>3</v>
      </c>
      <c r="F588" s="181"/>
      <c r="G588" s="182">
        <f t="shared" si="0"/>
        <v>0</v>
      </c>
      <c r="H588" s="181"/>
      <c r="I588" s="182">
        <f t="shared" si="1"/>
        <v>0</v>
      </c>
      <c r="J588" s="181"/>
      <c r="K588" s="182">
        <f t="shared" si="2"/>
        <v>0</v>
      </c>
      <c r="L588" s="182">
        <v>15</v>
      </c>
      <c r="M588" s="182">
        <f t="shared" si="3"/>
        <v>0</v>
      </c>
      <c r="N588" s="182">
        <v>0</v>
      </c>
      <c r="O588" s="182">
        <f t="shared" si="4"/>
        <v>0</v>
      </c>
      <c r="P588" s="182">
        <v>0</v>
      </c>
      <c r="Q588" s="182">
        <f t="shared" si="5"/>
        <v>0</v>
      </c>
      <c r="R588" s="182"/>
      <c r="S588" s="182" t="s">
        <v>265</v>
      </c>
      <c r="T588" s="161">
        <v>0</v>
      </c>
      <c r="U588" s="161">
        <f>ROUND(E588*T588,2)</f>
        <v>0</v>
      </c>
      <c r="V588" s="161"/>
      <c r="W588" s="152"/>
      <c r="X588" s="152"/>
      <c r="Y588" s="152"/>
      <c r="Z588" s="152"/>
      <c r="AA588" s="152"/>
      <c r="AB588" s="152"/>
      <c r="AC588" s="152"/>
      <c r="AD588" s="152"/>
      <c r="AE588" s="152"/>
      <c r="AF588" s="152" t="s">
        <v>433</v>
      </c>
      <c r="AG588" s="152"/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  <c r="AV588" s="152"/>
      <c r="AW588" s="152"/>
      <c r="AX588" s="152"/>
      <c r="AY588" s="152"/>
      <c r="AZ588" s="152"/>
      <c r="BA588" s="152"/>
      <c r="BB588" s="152"/>
      <c r="BC588" s="152"/>
      <c r="BD588" s="152"/>
      <c r="BE588" s="152"/>
      <c r="BF588" s="152"/>
      <c r="BG588" s="152"/>
    </row>
    <row r="589" spans="1:59" outlineLevel="1" x14ac:dyDescent="0.2">
      <c r="A589" s="177">
        <v>206</v>
      </c>
      <c r="B589" s="178" t="s">
        <v>1110</v>
      </c>
      <c r="C589" s="186" t="s">
        <v>1111</v>
      </c>
      <c r="D589" s="179" t="s">
        <v>395</v>
      </c>
      <c r="E589" s="180">
        <v>2</v>
      </c>
      <c r="F589" s="181"/>
      <c r="G589" s="182">
        <f t="shared" si="0"/>
        <v>0</v>
      </c>
      <c r="H589" s="181"/>
      <c r="I589" s="182">
        <f t="shared" si="1"/>
        <v>0</v>
      </c>
      <c r="J589" s="181"/>
      <c r="K589" s="182">
        <f t="shared" si="2"/>
        <v>0</v>
      </c>
      <c r="L589" s="182">
        <v>15</v>
      </c>
      <c r="M589" s="182">
        <f t="shared" si="3"/>
        <v>0</v>
      </c>
      <c r="N589" s="182">
        <v>0</v>
      </c>
      <c r="O589" s="182">
        <f t="shared" si="4"/>
        <v>0</v>
      </c>
      <c r="P589" s="182">
        <v>0</v>
      </c>
      <c r="Q589" s="182">
        <f t="shared" si="5"/>
        <v>0</v>
      </c>
      <c r="R589" s="182"/>
      <c r="S589" s="182" t="s">
        <v>265</v>
      </c>
      <c r="T589" s="161">
        <v>0</v>
      </c>
      <c r="U589" s="161">
        <f>ROUND(E589*T589,2)</f>
        <v>0</v>
      </c>
      <c r="V589" s="161"/>
      <c r="W589" s="152"/>
      <c r="X589" s="152"/>
      <c r="Y589" s="152"/>
      <c r="Z589" s="152"/>
      <c r="AA589" s="152"/>
      <c r="AB589" s="152"/>
      <c r="AC589" s="152"/>
      <c r="AD589" s="152"/>
      <c r="AE589" s="152"/>
      <c r="AF589" s="152" t="s">
        <v>433</v>
      </c>
      <c r="AG589" s="152"/>
      <c r="AH589" s="152"/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  <c r="AV589" s="152"/>
      <c r="AW589" s="152"/>
      <c r="AX589" s="152"/>
      <c r="AY589" s="152"/>
      <c r="AZ589" s="152"/>
      <c r="BA589" s="152"/>
      <c r="BB589" s="152"/>
      <c r="BC589" s="152"/>
      <c r="BD589" s="152"/>
      <c r="BE589" s="152"/>
      <c r="BF589" s="152"/>
      <c r="BG589" s="152"/>
    </row>
    <row r="590" spans="1:59" outlineLevel="1" x14ac:dyDescent="0.2">
      <c r="A590" s="177">
        <v>207</v>
      </c>
      <c r="B590" s="178" t="s">
        <v>1112</v>
      </c>
      <c r="C590" s="186" t="s">
        <v>1113</v>
      </c>
      <c r="D590" s="179" t="s">
        <v>395</v>
      </c>
      <c r="E590" s="180">
        <v>2</v>
      </c>
      <c r="F590" s="181"/>
      <c r="G590" s="182">
        <f t="shared" si="0"/>
        <v>0</v>
      </c>
      <c r="H590" s="181"/>
      <c r="I590" s="182">
        <f t="shared" si="1"/>
        <v>0</v>
      </c>
      <c r="J590" s="181"/>
      <c r="K590" s="182">
        <f t="shared" si="2"/>
        <v>0</v>
      </c>
      <c r="L590" s="182">
        <v>15</v>
      </c>
      <c r="M590" s="182">
        <f t="shared" si="3"/>
        <v>0</v>
      </c>
      <c r="N590" s="182">
        <v>0</v>
      </c>
      <c r="O590" s="182">
        <f t="shared" si="4"/>
        <v>0</v>
      </c>
      <c r="P590" s="182">
        <v>0</v>
      </c>
      <c r="Q590" s="182">
        <f t="shared" si="5"/>
        <v>0</v>
      </c>
      <c r="R590" s="182"/>
      <c r="S590" s="182" t="s">
        <v>265</v>
      </c>
      <c r="T590" s="161">
        <v>0</v>
      </c>
      <c r="U590" s="161">
        <f>ROUND(E590*T590,2)</f>
        <v>0</v>
      </c>
      <c r="V590" s="161"/>
      <c r="W590" s="152"/>
      <c r="X590" s="152"/>
      <c r="Y590" s="152"/>
      <c r="Z590" s="152"/>
      <c r="AA590" s="152"/>
      <c r="AB590" s="152"/>
      <c r="AC590" s="152"/>
      <c r="AD590" s="152"/>
      <c r="AE590" s="152"/>
      <c r="AF590" s="152" t="s">
        <v>433</v>
      </c>
      <c r="AG590" s="152"/>
      <c r="AH590" s="152"/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  <c r="AV590" s="152"/>
      <c r="AW590" s="152"/>
      <c r="AX590" s="152"/>
      <c r="AY590" s="152"/>
      <c r="AZ590" s="152"/>
      <c r="BA590" s="152"/>
      <c r="BB590" s="152"/>
      <c r="BC590" s="152"/>
      <c r="BD590" s="152"/>
      <c r="BE590" s="152"/>
      <c r="BF590" s="152"/>
      <c r="BG590" s="152"/>
    </row>
    <row r="591" spans="1:59" outlineLevel="1" x14ac:dyDescent="0.2">
      <c r="A591" s="177">
        <v>208</v>
      </c>
      <c r="B591" s="178" t="s">
        <v>1114</v>
      </c>
      <c r="C591" s="186" t="s">
        <v>1115</v>
      </c>
      <c r="D591" s="179" t="s">
        <v>395</v>
      </c>
      <c r="E591" s="180">
        <v>1</v>
      </c>
      <c r="F591" s="181"/>
      <c r="G591" s="182">
        <f t="shared" si="0"/>
        <v>0</v>
      </c>
      <c r="H591" s="181"/>
      <c r="I591" s="182">
        <f t="shared" si="1"/>
        <v>0</v>
      </c>
      <c r="J591" s="181"/>
      <c r="K591" s="182">
        <f t="shared" si="2"/>
        <v>0</v>
      </c>
      <c r="L591" s="182">
        <v>15</v>
      </c>
      <c r="M591" s="182">
        <f t="shared" si="3"/>
        <v>0</v>
      </c>
      <c r="N591" s="182">
        <v>0</v>
      </c>
      <c r="O591" s="182">
        <f t="shared" si="4"/>
        <v>0</v>
      </c>
      <c r="P591" s="182">
        <v>0</v>
      </c>
      <c r="Q591" s="182">
        <f t="shared" si="5"/>
        <v>0</v>
      </c>
      <c r="R591" s="182"/>
      <c r="S591" s="182" t="s">
        <v>265</v>
      </c>
      <c r="T591" s="161">
        <v>0</v>
      </c>
      <c r="U591" s="161">
        <f>ROUND(E591*T591,2)</f>
        <v>0</v>
      </c>
      <c r="V591" s="161"/>
      <c r="W591" s="152"/>
      <c r="X591" s="152"/>
      <c r="Y591" s="152"/>
      <c r="Z591" s="152"/>
      <c r="AA591" s="152"/>
      <c r="AB591" s="152"/>
      <c r="AC591" s="152"/>
      <c r="AD591" s="152"/>
      <c r="AE591" s="152"/>
      <c r="AF591" s="152" t="s">
        <v>433</v>
      </c>
      <c r="AG591" s="152"/>
      <c r="AH591" s="152"/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  <c r="AV591" s="152"/>
      <c r="AW591" s="152"/>
      <c r="AX591" s="152"/>
      <c r="AY591" s="152"/>
      <c r="AZ591" s="152"/>
      <c r="BA591" s="152"/>
      <c r="BB591" s="152"/>
      <c r="BC591" s="152"/>
      <c r="BD591" s="152"/>
      <c r="BE591" s="152"/>
      <c r="BF591" s="152"/>
      <c r="BG591" s="152"/>
    </row>
    <row r="592" spans="1:59" outlineLevel="1" x14ac:dyDescent="0.2">
      <c r="A592" s="171">
        <v>209</v>
      </c>
      <c r="B592" s="172" t="s">
        <v>1116</v>
      </c>
      <c r="C592" s="187" t="s">
        <v>1117</v>
      </c>
      <c r="D592" s="173" t="s">
        <v>353</v>
      </c>
      <c r="E592" s="174">
        <v>32.295000000000002</v>
      </c>
      <c r="F592" s="175"/>
      <c r="G592" s="176">
        <f t="shared" si="0"/>
        <v>0</v>
      </c>
      <c r="H592" s="175"/>
      <c r="I592" s="176">
        <f t="shared" si="1"/>
        <v>0</v>
      </c>
      <c r="J592" s="175"/>
      <c r="K592" s="176">
        <f t="shared" si="2"/>
        <v>0</v>
      </c>
      <c r="L592" s="176">
        <v>15</v>
      </c>
      <c r="M592" s="176">
        <f t="shared" si="3"/>
        <v>0</v>
      </c>
      <c r="N592" s="176">
        <v>0</v>
      </c>
      <c r="O592" s="176">
        <f t="shared" si="4"/>
        <v>0</v>
      </c>
      <c r="P592" s="176">
        <v>0</v>
      </c>
      <c r="Q592" s="176">
        <f t="shared" si="5"/>
        <v>0</v>
      </c>
      <c r="R592" s="176"/>
      <c r="S592" s="176" t="s">
        <v>265</v>
      </c>
      <c r="T592" s="161">
        <v>0</v>
      </c>
      <c r="U592" s="161">
        <f>ROUND(E592*T592,2)</f>
        <v>0</v>
      </c>
      <c r="V592" s="161"/>
      <c r="W592" s="152"/>
      <c r="X592" s="152"/>
      <c r="Y592" s="152"/>
      <c r="Z592" s="152"/>
      <c r="AA592" s="152"/>
      <c r="AB592" s="152"/>
      <c r="AC592" s="152"/>
      <c r="AD592" s="152"/>
      <c r="AE592" s="152"/>
      <c r="AF592" s="152" t="s">
        <v>433</v>
      </c>
      <c r="AG592" s="152"/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  <c r="AV592" s="152"/>
      <c r="AW592" s="152"/>
      <c r="AX592" s="152"/>
      <c r="AY592" s="152"/>
      <c r="AZ592" s="152"/>
      <c r="BA592" s="152"/>
      <c r="BB592" s="152"/>
      <c r="BC592" s="152"/>
      <c r="BD592" s="152"/>
      <c r="BE592" s="152"/>
      <c r="BF592" s="152"/>
      <c r="BG592" s="152"/>
    </row>
    <row r="593" spans="1:59" outlineLevel="1" x14ac:dyDescent="0.2">
      <c r="A593" s="159"/>
      <c r="B593" s="160"/>
      <c r="C593" s="248" t="s">
        <v>1118</v>
      </c>
      <c r="D593" s="249"/>
      <c r="E593" s="249"/>
      <c r="F593" s="249"/>
      <c r="G593" s="249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52"/>
      <c r="X593" s="152"/>
      <c r="Y593" s="152"/>
      <c r="Z593" s="152"/>
      <c r="AA593" s="152"/>
      <c r="AB593" s="152"/>
      <c r="AC593" s="152"/>
      <c r="AD593" s="152"/>
      <c r="AE593" s="152"/>
      <c r="AF593" s="152" t="s">
        <v>272</v>
      </c>
      <c r="AG593" s="152"/>
      <c r="AH593" s="152"/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  <c r="AV593" s="152"/>
      <c r="AW593" s="152"/>
      <c r="AX593" s="152"/>
      <c r="AY593" s="152"/>
      <c r="AZ593" s="152"/>
      <c r="BA593" s="152"/>
      <c r="BB593" s="152"/>
      <c r="BC593" s="152"/>
      <c r="BD593" s="152"/>
      <c r="BE593" s="152"/>
      <c r="BF593" s="152"/>
      <c r="BG593" s="152"/>
    </row>
    <row r="594" spans="1:59" outlineLevel="1" x14ac:dyDescent="0.2">
      <c r="A594" s="159"/>
      <c r="B594" s="160"/>
      <c r="C594" s="193" t="s">
        <v>1119</v>
      </c>
      <c r="D594" s="191"/>
      <c r="E594" s="192">
        <v>32.295000000000002</v>
      </c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52"/>
      <c r="X594" s="152"/>
      <c r="Y594" s="152"/>
      <c r="Z594" s="152"/>
      <c r="AA594" s="152"/>
      <c r="AB594" s="152"/>
      <c r="AC594" s="152"/>
      <c r="AD594" s="152"/>
      <c r="AE594" s="152"/>
      <c r="AF594" s="152" t="s">
        <v>329</v>
      </c>
      <c r="AG594" s="152">
        <v>0</v>
      </c>
      <c r="AH594" s="152"/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  <c r="AV594" s="152"/>
      <c r="AW594" s="152"/>
      <c r="AX594" s="152"/>
      <c r="AY594" s="152"/>
      <c r="AZ594" s="152"/>
      <c r="BA594" s="152"/>
      <c r="BB594" s="152"/>
      <c r="BC594" s="152"/>
      <c r="BD594" s="152"/>
      <c r="BE594" s="152"/>
      <c r="BF594" s="152"/>
      <c r="BG594" s="152"/>
    </row>
    <row r="595" spans="1:59" outlineLevel="1" x14ac:dyDescent="0.2">
      <c r="A595" s="171">
        <v>210</v>
      </c>
      <c r="B595" s="172" t="s">
        <v>1120</v>
      </c>
      <c r="C595" s="187" t="s">
        <v>1121</v>
      </c>
      <c r="D595" s="173" t="s">
        <v>395</v>
      </c>
      <c r="E595" s="174">
        <v>2</v>
      </c>
      <c r="F595" s="175"/>
      <c r="G595" s="176">
        <f>ROUND(E595*F595,2)</f>
        <v>0</v>
      </c>
      <c r="H595" s="175"/>
      <c r="I595" s="176">
        <f>ROUND(E595*H595,2)</f>
        <v>0</v>
      </c>
      <c r="J595" s="175"/>
      <c r="K595" s="176">
        <f>ROUND(E595*J595,2)</f>
        <v>0</v>
      </c>
      <c r="L595" s="176">
        <v>15</v>
      </c>
      <c r="M595" s="176">
        <f>G595*(1+L595/100)</f>
        <v>0</v>
      </c>
      <c r="N595" s="176">
        <v>0</v>
      </c>
      <c r="O595" s="176">
        <f>ROUND(E595*N595,2)</f>
        <v>0</v>
      </c>
      <c r="P595" s="176">
        <v>0</v>
      </c>
      <c r="Q595" s="176">
        <f>ROUND(E595*P595,2)</f>
        <v>0</v>
      </c>
      <c r="R595" s="176" t="s">
        <v>830</v>
      </c>
      <c r="S595" s="176" t="s">
        <v>269</v>
      </c>
      <c r="T595" s="161">
        <v>0</v>
      </c>
      <c r="U595" s="161">
        <f>ROUND(E595*T595,2)</f>
        <v>0</v>
      </c>
      <c r="V595" s="161"/>
      <c r="W595" s="152"/>
      <c r="X595" s="152"/>
      <c r="Y595" s="152"/>
      <c r="Z595" s="152"/>
      <c r="AA595" s="152"/>
      <c r="AB595" s="152"/>
      <c r="AC595" s="152"/>
      <c r="AD595" s="152"/>
      <c r="AE595" s="152"/>
      <c r="AF595" s="152" t="s">
        <v>1031</v>
      </c>
      <c r="AG595" s="152"/>
      <c r="AH595" s="152"/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  <c r="AS595" s="152"/>
      <c r="AT595" s="152"/>
      <c r="AU595" s="152"/>
      <c r="AV595" s="152"/>
      <c r="AW595" s="152"/>
      <c r="AX595" s="152"/>
      <c r="AY595" s="152"/>
      <c r="AZ595" s="152"/>
      <c r="BA595" s="152"/>
      <c r="BB595" s="152"/>
      <c r="BC595" s="152"/>
      <c r="BD595" s="152"/>
      <c r="BE595" s="152"/>
      <c r="BF595" s="152"/>
      <c r="BG595" s="152"/>
    </row>
    <row r="596" spans="1:59" outlineLevel="1" x14ac:dyDescent="0.2">
      <c r="A596" s="159"/>
      <c r="B596" s="160"/>
      <c r="C596" s="248" t="s">
        <v>1118</v>
      </c>
      <c r="D596" s="249"/>
      <c r="E596" s="249"/>
      <c r="F596" s="249"/>
      <c r="G596" s="249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52"/>
      <c r="X596" s="152"/>
      <c r="Y596" s="152"/>
      <c r="Z596" s="152"/>
      <c r="AA596" s="152"/>
      <c r="AB596" s="152"/>
      <c r="AC596" s="152"/>
      <c r="AD596" s="152"/>
      <c r="AE596" s="152"/>
      <c r="AF596" s="152" t="s">
        <v>272</v>
      </c>
      <c r="AG596" s="152"/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  <c r="AV596" s="152"/>
      <c r="AW596" s="152"/>
      <c r="AX596" s="152"/>
      <c r="AY596" s="152"/>
      <c r="AZ596" s="152"/>
      <c r="BA596" s="152"/>
      <c r="BB596" s="152"/>
      <c r="BC596" s="152"/>
      <c r="BD596" s="152"/>
      <c r="BE596" s="152"/>
      <c r="BF596" s="152"/>
      <c r="BG596" s="152"/>
    </row>
    <row r="597" spans="1:59" outlineLevel="1" x14ac:dyDescent="0.2">
      <c r="A597" s="159"/>
      <c r="B597" s="160"/>
      <c r="C597" s="193" t="s">
        <v>144</v>
      </c>
      <c r="D597" s="191"/>
      <c r="E597" s="192">
        <v>2</v>
      </c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52"/>
      <c r="X597" s="152"/>
      <c r="Y597" s="152"/>
      <c r="Z597" s="152"/>
      <c r="AA597" s="152"/>
      <c r="AB597" s="152"/>
      <c r="AC597" s="152"/>
      <c r="AD597" s="152"/>
      <c r="AE597" s="152"/>
      <c r="AF597" s="152" t="s">
        <v>329</v>
      </c>
      <c r="AG597" s="152">
        <v>0</v>
      </c>
      <c r="AH597" s="152"/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  <c r="AV597" s="152"/>
      <c r="AW597" s="152"/>
      <c r="AX597" s="152"/>
      <c r="AY597" s="152"/>
      <c r="AZ597" s="152"/>
      <c r="BA597" s="152"/>
      <c r="BB597" s="152"/>
      <c r="BC597" s="152"/>
      <c r="BD597" s="152"/>
      <c r="BE597" s="152"/>
      <c r="BF597" s="152"/>
      <c r="BG597" s="152"/>
    </row>
    <row r="598" spans="1:59" outlineLevel="1" x14ac:dyDescent="0.2">
      <c r="A598" s="171">
        <v>211</v>
      </c>
      <c r="B598" s="172" t="s">
        <v>220</v>
      </c>
      <c r="C598" s="187" t="s">
        <v>1122</v>
      </c>
      <c r="D598" s="173" t="s">
        <v>395</v>
      </c>
      <c r="E598" s="174">
        <v>1</v>
      </c>
      <c r="F598" s="175"/>
      <c r="G598" s="176">
        <f>ROUND(E598*F598,2)</f>
        <v>0</v>
      </c>
      <c r="H598" s="175"/>
      <c r="I598" s="176">
        <f>ROUND(E598*H598,2)</f>
        <v>0</v>
      </c>
      <c r="J598" s="175"/>
      <c r="K598" s="176">
        <f>ROUND(E598*J598,2)</f>
        <v>0</v>
      </c>
      <c r="L598" s="176">
        <v>15</v>
      </c>
      <c r="M598" s="176">
        <f>G598*(1+L598/100)</f>
        <v>0</v>
      </c>
      <c r="N598" s="176">
        <v>0</v>
      </c>
      <c r="O598" s="176">
        <f>ROUND(E598*N598,2)</f>
        <v>0</v>
      </c>
      <c r="P598" s="176">
        <v>0</v>
      </c>
      <c r="Q598" s="176">
        <f>ROUND(E598*P598,2)</f>
        <v>0</v>
      </c>
      <c r="R598" s="176"/>
      <c r="S598" s="176" t="s">
        <v>265</v>
      </c>
      <c r="T598" s="161">
        <v>0</v>
      </c>
      <c r="U598" s="161">
        <f>ROUND(E598*T598,2)</f>
        <v>0</v>
      </c>
      <c r="V598" s="161"/>
      <c r="W598" s="152"/>
      <c r="X598" s="152"/>
      <c r="Y598" s="152"/>
      <c r="Z598" s="152"/>
      <c r="AA598" s="152"/>
      <c r="AB598" s="152"/>
      <c r="AC598" s="152"/>
      <c r="AD598" s="152"/>
      <c r="AE598" s="152"/>
      <c r="AF598" s="152" t="s">
        <v>433</v>
      </c>
      <c r="AG598" s="152"/>
      <c r="AH598" s="152"/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  <c r="AV598" s="152"/>
      <c r="AW598" s="152"/>
      <c r="AX598" s="152"/>
      <c r="AY598" s="152"/>
      <c r="AZ598" s="152"/>
      <c r="BA598" s="152"/>
      <c r="BB598" s="152"/>
      <c r="BC598" s="152"/>
      <c r="BD598" s="152"/>
      <c r="BE598" s="152"/>
      <c r="BF598" s="152"/>
      <c r="BG598" s="152"/>
    </row>
    <row r="599" spans="1:59" outlineLevel="1" x14ac:dyDescent="0.2">
      <c r="A599" s="159"/>
      <c r="B599" s="160"/>
      <c r="C599" s="193" t="s">
        <v>1123</v>
      </c>
      <c r="D599" s="191"/>
      <c r="E599" s="192">
        <v>1</v>
      </c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52"/>
      <c r="X599" s="152"/>
      <c r="Y599" s="152"/>
      <c r="Z599" s="152"/>
      <c r="AA599" s="152"/>
      <c r="AB599" s="152"/>
      <c r="AC599" s="152"/>
      <c r="AD599" s="152"/>
      <c r="AE599" s="152"/>
      <c r="AF599" s="152" t="s">
        <v>329</v>
      </c>
      <c r="AG599" s="152">
        <v>0</v>
      </c>
      <c r="AH599" s="152"/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  <c r="AV599" s="152"/>
      <c r="AW599" s="152"/>
      <c r="AX599" s="152"/>
      <c r="AY599" s="152"/>
      <c r="AZ599" s="152"/>
      <c r="BA599" s="152"/>
      <c r="BB599" s="152"/>
      <c r="BC599" s="152"/>
      <c r="BD599" s="152"/>
      <c r="BE599" s="152"/>
      <c r="BF599" s="152"/>
      <c r="BG599" s="152"/>
    </row>
    <row r="600" spans="1:59" outlineLevel="1" x14ac:dyDescent="0.2">
      <c r="A600" s="177">
        <v>212</v>
      </c>
      <c r="B600" s="178" t="s">
        <v>1124</v>
      </c>
      <c r="C600" s="186" t="s">
        <v>1125</v>
      </c>
      <c r="D600" s="179" t="s">
        <v>395</v>
      </c>
      <c r="E600" s="180">
        <v>4</v>
      </c>
      <c r="F600" s="181"/>
      <c r="G600" s="182">
        <f>ROUND(E600*F600,2)</f>
        <v>0</v>
      </c>
      <c r="H600" s="181"/>
      <c r="I600" s="182">
        <f>ROUND(E600*H600,2)</f>
        <v>0</v>
      </c>
      <c r="J600" s="181"/>
      <c r="K600" s="182">
        <f>ROUND(E600*J600,2)</f>
        <v>0</v>
      </c>
      <c r="L600" s="182">
        <v>15</v>
      </c>
      <c r="M600" s="182">
        <f>G600*(1+L600/100)</f>
        <v>0</v>
      </c>
      <c r="N600" s="182">
        <v>0</v>
      </c>
      <c r="O600" s="182">
        <f>ROUND(E600*N600,2)</f>
        <v>0</v>
      </c>
      <c r="P600" s="182">
        <v>0</v>
      </c>
      <c r="Q600" s="182">
        <f>ROUND(E600*P600,2)</f>
        <v>0</v>
      </c>
      <c r="R600" s="182"/>
      <c r="S600" s="182" t="s">
        <v>265</v>
      </c>
      <c r="T600" s="161">
        <v>0</v>
      </c>
      <c r="U600" s="161">
        <f>ROUND(E600*T600,2)</f>
        <v>0</v>
      </c>
      <c r="V600" s="161"/>
      <c r="W600" s="152"/>
      <c r="X600" s="152"/>
      <c r="Y600" s="152"/>
      <c r="Z600" s="152"/>
      <c r="AA600" s="152"/>
      <c r="AB600" s="152"/>
      <c r="AC600" s="152"/>
      <c r="AD600" s="152"/>
      <c r="AE600" s="152"/>
      <c r="AF600" s="152" t="s">
        <v>433</v>
      </c>
      <c r="AG600" s="152"/>
      <c r="AH600" s="152"/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  <c r="AV600" s="152"/>
      <c r="AW600" s="152"/>
      <c r="AX600" s="152"/>
      <c r="AY600" s="152"/>
      <c r="AZ600" s="152"/>
      <c r="BA600" s="152"/>
      <c r="BB600" s="152"/>
      <c r="BC600" s="152"/>
      <c r="BD600" s="152"/>
      <c r="BE600" s="152"/>
      <c r="BF600" s="152"/>
      <c r="BG600" s="152"/>
    </row>
    <row r="601" spans="1:59" outlineLevel="1" x14ac:dyDescent="0.2">
      <c r="A601" s="171">
        <v>213</v>
      </c>
      <c r="B601" s="172" t="s">
        <v>427</v>
      </c>
      <c r="C601" s="187" t="s">
        <v>428</v>
      </c>
      <c r="D601" s="173" t="s">
        <v>0</v>
      </c>
      <c r="E601" s="174">
        <v>3043.39</v>
      </c>
      <c r="F601" s="175"/>
      <c r="G601" s="176">
        <f>ROUND(E601*F601,2)</f>
        <v>0</v>
      </c>
      <c r="H601" s="175"/>
      <c r="I601" s="176">
        <f>ROUND(E601*H601,2)</f>
        <v>0</v>
      </c>
      <c r="J601" s="175"/>
      <c r="K601" s="176">
        <f>ROUND(E601*J601,2)</f>
        <v>0</v>
      </c>
      <c r="L601" s="176">
        <v>15</v>
      </c>
      <c r="M601" s="176">
        <f>G601*(1+L601/100)</f>
        <v>0</v>
      </c>
      <c r="N601" s="176">
        <v>0</v>
      </c>
      <c r="O601" s="176">
        <f>ROUND(E601*N601,2)</f>
        <v>0</v>
      </c>
      <c r="P601" s="176">
        <v>0</v>
      </c>
      <c r="Q601" s="176">
        <f>ROUND(E601*P601,2)</f>
        <v>0</v>
      </c>
      <c r="R601" s="176" t="s">
        <v>401</v>
      </c>
      <c r="S601" s="176" t="s">
        <v>269</v>
      </c>
      <c r="T601" s="161">
        <v>0</v>
      </c>
      <c r="U601" s="161">
        <f>ROUND(E601*T601,2)</f>
        <v>0</v>
      </c>
      <c r="V601" s="161"/>
      <c r="W601" s="152"/>
      <c r="X601" s="152"/>
      <c r="Y601" s="152"/>
      <c r="Z601" s="152"/>
      <c r="AA601" s="152"/>
      <c r="AB601" s="152"/>
      <c r="AC601" s="152"/>
      <c r="AD601" s="152"/>
      <c r="AE601" s="152"/>
      <c r="AF601" s="152" t="s">
        <v>433</v>
      </c>
      <c r="AG601" s="152"/>
      <c r="AH601" s="152"/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  <c r="AV601" s="152"/>
      <c r="AW601" s="152"/>
      <c r="AX601" s="152"/>
      <c r="AY601" s="152"/>
      <c r="AZ601" s="152"/>
      <c r="BA601" s="152"/>
      <c r="BB601" s="152"/>
      <c r="BC601" s="152"/>
      <c r="BD601" s="152"/>
      <c r="BE601" s="152"/>
      <c r="BF601" s="152"/>
      <c r="BG601" s="152"/>
    </row>
    <row r="602" spans="1:59" outlineLevel="1" x14ac:dyDescent="0.2">
      <c r="A602" s="159"/>
      <c r="B602" s="160"/>
      <c r="C602" s="257" t="s">
        <v>429</v>
      </c>
      <c r="D602" s="258"/>
      <c r="E602" s="258"/>
      <c r="F602" s="258"/>
      <c r="G602" s="258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52"/>
      <c r="X602" s="152"/>
      <c r="Y602" s="152"/>
      <c r="Z602" s="152"/>
      <c r="AA602" s="152"/>
      <c r="AB602" s="152"/>
      <c r="AC602" s="152"/>
      <c r="AD602" s="152"/>
      <c r="AE602" s="152"/>
      <c r="AF602" s="152" t="s">
        <v>327</v>
      </c>
      <c r="AG602" s="152"/>
      <c r="AH602" s="152"/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  <c r="AV602" s="152"/>
      <c r="AW602" s="152"/>
      <c r="AX602" s="152"/>
      <c r="AY602" s="152"/>
      <c r="AZ602" s="152"/>
      <c r="BA602" s="152"/>
      <c r="BB602" s="152"/>
      <c r="BC602" s="152"/>
      <c r="BD602" s="152"/>
      <c r="BE602" s="152"/>
      <c r="BF602" s="152"/>
      <c r="BG602" s="152"/>
    </row>
    <row r="603" spans="1:59" outlineLevel="1" x14ac:dyDescent="0.2">
      <c r="A603" s="159"/>
      <c r="B603" s="160"/>
      <c r="C603" s="193" t="s">
        <v>1126</v>
      </c>
      <c r="D603" s="191"/>
      <c r="E603" s="192">
        <v>3043.39</v>
      </c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52"/>
      <c r="X603" s="152"/>
      <c r="Y603" s="152"/>
      <c r="Z603" s="152"/>
      <c r="AA603" s="152"/>
      <c r="AB603" s="152"/>
      <c r="AC603" s="152"/>
      <c r="AD603" s="152"/>
      <c r="AE603" s="152"/>
      <c r="AF603" s="152" t="s">
        <v>329</v>
      </c>
      <c r="AG603" s="152">
        <v>0</v>
      </c>
      <c r="AH603" s="152"/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  <c r="AV603" s="152"/>
      <c r="AW603" s="152"/>
      <c r="AX603" s="152"/>
      <c r="AY603" s="152"/>
      <c r="AZ603" s="152"/>
      <c r="BA603" s="152"/>
      <c r="BB603" s="152"/>
      <c r="BC603" s="152"/>
      <c r="BD603" s="152"/>
      <c r="BE603" s="152"/>
      <c r="BF603" s="152"/>
      <c r="BG603" s="152"/>
    </row>
    <row r="604" spans="1:59" x14ac:dyDescent="0.2">
      <c r="A604" s="166" t="s">
        <v>260</v>
      </c>
      <c r="B604" s="167" t="s">
        <v>216</v>
      </c>
      <c r="C604" s="185" t="s">
        <v>217</v>
      </c>
      <c r="D604" s="168"/>
      <c r="E604" s="169"/>
      <c r="F604" s="170"/>
      <c r="G604" s="170">
        <f>SUMIF(AF605:AF635,"&lt;&gt;NOR",G605:G635)</f>
        <v>0</v>
      </c>
      <c r="H604" s="170"/>
      <c r="I604" s="170">
        <f>SUM(I605:I635)</f>
        <v>0</v>
      </c>
      <c r="J604" s="170"/>
      <c r="K604" s="170">
        <f>SUM(K605:K635)</f>
        <v>0</v>
      </c>
      <c r="L604" s="170"/>
      <c r="M604" s="170">
        <f>SUM(M605:M635)</f>
        <v>0</v>
      </c>
      <c r="N604" s="170"/>
      <c r="O604" s="170">
        <f>SUM(O605:O635)</f>
        <v>0.2</v>
      </c>
      <c r="P604" s="170"/>
      <c r="Q604" s="170">
        <f>SUM(Q605:Q635)</f>
        <v>0</v>
      </c>
      <c r="R604" s="170"/>
      <c r="S604" s="170"/>
      <c r="T604" s="165"/>
      <c r="U604" s="165">
        <f>SUM(U605:U635)</f>
        <v>77.7</v>
      </c>
      <c r="V604" s="165"/>
      <c r="AF604" t="s">
        <v>261</v>
      </c>
    </row>
    <row r="605" spans="1:59" outlineLevel="1" x14ac:dyDescent="0.2">
      <c r="A605" s="171">
        <v>214</v>
      </c>
      <c r="B605" s="172" t="s">
        <v>1127</v>
      </c>
      <c r="C605" s="187" t="s">
        <v>1128</v>
      </c>
      <c r="D605" s="173" t="s">
        <v>353</v>
      </c>
      <c r="E605" s="174">
        <v>47.758000000000003</v>
      </c>
      <c r="F605" s="175"/>
      <c r="G605" s="176">
        <f>ROUND(E605*F605,2)</f>
        <v>0</v>
      </c>
      <c r="H605" s="175"/>
      <c r="I605" s="176">
        <f>ROUND(E605*H605,2)</f>
        <v>0</v>
      </c>
      <c r="J605" s="175"/>
      <c r="K605" s="176">
        <f>ROUND(E605*J605,2)</f>
        <v>0</v>
      </c>
      <c r="L605" s="176">
        <v>15</v>
      </c>
      <c r="M605" s="176">
        <f>G605*(1+L605/100)</f>
        <v>0</v>
      </c>
      <c r="N605" s="176">
        <v>2.1000000000000001E-4</v>
      </c>
      <c r="O605" s="176">
        <f>ROUND(E605*N605,2)</f>
        <v>0.01</v>
      </c>
      <c r="P605" s="176">
        <v>0</v>
      </c>
      <c r="Q605" s="176">
        <f>ROUND(E605*P605,2)</f>
        <v>0</v>
      </c>
      <c r="R605" s="176" t="s">
        <v>1129</v>
      </c>
      <c r="S605" s="176" t="s">
        <v>269</v>
      </c>
      <c r="T605" s="161">
        <v>0.05</v>
      </c>
      <c r="U605" s="161">
        <f>ROUND(E605*T605,2)</f>
        <v>2.39</v>
      </c>
      <c r="V605" s="161"/>
      <c r="W605" s="152"/>
      <c r="X605" s="152"/>
      <c r="Y605" s="152"/>
      <c r="Z605" s="152"/>
      <c r="AA605" s="152"/>
      <c r="AB605" s="152"/>
      <c r="AC605" s="152"/>
      <c r="AD605" s="152"/>
      <c r="AE605" s="152"/>
      <c r="AF605" s="152" t="s">
        <v>433</v>
      </c>
      <c r="AG605" s="152"/>
      <c r="AH605" s="152"/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  <c r="AV605" s="152"/>
      <c r="AW605" s="152"/>
      <c r="AX605" s="152"/>
      <c r="AY605" s="152"/>
      <c r="AZ605" s="152"/>
      <c r="BA605" s="152"/>
      <c r="BB605" s="152"/>
      <c r="BC605" s="152"/>
      <c r="BD605" s="152"/>
      <c r="BE605" s="152"/>
      <c r="BF605" s="152"/>
      <c r="BG605" s="152"/>
    </row>
    <row r="606" spans="1:59" outlineLevel="1" x14ac:dyDescent="0.2">
      <c r="A606" s="159"/>
      <c r="B606" s="160"/>
      <c r="C606" s="193" t="s">
        <v>1130</v>
      </c>
      <c r="D606" s="191"/>
      <c r="E606" s="192">
        <v>47.758000000000003</v>
      </c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52"/>
      <c r="X606" s="152"/>
      <c r="Y606" s="152"/>
      <c r="Z606" s="152"/>
      <c r="AA606" s="152"/>
      <c r="AB606" s="152"/>
      <c r="AC606" s="152"/>
      <c r="AD606" s="152"/>
      <c r="AE606" s="152"/>
      <c r="AF606" s="152" t="s">
        <v>329</v>
      </c>
      <c r="AG606" s="152">
        <v>0</v>
      </c>
      <c r="AH606" s="152"/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  <c r="AV606" s="152"/>
      <c r="AW606" s="152"/>
      <c r="AX606" s="152"/>
      <c r="AY606" s="152"/>
      <c r="AZ606" s="152"/>
      <c r="BA606" s="152"/>
      <c r="BB606" s="152"/>
      <c r="BC606" s="152"/>
      <c r="BD606" s="152"/>
      <c r="BE606" s="152"/>
      <c r="BF606" s="152"/>
      <c r="BG606" s="152"/>
    </row>
    <row r="607" spans="1:59" outlineLevel="1" x14ac:dyDescent="0.2">
      <c r="A607" s="171">
        <v>215</v>
      </c>
      <c r="B607" s="172" t="s">
        <v>1131</v>
      </c>
      <c r="C607" s="187" t="s">
        <v>1132</v>
      </c>
      <c r="D607" s="173" t="s">
        <v>353</v>
      </c>
      <c r="E607" s="174">
        <v>46.31</v>
      </c>
      <c r="F607" s="175"/>
      <c r="G607" s="176">
        <f>ROUND(E607*F607,2)</f>
        <v>0</v>
      </c>
      <c r="H607" s="175"/>
      <c r="I607" s="176">
        <f>ROUND(E607*H607,2)</f>
        <v>0</v>
      </c>
      <c r="J607" s="175"/>
      <c r="K607" s="176">
        <f>ROUND(E607*J607,2)</f>
        <v>0</v>
      </c>
      <c r="L607" s="176">
        <v>15</v>
      </c>
      <c r="M607" s="176">
        <f>G607*(1+L607/100)</f>
        <v>0</v>
      </c>
      <c r="N607" s="176">
        <v>0</v>
      </c>
      <c r="O607" s="176">
        <f>ROUND(E607*N607,2)</f>
        <v>0</v>
      </c>
      <c r="P607" s="176">
        <v>0</v>
      </c>
      <c r="Q607" s="176">
        <f>ROUND(E607*P607,2)</f>
        <v>0</v>
      </c>
      <c r="R607" s="176" t="s">
        <v>1129</v>
      </c>
      <c r="S607" s="176" t="s">
        <v>269</v>
      </c>
      <c r="T607" s="161">
        <v>0.47199999999999998</v>
      </c>
      <c r="U607" s="161">
        <f>ROUND(E607*T607,2)</f>
        <v>21.86</v>
      </c>
      <c r="V607" s="161"/>
      <c r="W607" s="152"/>
      <c r="X607" s="152"/>
      <c r="Y607" s="152"/>
      <c r="Z607" s="152"/>
      <c r="AA607" s="152"/>
      <c r="AB607" s="152"/>
      <c r="AC607" s="152"/>
      <c r="AD607" s="152"/>
      <c r="AE607" s="152"/>
      <c r="AF607" s="152" t="s">
        <v>433</v>
      </c>
      <c r="AG607" s="152"/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  <c r="AV607" s="152"/>
      <c r="AW607" s="152"/>
      <c r="AX607" s="152"/>
      <c r="AY607" s="152"/>
      <c r="AZ607" s="152"/>
      <c r="BA607" s="152"/>
      <c r="BB607" s="152"/>
      <c r="BC607" s="152"/>
      <c r="BD607" s="152"/>
      <c r="BE607" s="152"/>
      <c r="BF607" s="152"/>
      <c r="BG607" s="152"/>
    </row>
    <row r="608" spans="1:59" outlineLevel="1" x14ac:dyDescent="0.2">
      <c r="A608" s="159"/>
      <c r="B608" s="160"/>
      <c r="C608" s="193" t="s">
        <v>1133</v>
      </c>
      <c r="D608" s="191"/>
      <c r="E608" s="192">
        <v>46.31</v>
      </c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52"/>
      <c r="X608" s="152"/>
      <c r="Y608" s="152"/>
      <c r="Z608" s="152"/>
      <c r="AA608" s="152"/>
      <c r="AB608" s="152"/>
      <c r="AC608" s="152"/>
      <c r="AD608" s="152"/>
      <c r="AE608" s="152"/>
      <c r="AF608" s="152" t="s">
        <v>329</v>
      </c>
      <c r="AG608" s="152">
        <v>0</v>
      </c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  <c r="AV608" s="152"/>
      <c r="AW608" s="152"/>
      <c r="AX608" s="152"/>
      <c r="AY608" s="152"/>
      <c r="AZ608" s="152"/>
      <c r="BA608" s="152"/>
      <c r="BB608" s="152"/>
      <c r="BC608" s="152"/>
      <c r="BD608" s="152"/>
      <c r="BE608" s="152"/>
      <c r="BF608" s="152"/>
      <c r="BG608" s="152"/>
    </row>
    <row r="609" spans="1:59" ht="22.5" outlineLevel="1" x14ac:dyDescent="0.2">
      <c r="A609" s="171">
        <v>216</v>
      </c>
      <c r="B609" s="172" t="s">
        <v>1134</v>
      </c>
      <c r="C609" s="187" t="s">
        <v>1135</v>
      </c>
      <c r="D609" s="173" t="s">
        <v>353</v>
      </c>
      <c r="E609" s="174">
        <v>42.01</v>
      </c>
      <c r="F609" s="175"/>
      <c r="G609" s="176">
        <f>ROUND(E609*F609,2)</f>
        <v>0</v>
      </c>
      <c r="H609" s="175"/>
      <c r="I609" s="176">
        <f>ROUND(E609*H609,2)</f>
        <v>0</v>
      </c>
      <c r="J609" s="175"/>
      <c r="K609" s="176">
        <f>ROUND(E609*J609,2)</f>
        <v>0</v>
      </c>
      <c r="L609" s="176">
        <v>15</v>
      </c>
      <c r="M609" s="176">
        <f>G609*(1+L609/100)</f>
        <v>0</v>
      </c>
      <c r="N609" s="176">
        <v>2.2300000000000002E-3</v>
      </c>
      <c r="O609" s="176">
        <f>ROUND(E609*N609,2)</f>
        <v>0.09</v>
      </c>
      <c r="P609" s="176">
        <v>0</v>
      </c>
      <c r="Q609" s="176">
        <f>ROUND(E609*P609,2)</f>
        <v>0</v>
      </c>
      <c r="R609" s="176" t="s">
        <v>1129</v>
      </c>
      <c r="S609" s="176" t="s">
        <v>269</v>
      </c>
      <c r="T609" s="161">
        <v>0.97</v>
      </c>
      <c r="U609" s="161">
        <f>ROUND(E609*T609,2)</f>
        <v>40.75</v>
      </c>
      <c r="V609" s="161"/>
      <c r="W609" s="152"/>
      <c r="X609" s="152"/>
      <c r="Y609" s="152"/>
      <c r="Z609" s="152"/>
      <c r="AA609" s="152"/>
      <c r="AB609" s="152"/>
      <c r="AC609" s="152"/>
      <c r="AD609" s="152"/>
      <c r="AE609" s="152"/>
      <c r="AF609" s="152" t="s">
        <v>433</v>
      </c>
      <c r="AG609" s="152"/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  <c r="AV609" s="152"/>
      <c r="AW609" s="152"/>
      <c r="AX609" s="152"/>
      <c r="AY609" s="152"/>
      <c r="AZ609" s="152"/>
      <c r="BA609" s="152"/>
      <c r="BB609" s="152"/>
      <c r="BC609" s="152"/>
      <c r="BD609" s="152"/>
      <c r="BE609" s="152"/>
      <c r="BF609" s="152"/>
      <c r="BG609" s="152"/>
    </row>
    <row r="610" spans="1:59" outlineLevel="1" x14ac:dyDescent="0.2">
      <c r="A610" s="159"/>
      <c r="B610" s="160"/>
      <c r="C610" s="193" t="s">
        <v>1136</v>
      </c>
      <c r="D610" s="191"/>
      <c r="E610" s="192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52"/>
      <c r="X610" s="152"/>
      <c r="Y610" s="152"/>
      <c r="Z610" s="152"/>
      <c r="AA610" s="152"/>
      <c r="AB610" s="152"/>
      <c r="AC610" s="152"/>
      <c r="AD610" s="152"/>
      <c r="AE610" s="152"/>
      <c r="AF610" s="152" t="s">
        <v>329</v>
      </c>
      <c r="AG610" s="152">
        <v>0</v>
      </c>
      <c r="AH610" s="152"/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  <c r="AV610" s="152"/>
      <c r="AW610" s="152"/>
      <c r="AX610" s="152"/>
      <c r="AY610" s="152"/>
      <c r="AZ610" s="152"/>
      <c r="BA610" s="152"/>
      <c r="BB610" s="152"/>
      <c r="BC610" s="152"/>
      <c r="BD610" s="152"/>
      <c r="BE610" s="152"/>
      <c r="BF610" s="152"/>
      <c r="BG610" s="152"/>
    </row>
    <row r="611" spans="1:59" outlineLevel="1" x14ac:dyDescent="0.2">
      <c r="A611" s="159"/>
      <c r="B611" s="160"/>
      <c r="C611" s="193" t="s">
        <v>1137</v>
      </c>
      <c r="D611" s="191"/>
      <c r="E611" s="192">
        <v>46.31</v>
      </c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52"/>
      <c r="X611" s="152"/>
      <c r="Y611" s="152"/>
      <c r="Z611" s="152"/>
      <c r="AA611" s="152"/>
      <c r="AB611" s="152"/>
      <c r="AC611" s="152"/>
      <c r="AD611" s="152"/>
      <c r="AE611" s="152"/>
      <c r="AF611" s="152" t="s">
        <v>329</v>
      </c>
      <c r="AG611" s="152">
        <v>0</v>
      </c>
      <c r="AH611" s="152"/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  <c r="AV611" s="152"/>
      <c r="AW611" s="152"/>
      <c r="AX611" s="152"/>
      <c r="AY611" s="152"/>
      <c r="AZ611" s="152"/>
      <c r="BA611" s="152"/>
      <c r="BB611" s="152"/>
      <c r="BC611" s="152"/>
      <c r="BD611" s="152"/>
      <c r="BE611" s="152"/>
      <c r="BF611" s="152"/>
      <c r="BG611" s="152"/>
    </row>
    <row r="612" spans="1:59" outlineLevel="1" x14ac:dyDescent="0.2">
      <c r="A612" s="159"/>
      <c r="B612" s="160"/>
      <c r="C612" s="193" t="s">
        <v>1138</v>
      </c>
      <c r="D612" s="191"/>
      <c r="E612" s="192">
        <v>-4.3</v>
      </c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52"/>
      <c r="X612" s="152"/>
      <c r="Y612" s="152"/>
      <c r="Z612" s="152"/>
      <c r="AA612" s="152"/>
      <c r="AB612" s="152"/>
      <c r="AC612" s="152"/>
      <c r="AD612" s="152"/>
      <c r="AE612" s="152"/>
      <c r="AF612" s="152" t="s">
        <v>329</v>
      </c>
      <c r="AG612" s="152">
        <v>0</v>
      </c>
      <c r="AH612" s="152"/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  <c r="AV612" s="152"/>
      <c r="AW612" s="152"/>
      <c r="AX612" s="152"/>
      <c r="AY612" s="152"/>
      <c r="AZ612" s="152"/>
      <c r="BA612" s="152"/>
      <c r="BB612" s="152"/>
      <c r="BC612" s="152"/>
      <c r="BD612" s="152"/>
      <c r="BE612" s="152"/>
      <c r="BF612" s="152"/>
      <c r="BG612" s="152"/>
    </row>
    <row r="613" spans="1:59" ht="22.5" outlineLevel="1" x14ac:dyDescent="0.2">
      <c r="A613" s="171">
        <v>217</v>
      </c>
      <c r="B613" s="172" t="s">
        <v>1139</v>
      </c>
      <c r="C613" s="187" t="s">
        <v>1140</v>
      </c>
      <c r="D613" s="173" t="s">
        <v>353</v>
      </c>
      <c r="E613" s="174">
        <v>4.3</v>
      </c>
      <c r="F613" s="175"/>
      <c r="G613" s="176">
        <f>ROUND(E613*F613,2)</f>
        <v>0</v>
      </c>
      <c r="H613" s="175"/>
      <c r="I613" s="176">
        <f>ROUND(E613*H613,2)</f>
        <v>0</v>
      </c>
      <c r="J613" s="175"/>
      <c r="K613" s="176">
        <f>ROUND(E613*J613,2)</f>
        <v>0</v>
      </c>
      <c r="L613" s="176">
        <v>15</v>
      </c>
      <c r="M613" s="176">
        <f>G613*(1+L613/100)</f>
        <v>0</v>
      </c>
      <c r="N613" s="176">
        <v>5.1000000000000004E-3</v>
      </c>
      <c r="O613" s="176">
        <f>ROUND(E613*N613,2)</f>
        <v>0.02</v>
      </c>
      <c r="P613" s="176">
        <v>0</v>
      </c>
      <c r="Q613" s="176">
        <f>ROUND(E613*P613,2)</f>
        <v>0</v>
      </c>
      <c r="R613" s="176" t="s">
        <v>1129</v>
      </c>
      <c r="S613" s="176" t="s">
        <v>269</v>
      </c>
      <c r="T613" s="161">
        <v>1</v>
      </c>
      <c r="U613" s="161">
        <f>ROUND(E613*T613,2)</f>
        <v>4.3</v>
      </c>
      <c r="V613" s="161"/>
      <c r="W613" s="152"/>
      <c r="X613" s="152"/>
      <c r="Y613" s="152"/>
      <c r="Z613" s="152"/>
      <c r="AA613" s="152"/>
      <c r="AB613" s="152"/>
      <c r="AC613" s="152"/>
      <c r="AD613" s="152"/>
      <c r="AE613" s="152"/>
      <c r="AF613" s="152" t="s">
        <v>433</v>
      </c>
      <c r="AG613" s="152"/>
      <c r="AH613" s="152"/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  <c r="AV613" s="152"/>
      <c r="AW613" s="152"/>
      <c r="AX613" s="152"/>
      <c r="AY613" s="152"/>
      <c r="AZ613" s="152"/>
      <c r="BA613" s="152"/>
      <c r="BB613" s="152"/>
      <c r="BC613" s="152"/>
      <c r="BD613" s="152"/>
      <c r="BE613" s="152"/>
      <c r="BF613" s="152"/>
      <c r="BG613" s="152"/>
    </row>
    <row r="614" spans="1:59" outlineLevel="1" x14ac:dyDescent="0.2">
      <c r="A614" s="159"/>
      <c r="B614" s="160"/>
      <c r="C614" s="193" t="s">
        <v>1141</v>
      </c>
      <c r="D614" s="191"/>
      <c r="E614" s="192">
        <v>4.3</v>
      </c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52"/>
      <c r="X614" s="152"/>
      <c r="Y614" s="152"/>
      <c r="Z614" s="152"/>
      <c r="AA614" s="152"/>
      <c r="AB614" s="152"/>
      <c r="AC614" s="152"/>
      <c r="AD614" s="152"/>
      <c r="AE614" s="152"/>
      <c r="AF614" s="152" t="s">
        <v>329</v>
      </c>
      <c r="AG614" s="152">
        <v>0</v>
      </c>
      <c r="AH614" s="152"/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  <c r="AV614" s="152"/>
      <c r="AW614" s="152"/>
      <c r="AX614" s="152"/>
      <c r="AY614" s="152"/>
      <c r="AZ614" s="152"/>
      <c r="BA614" s="152"/>
      <c r="BB614" s="152"/>
      <c r="BC614" s="152"/>
      <c r="BD614" s="152"/>
      <c r="BE614" s="152"/>
      <c r="BF614" s="152"/>
      <c r="BG614" s="152"/>
    </row>
    <row r="615" spans="1:59" ht="22.5" outlineLevel="1" x14ac:dyDescent="0.2">
      <c r="A615" s="171">
        <v>218</v>
      </c>
      <c r="B615" s="172" t="s">
        <v>1142</v>
      </c>
      <c r="C615" s="187" t="s">
        <v>1143</v>
      </c>
      <c r="D615" s="173" t="s">
        <v>364</v>
      </c>
      <c r="E615" s="174">
        <v>14.48</v>
      </c>
      <c r="F615" s="175"/>
      <c r="G615" s="176">
        <f>ROUND(E615*F615,2)</f>
        <v>0</v>
      </c>
      <c r="H615" s="175"/>
      <c r="I615" s="176">
        <f>ROUND(E615*H615,2)</f>
        <v>0</v>
      </c>
      <c r="J615" s="175"/>
      <c r="K615" s="176">
        <f>ROUND(E615*J615,2)</f>
        <v>0</v>
      </c>
      <c r="L615" s="176">
        <v>15</v>
      </c>
      <c r="M615" s="176">
        <f>G615*(1+L615/100)</f>
        <v>0</v>
      </c>
      <c r="N615" s="176">
        <v>3.2000000000000003E-4</v>
      </c>
      <c r="O615" s="176">
        <f>ROUND(E615*N615,2)</f>
        <v>0</v>
      </c>
      <c r="P615" s="176">
        <v>0</v>
      </c>
      <c r="Q615" s="176">
        <f>ROUND(E615*P615,2)</f>
        <v>0</v>
      </c>
      <c r="R615" s="176" t="s">
        <v>1129</v>
      </c>
      <c r="S615" s="176" t="s">
        <v>269</v>
      </c>
      <c r="T615" s="161">
        <v>0.23599999999999999</v>
      </c>
      <c r="U615" s="161">
        <f>ROUND(E615*T615,2)</f>
        <v>3.42</v>
      </c>
      <c r="V615" s="161"/>
      <c r="W615" s="152"/>
      <c r="X615" s="152"/>
      <c r="Y615" s="152"/>
      <c r="Z615" s="152"/>
      <c r="AA615" s="152"/>
      <c r="AB615" s="152"/>
      <c r="AC615" s="152"/>
      <c r="AD615" s="152"/>
      <c r="AE615" s="152"/>
      <c r="AF615" s="152" t="s">
        <v>433</v>
      </c>
      <c r="AG615" s="152"/>
      <c r="AH615" s="152"/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  <c r="AV615" s="152"/>
      <c r="AW615" s="152"/>
      <c r="AX615" s="152"/>
      <c r="AY615" s="152"/>
      <c r="AZ615" s="152"/>
      <c r="BA615" s="152"/>
      <c r="BB615" s="152"/>
      <c r="BC615" s="152"/>
      <c r="BD615" s="152"/>
      <c r="BE615" s="152"/>
      <c r="BF615" s="152"/>
      <c r="BG615" s="152"/>
    </row>
    <row r="616" spans="1:59" outlineLevel="1" x14ac:dyDescent="0.2">
      <c r="A616" s="159"/>
      <c r="B616" s="160"/>
      <c r="C616" s="193" t="s">
        <v>1144</v>
      </c>
      <c r="D616" s="191"/>
      <c r="E616" s="192">
        <v>6.13</v>
      </c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52"/>
      <c r="X616" s="152"/>
      <c r="Y616" s="152"/>
      <c r="Z616" s="152"/>
      <c r="AA616" s="152"/>
      <c r="AB616" s="152"/>
      <c r="AC616" s="152"/>
      <c r="AD616" s="152"/>
      <c r="AE616" s="152"/>
      <c r="AF616" s="152" t="s">
        <v>329</v>
      </c>
      <c r="AG616" s="152">
        <v>0</v>
      </c>
      <c r="AH616" s="152"/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  <c r="AV616" s="152"/>
      <c r="AW616" s="152"/>
      <c r="AX616" s="152"/>
      <c r="AY616" s="152"/>
      <c r="AZ616" s="152"/>
      <c r="BA616" s="152"/>
      <c r="BB616" s="152"/>
      <c r="BC616" s="152"/>
      <c r="BD616" s="152"/>
      <c r="BE616" s="152"/>
      <c r="BF616" s="152"/>
      <c r="BG616" s="152"/>
    </row>
    <row r="617" spans="1:59" outlineLevel="1" x14ac:dyDescent="0.2">
      <c r="A617" s="159"/>
      <c r="B617" s="160"/>
      <c r="C617" s="193" t="s">
        <v>1145</v>
      </c>
      <c r="D617" s="191"/>
      <c r="E617" s="192">
        <v>8.35</v>
      </c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52"/>
      <c r="X617" s="152"/>
      <c r="Y617" s="152"/>
      <c r="Z617" s="152"/>
      <c r="AA617" s="152"/>
      <c r="AB617" s="152"/>
      <c r="AC617" s="152"/>
      <c r="AD617" s="152"/>
      <c r="AE617" s="152"/>
      <c r="AF617" s="152" t="s">
        <v>329</v>
      </c>
      <c r="AG617" s="152">
        <v>0</v>
      </c>
      <c r="AH617" s="152"/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  <c r="AV617" s="152"/>
      <c r="AW617" s="152"/>
      <c r="AX617" s="152"/>
      <c r="AY617" s="152"/>
      <c r="AZ617" s="152"/>
      <c r="BA617" s="152"/>
      <c r="BB617" s="152"/>
      <c r="BC617" s="152"/>
      <c r="BD617" s="152"/>
      <c r="BE617" s="152"/>
      <c r="BF617" s="152"/>
      <c r="BG617" s="152"/>
    </row>
    <row r="618" spans="1:59" outlineLevel="1" x14ac:dyDescent="0.2">
      <c r="A618" s="171">
        <v>219</v>
      </c>
      <c r="B618" s="172" t="s">
        <v>1146</v>
      </c>
      <c r="C618" s="187" t="s">
        <v>1147</v>
      </c>
      <c r="D618" s="173" t="s">
        <v>364</v>
      </c>
      <c r="E618" s="174">
        <v>6.75</v>
      </c>
      <c r="F618" s="175"/>
      <c r="G618" s="176">
        <f>ROUND(E618*F618,2)</f>
        <v>0</v>
      </c>
      <c r="H618" s="175"/>
      <c r="I618" s="176">
        <f>ROUND(E618*H618,2)</f>
        <v>0</v>
      </c>
      <c r="J618" s="175"/>
      <c r="K618" s="176">
        <f>ROUND(E618*J618,2)</f>
        <v>0</v>
      </c>
      <c r="L618" s="176">
        <v>15</v>
      </c>
      <c r="M618" s="176">
        <f>G618*(1+L618/100)</f>
        <v>0</v>
      </c>
      <c r="N618" s="176">
        <v>0</v>
      </c>
      <c r="O618" s="176">
        <f>ROUND(E618*N618,2)</f>
        <v>0</v>
      </c>
      <c r="P618" s="176">
        <v>0</v>
      </c>
      <c r="Q618" s="176">
        <f>ROUND(E618*P618,2)</f>
        <v>0</v>
      </c>
      <c r="R618" s="176" t="s">
        <v>1129</v>
      </c>
      <c r="S618" s="176" t="s">
        <v>269</v>
      </c>
      <c r="T618" s="161">
        <v>0.53400000000000003</v>
      </c>
      <c r="U618" s="161">
        <f>ROUND(E618*T618,2)</f>
        <v>3.6</v>
      </c>
      <c r="V618" s="161"/>
      <c r="W618" s="152"/>
      <c r="X618" s="152"/>
      <c r="Y618" s="152"/>
      <c r="Z618" s="152"/>
      <c r="AA618" s="152"/>
      <c r="AB618" s="152"/>
      <c r="AC618" s="152"/>
      <c r="AD618" s="152"/>
      <c r="AE618" s="152"/>
      <c r="AF618" s="152" t="s">
        <v>433</v>
      </c>
      <c r="AG618" s="152"/>
      <c r="AH618" s="152"/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  <c r="AV618" s="152"/>
      <c r="AW618" s="152"/>
      <c r="AX618" s="152"/>
      <c r="AY618" s="152"/>
      <c r="AZ618" s="152"/>
      <c r="BA618" s="152"/>
      <c r="BB618" s="152"/>
      <c r="BC618" s="152"/>
      <c r="BD618" s="152"/>
      <c r="BE618" s="152"/>
      <c r="BF618" s="152"/>
      <c r="BG618" s="152"/>
    </row>
    <row r="619" spans="1:59" outlineLevel="1" x14ac:dyDescent="0.2">
      <c r="A619" s="159"/>
      <c r="B619" s="160"/>
      <c r="C619" s="257" t="s">
        <v>1148</v>
      </c>
      <c r="D619" s="258"/>
      <c r="E619" s="258"/>
      <c r="F619" s="258"/>
      <c r="G619" s="258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52"/>
      <c r="X619" s="152"/>
      <c r="Y619" s="152"/>
      <c r="Z619" s="152"/>
      <c r="AA619" s="152"/>
      <c r="AB619" s="152"/>
      <c r="AC619" s="152"/>
      <c r="AD619" s="152"/>
      <c r="AE619" s="152"/>
      <c r="AF619" s="152" t="s">
        <v>327</v>
      </c>
      <c r="AG619" s="152"/>
      <c r="AH619" s="152"/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  <c r="AV619" s="152"/>
      <c r="AW619" s="152"/>
      <c r="AX619" s="152"/>
      <c r="AY619" s="152"/>
      <c r="AZ619" s="152"/>
      <c r="BA619" s="152"/>
      <c r="BB619" s="152"/>
      <c r="BC619" s="152"/>
      <c r="BD619" s="152"/>
      <c r="BE619" s="152"/>
      <c r="BF619" s="152"/>
      <c r="BG619" s="152"/>
    </row>
    <row r="620" spans="1:59" outlineLevel="1" x14ac:dyDescent="0.2">
      <c r="A620" s="159"/>
      <c r="B620" s="160"/>
      <c r="C620" s="193" t="s">
        <v>1149</v>
      </c>
      <c r="D620" s="191"/>
      <c r="E620" s="192">
        <v>6.75</v>
      </c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52"/>
      <c r="X620" s="152"/>
      <c r="Y620" s="152"/>
      <c r="Z620" s="152"/>
      <c r="AA620" s="152"/>
      <c r="AB620" s="152"/>
      <c r="AC620" s="152"/>
      <c r="AD620" s="152"/>
      <c r="AE620" s="152"/>
      <c r="AF620" s="152" t="s">
        <v>329</v>
      </c>
      <c r="AG620" s="152">
        <v>0</v>
      </c>
      <c r="AH620" s="152"/>
      <c r="AI620" s="152"/>
      <c r="AJ620" s="152"/>
      <c r="AK620" s="152"/>
      <c r="AL620" s="152"/>
      <c r="AM620" s="152"/>
      <c r="AN620" s="152"/>
      <c r="AO620" s="152"/>
      <c r="AP620" s="152"/>
      <c r="AQ620" s="152"/>
      <c r="AR620" s="152"/>
      <c r="AS620" s="152"/>
      <c r="AT620" s="152"/>
      <c r="AU620" s="152"/>
      <c r="AV620" s="152"/>
      <c r="AW620" s="152"/>
      <c r="AX620" s="152"/>
      <c r="AY620" s="152"/>
      <c r="AZ620" s="152"/>
      <c r="BA620" s="152"/>
      <c r="BB620" s="152"/>
      <c r="BC620" s="152"/>
      <c r="BD620" s="152"/>
      <c r="BE620" s="152"/>
      <c r="BF620" s="152"/>
      <c r="BG620" s="152"/>
    </row>
    <row r="621" spans="1:59" ht="22.5" outlineLevel="1" x14ac:dyDescent="0.2">
      <c r="A621" s="171">
        <v>220</v>
      </c>
      <c r="B621" s="172" t="s">
        <v>1150</v>
      </c>
      <c r="C621" s="187" t="s">
        <v>1151</v>
      </c>
      <c r="D621" s="173" t="s">
        <v>364</v>
      </c>
      <c r="E621" s="174">
        <v>4.5</v>
      </c>
      <c r="F621" s="175"/>
      <c r="G621" s="176">
        <f>ROUND(E621*F621,2)</f>
        <v>0</v>
      </c>
      <c r="H621" s="175"/>
      <c r="I621" s="176">
        <f>ROUND(E621*H621,2)</f>
        <v>0</v>
      </c>
      <c r="J621" s="175"/>
      <c r="K621" s="176">
        <f>ROUND(E621*J621,2)</f>
        <v>0</v>
      </c>
      <c r="L621" s="176">
        <v>15</v>
      </c>
      <c r="M621" s="176">
        <f>G621*(1+L621/100)</f>
        <v>0</v>
      </c>
      <c r="N621" s="176">
        <v>2.7E-4</v>
      </c>
      <c r="O621" s="176">
        <f>ROUND(E621*N621,2)</f>
        <v>0</v>
      </c>
      <c r="P621" s="176">
        <v>0</v>
      </c>
      <c r="Q621" s="176">
        <f>ROUND(E621*P621,2)</f>
        <v>0</v>
      </c>
      <c r="R621" s="176" t="s">
        <v>1152</v>
      </c>
      <c r="S621" s="176" t="s">
        <v>269</v>
      </c>
      <c r="T621" s="161">
        <v>0.15</v>
      </c>
      <c r="U621" s="161">
        <f>ROUND(E621*T621,2)</f>
        <v>0.68</v>
      </c>
      <c r="V621" s="161"/>
      <c r="W621" s="152"/>
      <c r="X621" s="152"/>
      <c r="Y621" s="152"/>
      <c r="Z621" s="152"/>
      <c r="AA621" s="152"/>
      <c r="AB621" s="152"/>
      <c r="AC621" s="152"/>
      <c r="AD621" s="152"/>
      <c r="AE621" s="152"/>
      <c r="AF621" s="152" t="s">
        <v>433</v>
      </c>
      <c r="AG621" s="152"/>
      <c r="AH621" s="152"/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  <c r="AV621" s="152"/>
      <c r="AW621" s="152"/>
      <c r="AX621" s="152"/>
      <c r="AY621" s="152"/>
      <c r="AZ621" s="152"/>
      <c r="BA621" s="152"/>
      <c r="BB621" s="152"/>
      <c r="BC621" s="152"/>
      <c r="BD621" s="152"/>
      <c r="BE621" s="152"/>
      <c r="BF621" s="152"/>
      <c r="BG621" s="152"/>
    </row>
    <row r="622" spans="1:59" outlineLevel="1" x14ac:dyDescent="0.2">
      <c r="A622" s="159"/>
      <c r="B622" s="160"/>
      <c r="C622" s="193" t="s">
        <v>1153</v>
      </c>
      <c r="D622" s="191"/>
      <c r="E622" s="192">
        <v>4.5</v>
      </c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52"/>
      <c r="X622" s="152"/>
      <c r="Y622" s="152"/>
      <c r="Z622" s="152"/>
      <c r="AA622" s="152"/>
      <c r="AB622" s="152"/>
      <c r="AC622" s="152"/>
      <c r="AD622" s="152"/>
      <c r="AE622" s="152"/>
      <c r="AF622" s="152" t="s">
        <v>329</v>
      </c>
      <c r="AG622" s="152">
        <v>0</v>
      </c>
      <c r="AH622" s="152"/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  <c r="AV622" s="152"/>
      <c r="AW622" s="152"/>
      <c r="AX622" s="152"/>
      <c r="AY622" s="152"/>
      <c r="AZ622" s="152"/>
      <c r="BA622" s="152"/>
      <c r="BB622" s="152"/>
      <c r="BC622" s="152"/>
      <c r="BD622" s="152"/>
      <c r="BE622" s="152"/>
      <c r="BF622" s="152"/>
      <c r="BG622" s="152"/>
    </row>
    <row r="623" spans="1:59" outlineLevel="1" x14ac:dyDescent="0.2">
      <c r="A623" s="171">
        <v>221</v>
      </c>
      <c r="B623" s="172" t="s">
        <v>1154</v>
      </c>
      <c r="C623" s="187" t="s">
        <v>1155</v>
      </c>
      <c r="D623" s="173" t="s">
        <v>353</v>
      </c>
      <c r="E623" s="174">
        <v>46.236750000000001</v>
      </c>
      <c r="F623" s="175"/>
      <c r="G623" s="176">
        <f>ROUND(E623*F623,2)</f>
        <v>0</v>
      </c>
      <c r="H623" s="175"/>
      <c r="I623" s="176">
        <f>ROUND(E623*H623,2)</f>
        <v>0</v>
      </c>
      <c r="J623" s="175"/>
      <c r="K623" s="176">
        <f>ROUND(E623*J623,2)</f>
        <v>0</v>
      </c>
      <c r="L623" s="176">
        <v>15</v>
      </c>
      <c r="M623" s="176">
        <f>G623*(1+L623/100)</f>
        <v>0</v>
      </c>
      <c r="N623" s="176">
        <v>0</v>
      </c>
      <c r="O623" s="176">
        <f>ROUND(E623*N623,2)</f>
        <v>0</v>
      </c>
      <c r="P623" s="176">
        <v>0</v>
      </c>
      <c r="Q623" s="176">
        <f>ROUND(E623*P623,2)</f>
        <v>0</v>
      </c>
      <c r="R623" s="176"/>
      <c r="S623" s="176" t="s">
        <v>265</v>
      </c>
      <c r="T623" s="161">
        <v>0</v>
      </c>
      <c r="U623" s="161">
        <f>ROUND(E623*T623,2)</f>
        <v>0</v>
      </c>
      <c r="V623" s="161"/>
      <c r="W623" s="152"/>
      <c r="X623" s="152"/>
      <c r="Y623" s="152"/>
      <c r="Z623" s="152"/>
      <c r="AA623" s="152"/>
      <c r="AB623" s="152"/>
      <c r="AC623" s="152"/>
      <c r="AD623" s="152"/>
      <c r="AE623" s="152"/>
      <c r="AF623" s="152" t="s">
        <v>398</v>
      </c>
      <c r="AG623" s="152"/>
      <c r="AH623" s="152"/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  <c r="AV623" s="152"/>
      <c r="AW623" s="152"/>
      <c r="AX623" s="152"/>
      <c r="AY623" s="152"/>
      <c r="AZ623" s="152"/>
      <c r="BA623" s="152"/>
      <c r="BB623" s="152"/>
      <c r="BC623" s="152"/>
      <c r="BD623" s="152"/>
      <c r="BE623" s="152"/>
      <c r="BF623" s="152"/>
      <c r="BG623" s="152"/>
    </row>
    <row r="624" spans="1:59" outlineLevel="1" x14ac:dyDescent="0.2">
      <c r="A624" s="159"/>
      <c r="B624" s="160"/>
      <c r="C624" s="193" t="s">
        <v>1156</v>
      </c>
      <c r="D624" s="191"/>
      <c r="E624" s="192">
        <v>44.110500000000002</v>
      </c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52"/>
      <c r="X624" s="152"/>
      <c r="Y624" s="152"/>
      <c r="Z624" s="152"/>
      <c r="AA624" s="152"/>
      <c r="AB624" s="152"/>
      <c r="AC624" s="152"/>
      <c r="AD624" s="152"/>
      <c r="AE624" s="152"/>
      <c r="AF624" s="152" t="s">
        <v>329</v>
      </c>
      <c r="AG624" s="152">
        <v>0</v>
      </c>
      <c r="AH624" s="152"/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  <c r="AV624" s="152"/>
      <c r="AW624" s="152"/>
      <c r="AX624" s="152"/>
      <c r="AY624" s="152"/>
      <c r="AZ624" s="152"/>
      <c r="BA624" s="152"/>
      <c r="BB624" s="152"/>
      <c r="BC624" s="152"/>
      <c r="BD624" s="152"/>
      <c r="BE624" s="152"/>
      <c r="BF624" s="152"/>
      <c r="BG624" s="152"/>
    </row>
    <row r="625" spans="1:59" outlineLevel="1" x14ac:dyDescent="0.2">
      <c r="A625" s="159"/>
      <c r="B625" s="160"/>
      <c r="C625" s="193" t="s">
        <v>1157</v>
      </c>
      <c r="D625" s="191"/>
      <c r="E625" s="192">
        <v>2.1262500000000002</v>
      </c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52"/>
      <c r="X625" s="152"/>
      <c r="Y625" s="152"/>
      <c r="Z625" s="152"/>
      <c r="AA625" s="152"/>
      <c r="AB625" s="152"/>
      <c r="AC625" s="152"/>
      <c r="AD625" s="152"/>
      <c r="AE625" s="152"/>
      <c r="AF625" s="152" t="s">
        <v>329</v>
      </c>
      <c r="AG625" s="152">
        <v>0</v>
      </c>
      <c r="AH625" s="152"/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  <c r="AV625" s="152"/>
      <c r="AW625" s="152"/>
      <c r="AX625" s="152"/>
      <c r="AY625" s="152"/>
      <c r="AZ625" s="152"/>
      <c r="BA625" s="152"/>
      <c r="BB625" s="152"/>
      <c r="BC625" s="152"/>
      <c r="BD625" s="152"/>
      <c r="BE625" s="152"/>
      <c r="BF625" s="152"/>
      <c r="BG625" s="152"/>
    </row>
    <row r="626" spans="1:59" outlineLevel="1" x14ac:dyDescent="0.2">
      <c r="A626" s="171">
        <v>222</v>
      </c>
      <c r="B626" s="172" t="s">
        <v>1158</v>
      </c>
      <c r="C626" s="187" t="s">
        <v>1159</v>
      </c>
      <c r="D626" s="173" t="s">
        <v>353</v>
      </c>
      <c r="E626" s="174">
        <v>6.0354000000000001</v>
      </c>
      <c r="F626" s="175"/>
      <c r="G626" s="176">
        <f>ROUND(E626*F626,2)</f>
        <v>0</v>
      </c>
      <c r="H626" s="175"/>
      <c r="I626" s="176">
        <f>ROUND(E626*H626,2)</f>
        <v>0</v>
      </c>
      <c r="J626" s="175"/>
      <c r="K626" s="176">
        <f>ROUND(E626*J626,2)</f>
        <v>0</v>
      </c>
      <c r="L626" s="176">
        <v>15</v>
      </c>
      <c r="M626" s="176">
        <f>G626*(1+L626/100)</f>
        <v>0</v>
      </c>
      <c r="N626" s="176">
        <v>0</v>
      </c>
      <c r="O626" s="176">
        <f>ROUND(E626*N626,2)</f>
        <v>0</v>
      </c>
      <c r="P626" s="176">
        <v>0</v>
      </c>
      <c r="Q626" s="176">
        <f>ROUND(E626*P626,2)</f>
        <v>0</v>
      </c>
      <c r="R626" s="176"/>
      <c r="S626" s="176" t="s">
        <v>265</v>
      </c>
      <c r="T626" s="161">
        <v>0</v>
      </c>
      <c r="U626" s="161">
        <f>ROUND(E626*T626,2)</f>
        <v>0</v>
      </c>
      <c r="V626" s="161"/>
      <c r="W626" s="152"/>
      <c r="X626" s="152"/>
      <c r="Y626" s="152"/>
      <c r="Z626" s="152"/>
      <c r="AA626" s="152"/>
      <c r="AB626" s="152"/>
      <c r="AC626" s="152"/>
      <c r="AD626" s="152"/>
      <c r="AE626" s="152"/>
      <c r="AF626" s="152" t="s">
        <v>398</v>
      </c>
      <c r="AG626" s="152"/>
      <c r="AH626" s="152"/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  <c r="AV626" s="152"/>
      <c r="AW626" s="152"/>
      <c r="AX626" s="152"/>
      <c r="AY626" s="152"/>
      <c r="AZ626" s="152"/>
      <c r="BA626" s="152"/>
      <c r="BB626" s="152"/>
      <c r="BC626" s="152"/>
      <c r="BD626" s="152"/>
      <c r="BE626" s="152"/>
      <c r="BF626" s="152"/>
      <c r="BG626" s="152"/>
    </row>
    <row r="627" spans="1:59" outlineLevel="1" x14ac:dyDescent="0.2">
      <c r="A627" s="159"/>
      <c r="B627" s="160"/>
      <c r="C627" s="193" t="s">
        <v>1160</v>
      </c>
      <c r="D627" s="191"/>
      <c r="E627" s="192">
        <v>6.0354000000000001</v>
      </c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52"/>
      <c r="X627" s="152"/>
      <c r="Y627" s="152"/>
      <c r="Z627" s="152"/>
      <c r="AA627" s="152"/>
      <c r="AB627" s="152"/>
      <c r="AC627" s="152"/>
      <c r="AD627" s="152"/>
      <c r="AE627" s="152"/>
      <c r="AF627" s="152" t="s">
        <v>329</v>
      </c>
      <c r="AG627" s="152">
        <v>0</v>
      </c>
      <c r="AH627" s="152"/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  <c r="AV627" s="152"/>
      <c r="AW627" s="152"/>
      <c r="AX627" s="152"/>
      <c r="AY627" s="152"/>
      <c r="AZ627" s="152"/>
      <c r="BA627" s="152"/>
      <c r="BB627" s="152"/>
      <c r="BC627" s="152"/>
      <c r="BD627" s="152"/>
      <c r="BE627" s="152"/>
      <c r="BF627" s="152"/>
      <c r="BG627" s="152"/>
    </row>
    <row r="628" spans="1:59" outlineLevel="1" x14ac:dyDescent="0.2">
      <c r="A628" s="171">
        <v>223</v>
      </c>
      <c r="B628" s="172" t="s">
        <v>1161</v>
      </c>
      <c r="C628" s="187" t="s">
        <v>1162</v>
      </c>
      <c r="D628" s="173" t="s">
        <v>353</v>
      </c>
      <c r="E628" s="174">
        <v>0.87</v>
      </c>
      <c r="F628" s="175"/>
      <c r="G628" s="176">
        <f>ROUND(E628*F628,2)</f>
        <v>0</v>
      </c>
      <c r="H628" s="175"/>
      <c r="I628" s="176">
        <f>ROUND(E628*H628,2)</f>
        <v>0</v>
      </c>
      <c r="J628" s="175"/>
      <c r="K628" s="176">
        <f>ROUND(E628*J628,2)</f>
        <v>0</v>
      </c>
      <c r="L628" s="176">
        <v>15</v>
      </c>
      <c r="M628" s="176">
        <f>G628*(1+L628/100)</f>
        <v>0</v>
      </c>
      <c r="N628" s="176">
        <v>0</v>
      </c>
      <c r="O628" s="176">
        <f>ROUND(E628*N628,2)</f>
        <v>0</v>
      </c>
      <c r="P628" s="176">
        <v>0</v>
      </c>
      <c r="Q628" s="176">
        <f>ROUND(E628*P628,2)</f>
        <v>0</v>
      </c>
      <c r="R628" s="176" t="s">
        <v>1129</v>
      </c>
      <c r="S628" s="176" t="s">
        <v>269</v>
      </c>
      <c r="T628" s="161">
        <v>0.80900000000000005</v>
      </c>
      <c r="U628" s="161">
        <f>ROUND(E628*T628,2)</f>
        <v>0.7</v>
      </c>
      <c r="V628" s="161"/>
      <c r="W628" s="152"/>
      <c r="X628" s="152"/>
      <c r="Y628" s="152"/>
      <c r="Z628" s="152"/>
      <c r="AA628" s="152"/>
      <c r="AB628" s="152"/>
      <c r="AC628" s="152"/>
      <c r="AD628" s="152"/>
      <c r="AE628" s="152"/>
      <c r="AF628" s="152" t="s">
        <v>433</v>
      </c>
      <c r="AG628" s="152"/>
      <c r="AH628" s="152"/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  <c r="AV628" s="152"/>
      <c r="AW628" s="152"/>
      <c r="AX628" s="152"/>
      <c r="AY628" s="152"/>
      <c r="AZ628" s="152"/>
      <c r="BA628" s="152"/>
      <c r="BB628" s="152"/>
      <c r="BC628" s="152"/>
      <c r="BD628" s="152"/>
      <c r="BE628" s="152"/>
      <c r="BF628" s="152"/>
      <c r="BG628" s="152"/>
    </row>
    <row r="629" spans="1:59" outlineLevel="1" x14ac:dyDescent="0.2">
      <c r="A629" s="159"/>
      <c r="B629" s="160"/>
      <c r="C629" s="257" t="s">
        <v>1163</v>
      </c>
      <c r="D629" s="258"/>
      <c r="E629" s="258"/>
      <c r="F629" s="258"/>
      <c r="G629" s="258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52"/>
      <c r="X629" s="152"/>
      <c r="Y629" s="152"/>
      <c r="Z629" s="152"/>
      <c r="AA629" s="152"/>
      <c r="AB629" s="152"/>
      <c r="AC629" s="152"/>
      <c r="AD629" s="152"/>
      <c r="AE629" s="152"/>
      <c r="AF629" s="152" t="s">
        <v>327</v>
      </c>
      <c r="AG629" s="152"/>
      <c r="AH629" s="152"/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  <c r="AV629" s="152"/>
      <c r="AW629" s="152"/>
      <c r="AX629" s="152"/>
      <c r="AY629" s="152"/>
      <c r="AZ629" s="152"/>
      <c r="BA629" s="152"/>
      <c r="BB629" s="152"/>
      <c r="BC629" s="152"/>
      <c r="BD629" s="152"/>
      <c r="BE629" s="152"/>
      <c r="BF629" s="152"/>
      <c r="BG629" s="152"/>
    </row>
    <row r="630" spans="1:59" outlineLevel="1" x14ac:dyDescent="0.2">
      <c r="A630" s="159"/>
      <c r="B630" s="160"/>
      <c r="C630" s="193" t="s">
        <v>1164</v>
      </c>
      <c r="D630" s="191"/>
      <c r="E630" s="192">
        <v>0.87</v>
      </c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52"/>
      <c r="X630" s="152"/>
      <c r="Y630" s="152"/>
      <c r="Z630" s="152"/>
      <c r="AA630" s="152"/>
      <c r="AB630" s="152"/>
      <c r="AC630" s="152"/>
      <c r="AD630" s="152"/>
      <c r="AE630" s="152"/>
      <c r="AF630" s="152" t="s">
        <v>329</v>
      </c>
      <c r="AG630" s="152">
        <v>0</v>
      </c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  <c r="AV630" s="152"/>
      <c r="AW630" s="152"/>
      <c r="AX630" s="152"/>
      <c r="AY630" s="152"/>
      <c r="AZ630" s="152"/>
      <c r="BA630" s="152"/>
      <c r="BB630" s="152"/>
      <c r="BC630" s="152"/>
      <c r="BD630" s="152"/>
      <c r="BE630" s="152"/>
      <c r="BF630" s="152"/>
      <c r="BG630" s="152"/>
    </row>
    <row r="631" spans="1:59" outlineLevel="1" x14ac:dyDescent="0.2">
      <c r="A631" s="171">
        <v>224</v>
      </c>
      <c r="B631" s="172" t="s">
        <v>1165</v>
      </c>
      <c r="C631" s="187" t="s">
        <v>1166</v>
      </c>
      <c r="D631" s="173" t="s">
        <v>395</v>
      </c>
      <c r="E631" s="174">
        <v>10.14899</v>
      </c>
      <c r="F631" s="175"/>
      <c r="G631" s="176">
        <f>ROUND(E631*F631,2)</f>
        <v>0</v>
      </c>
      <c r="H631" s="175"/>
      <c r="I631" s="176">
        <f>ROUND(E631*H631,2)</f>
        <v>0</v>
      </c>
      <c r="J631" s="175"/>
      <c r="K631" s="176">
        <f>ROUND(E631*J631,2)</f>
        <v>0</v>
      </c>
      <c r="L631" s="176">
        <v>15</v>
      </c>
      <c r="M631" s="176">
        <f>G631*(1+L631/100)</f>
        <v>0</v>
      </c>
      <c r="N631" s="176">
        <v>7.4400000000000004E-3</v>
      </c>
      <c r="O631" s="176">
        <f>ROUND(E631*N631,2)</f>
        <v>0.08</v>
      </c>
      <c r="P631" s="176">
        <v>0</v>
      </c>
      <c r="Q631" s="176">
        <f>ROUND(E631*P631,2)</f>
        <v>0</v>
      </c>
      <c r="R631" s="176" t="s">
        <v>396</v>
      </c>
      <c r="S631" s="176" t="s">
        <v>269</v>
      </c>
      <c r="T631" s="161">
        <v>0</v>
      </c>
      <c r="U631" s="161">
        <f>ROUND(E631*T631,2)</f>
        <v>0</v>
      </c>
      <c r="V631" s="161"/>
      <c r="W631" s="152"/>
      <c r="X631" s="152"/>
      <c r="Y631" s="152"/>
      <c r="Z631" s="152"/>
      <c r="AA631" s="152"/>
      <c r="AB631" s="152"/>
      <c r="AC631" s="152"/>
      <c r="AD631" s="152"/>
      <c r="AE631" s="152"/>
      <c r="AF631" s="152" t="s">
        <v>398</v>
      </c>
      <c r="AG631" s="152"/>
      <c r="AH631" s="152"/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  <c r="AV631" s="152"/>
      <c r="AW631" s="152"/>
      <c r="AX631" s="152"/>
      <c r="AY631" s="152"/>
      <c r="AZ631" s="152"/>
      <c r="BA631" s="152"/>
      <c r="BB631" s="152"/>
      <c r="BC631" s="152"/>
      <c r="BD631" s="152"/>
      <c r="BE631" s="152"/>
      <c r="BF631" s="152"/>
      <c r="BG631" s="152"/>
    </row>
    <row r="632" spans="1:59" outlineLevel="1" x14ac:dyDescent="0.2">
      <c r="A632" s="159"/>
      <c r="B632" s="160"/>
      <c r="C632" s="193" t="s">
        <v>1167</v>
      </c>
      <c r="D632" s="191"/>
      <c r="E632" s="192">
        <v>10.14899</v>
      </c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52"/>
      <c r="X632" s="152"/>
      <c r="Y632" s="152"/>
      <c r="Z632" s="152"/>
      <c r="AA632" s="152"/>
      <c r="AB632" s="152"/>
      <c r="AC632" s="152"/>
      <c r="AD632" s="152"/>
      <c r="AE632" s="152"/>
      <c r="AF632" s="152" t="s">
        <v>329</v>
      </c>
      <c r="AG632" s="152">
        <v>0</v>
      </c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  <c r="AV632" s="152"/>
      <c r="AW632" s="152"/>
      <c r="AX632" s="152"/>
      <c r="AY632" s="152"/>
      <c r="AZ632" s="152"/>
      <c r="BA632" s="152"/>
      <c r="BB632" s="152"/>
      <c r="BC632" s="152"/>
      <c r="BD632" s="152"/>
      <c r="BE632" s="152"/>
      <c r="BF632" s="152"/>
      <c r="BG632" s="152"/>
    </row>
    <row r="633" spans="1:59" outlineLevel="1" x14ac:dyDescent="0.2">
      <c r="A633" s="171">
        <v>225</v>
      </c>
      <c r="B633" s="172" t="s">
        <v>1168</v>
      </c>
      <c r="C633" s="187" t="s">
        <v>1169</v>
      </c>
      <c r="D633" s="173" t="s">
        <v>0</v>
      </c>
      <c r="E633" s="174">
        <v>627.37</v>
      </c>
      <c r="F633" s="175"/>
      <c r="G633" s="176">
        <f>ROUND(E633*F633,2)</f>
        <v>0</v>
      </c>
      <c r="H633" s="175"/>
      <c r="I633" s="176">
        <f>ROUND(E633*H633,2)</f>
        <v>0</v>
      </c>
      <c r="J633" s="175"/>
      <c r="K633" s="176">
        <f>ROUND(E633*J633,2)</f>
        <v>0</v>
      </c>
      <c r="L633" s="176">
        <v>15</v>
      </c>
      <c r="M633" s="176">
        <f>G633*(1+L633/100)</f>
        <v>0</v>
      </c>
      <c r="N633" s="176">
        <v>0</v>
      </c>
      <c r="O633" s="176">
        <f>ROUND(E633*N633,2)</f>
        <v>0</v>
      </c>
      <c r="P633" s="176">
        <v>0</v>
      </c>
      <c r="Q633" s="176">
        <f>ROUND(E633*P633,2)</f>
        <v>0</v>
      </c>
      <c r="R633" s="176" t="s">
        <v>1129</v>
      </c>
      <c r="S633" s="176" t="s">
        <v>269</v>
      </c>
      <c r="T633" s="161">
        <v>0</v>
      </c>
      <c r="U633" s="161">
        <f>ROUND(E633*T633,2)</f>
        <v>0</v>
      </c>
      <c r="V633" s="161"/>
      <c r="W633" s="152"/>
      <c r="X633" s="152"/>
      <c r="Y633" s="152"/>
      <c r="Z633" s="152"/>
      <c r="AA633" s="152"/>
      <c r="AB633" s="152"/>
      <c r="AC633" s="152"/>
      <c r="AD633" s="152"/>
      <c r="AE633" s="152"/>
      <c r="AF633" s="152" t="s">
        <v>433</v>
      </c>
      <c r="AG633" s="152"/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  <c r="AV633" s="152"/>
      <c r="AW633" s="152"/>
      <c r="AX633" s="152"/>
      <c r="AY633" s="152"/>
      <c r="AZ633" s="152"/>
      <c r="BA633" s="152"/>
      <c r="BB633" s="152"/>
      <c r="BC633" s="152"/>
      <c r="BD633" s="152"/>
      <c r="BE633" s="152"/>
      <c r="BF633" s="152"/>
      <c r="BG633" s="152"/>
    </row>
    <row r="634" spans="1:59" outlineLevel="1" x14ac:dyDescent="0.2">
      <c r="A634" s="159"/>
      <c r="B634" s="160"/>
      <c r="C634" s="257" t="s">
        <v>429</v>
      </c>
      <c r="D634" s="258"/>
      <c r="E634" s="258"/>
      <c r="F634" s="258"/>
      <c r="G634" s="258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52"/>
      <c r="X634" s="152"/>
      <c r="Y634" s="152"/>
      <c r="Z634" s="152"/>
      <c r="AA634" s="152"/>
      <c r="AB634" s="152"/>
      <c r="AC634" s="152"/>
      <c r="AD634" s="152"/>
      <c r="AE634" s="152"/>
      <c r="AF634" s="152" t="s">
        <v>327</v>
      </c>
      <c r="AG634" s="152"/>
      <c r="AH634" s="152"/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  <c r="AV634" s="152"/>
      <c r="AW634" s="152"/>
      <c r="AX634" s="152"/>
      <c r="AY634" s="152"/>
      <c r="AZ634" s="152"/>
      <c r="BA634" s="152"/>
      <c r="BB634" s="152"/>
      <c r="BC634" s="152"/>
      <c r="BD634" s="152"/>
      <c r="BE634" s="152"/>
      <c r="BF634" s="152"/>
      <c r="BG634" s="152"/>
    </row>
    <row r="635" spans="1:59" outlineLevel="1" x14ac:dyDescent="0.2">
      <c r="A635" s="159"/>
      <c r="B635" s="160"/>
      <c r="C635" s="193" t="s">
        <v>1170</v>
      </c>
      <c r="D635" s="191"/>
      <c r="E635" s="192">
        <v>627.37</v>
      </c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52"/>
      <c r="X635" s="152"/>
      <c r="Y635" s="152"/>
      <c r="Z635" s="152"/>
      <c r="AA635" s="152"/>
      <c r="AB635" s="152"/>
      <c r="AC635" s="152"/>
      <c r="AD635" s="152"/>
      <c r="AE635" s="152"/>
      <c r="AF635" s="152" t="s">
        <v>329</v>
      </c>
      <c r="AG635" s="152">
        <v>0</v>
      </c>
      <c r="AH635" s="152"/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  <c r="AV635" s="152"/>
      <c r="AW635" s="152"/>
      <c r="AX635" s="152"/>
      <c r="AY635" s="152"/>
      <c r="AZ635" s="152"/>
      <c r="BA635" s="152"/>
      <c r="BB635" s="152"/>
      <c r="BC635" s="152"/>
      <c r="BD635" s="152"/>
      <c r="BE635" s="152"/>
      <c r="BF635" s="152"/>
      <c r="BG635" s="152"/>
    </row>
    <row r="636" spans="1:59" x14ac:dyDescent="0.2">
      <c r="A636" s="166" t="s">
        <v>260</v>
      </c>
      <c r="B636" s="167" t="s">
        <v>220</v>
      </c>
      <c r="C636" s="185" t="s">
        <v>221</v>
      </c>
      <c r="D636" s="168"/>
      <c r="E636" s="169"/>
      <c r="F636" s="170"/>
      <c r="G636" s="170">
        <f>SUMIF(AF637:AF660,"&lt;&gt;NOR",G637:G660)</f>
        <v>0</v>
      </c>
      <c r="H636" s="170"/>
      <c r="I636" s="170">
        <f>SUM(I637:I660)</f>
        <v>0</v>
      </c>
      <c r="J636" s="170"/>
      <c r="K636" s="170">
        <f>SUM(K637:K660)</f>
        <v>0</v>
      </c>
      <c r="L636" s="170"/>
      <c r="M636" s="170">
        <f>SUM(M637:M660)</f>
        <v>0</v>
      </c>
      <c r="N636" s="170"/>
      <c r="O636" s="170">
        <f>SUM(O637:O660)</f>
        <v>0.09</v>
      </c>
      <c r="P636" s="170"/>
      <c r="Q636" s="170">
        <f>SUM(Q637:Q660)</f>
        <v>0</v>
      </c>
      <c r="R636" s="170"/>
      <c r="S636" s="170"/>
      <c r="T636" s="165"/>
      <c r="U636" s="165">
        <f>SUM(U637:U660)</f>
        <v>148.43000000000004</v>
      </c>
      <c r="V636" s="165"/>
      <c r="AF636" t="s">
        <v>261</v>
      </c>
    </row>
    <row r="637" spans="1:59" outlineLevel="1" x14ac:dyDescent="0.2">
      <c r="A637" s="171">
        <v>226</v>
      </c>
      <c r="B637" s="172" t="s">
        <v>1171</v>
      </c>
      <c r="C637" s="187" t="s">
        <v>1172</v>
      </c>
      <c r="D637" s="173" t="s">
        <v>353</v>
      </c>
      <c r="E637" s="174">
        <v>183.029</v>
      </c>
      <c r="F637" s="175"/>
      <c r="G637" s="176">
        <f>ROUND(E637*F637,2)</f>
        <v>0</v>
      </c>
      <c r="H637" s="175"/>
      <c r="I637" s="176">
        <f>ROUND(E637*H637,2)</f>
        <v>0</v>
      </c>
      <c r="J637" s="175"/>
      <c r="K637" s="176">
        <f>ROUND(E637*J637,2)</f>
        <v>0</v>
      </c>
      <c r="L637" s="176">
        <v>15</v>
      </c>
      <c r="M637" s="176">
        <f>G637*(1+L637/100)</f>
        <v>0</v>
      </c>
      <c r="N637" s="176">
        <v>0</v>
      </c>
      <c r="O637" s="176">
        <f>ROUND(E637*N637,2)</f>
        <v>0</v>
      </c>
      <c r="P637" s="176">
        <v>0</v>
      </c>
      <c r="Q637" s="176">
        <f>ROUND(E637*P637,2)</f>
        <v>0</v>
      </c>
      <c r="R637" s="176" t="s">
        <v>1152</v>
      </c>
      <c r="S637" s="176" t="s">
        <v>269</v>
      </c>
      <c r="T637" s="161">
        <v>4.5999999999999999E-2</v>
      </c>
      <c r="U637" s="161">
        <f>ROUND(E637*T637,2)</f>
        <v>8.42</v>
      </c>
      <c r="V637" s="161"/>
      <c r="W637" s="152"/>
      <c r="X637" s="152"/>
      <c r="Y637" s="152"/>
      <c r="Z637" s="152"/>
      <c r="AA637" s="152"/>
      <c r="AB637" s="152"/>
      <c r="AC637" s="152"/>
      <c r="AD637" s="152"/>
      <c r="AE637" s="152"/>
      <c r="AF637" s="152" t="s">
        <v>433</v>
      </c>
      <c r="AG637" s="152"/>
      <c r="AH637" s="152"/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  <c r="AV637" s="152"/>
      <c r="AW637" s="152"/>
      <c r="AX637" s="152"/>
      <c r="AY637" s="152"/>
      <c r="AZ637" s="152"/>
      <c r="BA637" s="152"/>
      <c r="BB637" s="152"/>
      <c r="BC637" s="152"/>
      <c r="BD637" s="152"/>
      <c r="BE637" s="152"/>
      <c r="BF637" s="152"/>
      <c r="BG637" s="152"/>
    </row>
    <row r="638" spans="1:59" outlineLevel="1" x14ac:dyDescent="0.2">
      <c r="A638" s="159"/>
      <c r="B638" s="160"/>
      <c r="C638" s="257" t="s">
        <v>1173</v>
      </c>
      <c r="D638" s="258"/>
      <c r="E638" s="258"/>
      <c r="F638" s="258"/>
      <c r="G638" s="258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52"/>
      <c r="X638" s="152"/>
      <c r="Y638" s="152"/>
      <c r="Z638" s="152"/>
      <c r="AA638" s="152"/>
      <c r="AB638" s="152"/>
      <c r="AC638" s="152"/>
      <c r="AD638" s="152"/>
      <c r="AE638" s="152"/>
      <c r="AF638" s="152" t="s">
        <v>327</v>
      </c>
      <c r="AG638" s="152"/>
      <c r="AH638" s="152"/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  <c r="AV638" s="152"/>
      <c r="AW638" s="152"/>
      <c r="AX638" s="152"/>
      <c r="AY638" s="152"/>
      <c r="AZ638" s="152"/>
      <c r="BA638" s="152"/>
      <c r="BB638" s="152"/>
      <c r="BC638" s="152"/>
      <c r="BD638" s="152"/>
      <c r="BE638" s="152"/>
      <c r="BF638" s="152"/>
      <c r="BG638" s="152"/>
    </row>
    <row r="639" spans="1:59" outlineLevel="1" x14ac:dyDescent="0.2">
      <c r="A639" s="159"/>
      <c r="B639" s="160"/>
      <c r="C639" s="193" t="s">
        <v>1174</v>
      </c>
      <c r="D639" s="191"/>
      <c r="E639" s="192">
        <v>183.029</v>
      </c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52"/>
      <c r="X639" s="152"/>
      <c r="Y639" s="152"/>
      <c r="Z639" s="152"/>
      <c r="AA639" s="152"/>
      <c r="AB639" s="152"/>
      <c r="AC639" s="152"/>
      <c r="AD639" s="152"/>
      <c r="AE639" s="152"/>
      <c r="AF639" s="152" t="s">
        <v>329</v>
      </c>
      <c r="AG639" s="152">
        <v>0</v>
      </c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  <c r="AV639" s="152"/>
      <c r="AW639" s="152"/>
      <c r="AX639" s="152"/>
      <c r="AY639" s="152"/>
      <c r="AZ639" s="152"/>
      <c r="BA639" s="152"/>
      <c r="BB639" s="152"/>
      <c r="BC639" s="152"/>
      <c r="BD639" s="152"/>
      <c r="BE639" s="152"/>
      <c r="BF639" s="152"/>
      <c r="BG639" s="152"/>
    </row>
    <row r="640" spans="1:59" outlineLevel="1" x14ac:dyDescent="0.2">
      <c r="A640" s="171">
        <v>227</v>
      </c>
      <c r="B640" s="172" t="s">
        <v>1175</v>
      </c>
      <c r="C640" s="187" t="s">
        <v>1176</v>
      </c>
      <c r="D640" s="173" t="s">
        <v>353</v>
      </c>
      <c r="E640" s="174">
        <v>183.029</v>
      </c>
      <c r="F640" s="175"/>
      <c r="G640" s="176">
        <f>ROUND(E640*F640,2)</f>
        <v>0</v>
      </c>
      <c r="H640" s="175"/>
      <c r="I640" s="176">
        <f>ROUND(E640*H640,2)</f>
        <v>0</v>
      </c>
      <c r="J640" s="175"/>
      <c r="K640" s="176">
        <f>ROUND(E640*J640,2)</f>
        <v>0</v>
      </c>
      <c r="L640" s="176">
        <v>15</v>
      </c>
      <c r="M640" s="176">
        <f>G640*(1+L640/100)</f>
        <v>0</v>
      </c>
      <c r="N640" s="176">
        <v>0</v>
      </c>
      <c r="O640" s="176">
        <f>ROUND(E640*N640,2)</f>
        <v>0</v>
      </c>
      <c r="P640" s="176">
        <v>0</v>
      </c>
      <c r="Q640" s="176">
        <f>ROUND(E640*P640,2)</f>
        <v>0</v>
      </c>
      <c r="R640" s="176" t="s">
        <v>1152</v>
      </c>
      <c r="S640" s="176" t="s">
        <v>269</v>
      </c>
      <c r="T640" s="161">
        <v>0.14699999999999999</v>
      </c>
      <c r="U640" s="161">
        <f>ROUND(E640*T640,2)</f>
        <v>26.91</v>
      </c>
      <c r="V640" s="161"/>
      <c r="W640" s="152"/>
      <c r="X640" s="152"/>
      <c r="Y640" s="152"/>
      <c r="Z640" s="152"/>
      <c r="AA640" s="152"/>
      <c r="AB640" s="152"/>
      <c r="AC640" s="152"/>
      <c r="AD640" s="152"/>
      <c r="AE640" s="152"/>
      <c r="AF640" s="152" t="s">
        <v>433</v>
      </c>
      <c r="AG640" s="152"/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  <c r="AV640" s="152"/>
      <c r="AW640" s="152"/>
      <c r="AX640" s="152"/>
      <c r="AY640" s="152"/>
      <c r="AZ640" s="152"/>
      <c r="BA640" s="152"/>
      <c r="BB640" s="152"/>
      <c r="BC640" s="152"/>
      <c r="BD640" s="152"/>
      <c r="BE640" s="152"/>
      <c r="BF640" s="152"/>
      <c r="BG640" s="152"/>
    </row>
    <row r="641" spans="1:59" outlineLevel="1" x14ac:dyDescent="0.2">
      <c r="A641" s="159"/>
      <c r="B641" s="160"/>
      <c r="C641" s="257" t="s">
        <v>1173</v>
      </c>
      <c r="D641" s="258"/>
      <c r="E641" s="258"/>
      <c r="F641" s="258"/>
      <c r="G641" s="258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52"/>
      <c r="X641" s="152"/>
      <c r="Y641" s="152"/>
      <c r="Z641" s="152"/>
      <c r="AA641" s="152"/>
      <c r="AB641" s="152"/>
      <c r="AC641" s="152"/>
      <c r="AD641" s="152"/>
      <c r="AE641" s="152"/>
      <c r="AF641" s="152" t="s">
        <v>327</v>
      </c>
      <c r="AG641" s="152"/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  <c r="AV641" s="152"/>
      <c r="AW641" s="152"/>
      <c r="AX641" s="152"/>
      <c r="AY641" s="152"/>
      <c r="AZ641" s="152"/>
      <c r="BA641" s="152"/>
      <c r="BB641" s="152"/>
      <c r="BC641" s="152"/>
      <c r="BD641" s="152"/>
      <c r="BE641" s="152"/>
      <c r="BF641" s="152"/>
      <c r="BG641" s="152"/>
    </row>
    <row r="642" spans="1:59" outlineLevel="1" x14ac:dyDescent="0.2">
      <c r="A642" s="159"/>
      <c r="B642" s="160"/>
      <c r="C642" s="193" t="s">
        <v>1174</v>
      </c>
      <c r="D642" s="191"/>
      <c r="E642" s="192">
        <v>183.029</v>
      </c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52"/>
      <c r="X642" s="152"/>
      <c r="Y642" s="152"/>
      <c r="Z642" s="152"/>
      <c r="AA642" s="152"/>
      <c r="AB642" s="152"/>
      <c r="AC642" s="152"/>
      <c r="AD642" s="152"/>
      <c r="AE642" s="152"/>
      <c r="AF642" s="152" t="s">
        <v>329</v>
      </c>
      <c r="AG642" s="152">
        <v>0</v>
      </c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  <c r="AV642" s="152"/>
      <c r="AW642" s="152"/>
      <c r="AX642" s="152"/>
      <c r="AY642" s="152"/>
      <c r="AZ642" s="152"/>
      <c r="BA642" s="152"/>
      <c r="BB642" s="152"/>
      <c r="BC642" s="152"/>
      <c r="BD642" s="152"/>
      <c r="BE642" s="152"/>
      <c r="BF642" s="152"/>
      <c r="BG642" s="152"/>
    </row>
    <row r="643" spans="1:59" ht="22.5" outlineLevel="1" x14ac:dyDescent="0.2">
      <c r="A643" s="171">
        <v>228</v>
      </c>
      <c r="B643" s="172" t="s">
        <v>1177</v>
      </c>
      <c r="C643" s="187" t="s">
        <v>1178</v>
      </c>
      <c r="D643" s="173" t="s">
        <v>353</v>
      </c>
      <c r="E643" s="174">
        <v>183.029</v>
      </c>
      <c r="F643" s="175"/>
      <c r="G643" s="176">
        <f>ROUND(E643*F643,2)</f>
        <v>0</v>
      </c>
      <c r="H643" s="175"/>
      <c r="I643" s="176">
        <f>ROUND(E643*H643,2)</f>
        <v>0</v>
      </c>
      <c r="J643" s="175"/>
      <c r="K643" s="176">
        <f>ROUND(E643*J643,2)</f>
        <v>0</v>
      </c>
      <c r="L643" s="176">
        <v>15</v>
      </c>
      <c r="M643" s="176">
        <f>G643*(1+L643/100)</f>
        <v>0</v>
      </c>
      <c r="N643" s="176">
        <v>2.5000000000000001E-4</v>
      </c>
      <c r="O643" s="176">
        <f>ROUND(E643*N643,2)</f>
        <v>0.05</v>
      </c>
      <c r="P643" s="176">
        <v>0</v>
      </c>
      <c r="Q643" s="176">
        <f>ROUND(E643*P643,2)</f>
        <v>0</v>
      </c>
      <c r="R643" s="176" t="s">
        <v>1152</v>
      </c>
      <c r="S643" s="176" t="s">
        <v>269</v>
      </c>
      <c r="T643" s="161">
        <v>0.45</v>
      </c>
      <c r="U643" s="161">
        <f>ROUND(E643*T643,2)</f>
        <v>82.36</v>
      </c>
      <c r="V643" s="161"/>
      <c r="W643" s="152"/>
      <c r="X643" s="152"/>
      <c r="Y643" s="152"/>
      <c r="Z643" s="152"/>
      <c r="AA643" s="152"/>
      <c r="AB643" s="152"/>
      <c r="AC643" s="152"/>
      <c r="AD643" s="152"/>
      <c r="AE643" s="152"/>
      <c r="AF643" s="152" t="s">
        <v>433</v>
      </c>
      <c r="AG643" s="152"/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  <c r="AV643" s="152"/>
      <c r="AW643" s="152"/>
      <c r="AX643" s="152"/>
      <c r="AY643" s="152"/>
      <c r="AZ643" s="152"/>
      <c r="BA643" s="152"/>
      <c r="BB643" s="152"/>
      <c r="BC643" s="152"/>
      <c r="BD643" s="152"/>
      <c r="BE643" s="152"/>
      <c r="BF643" s="152"/>
      <c r="BG643" s="152"/>
    </row>
    <row r="644" spans="1:59" outlineLevel="1" x14ac:dyDescent="0.2">
      <c r="A644" s="159"/>
      <c r="B644" s="160"/>
      <c r="C644" s="193" t="s">
        <v>1179</v>
      </c>
      <c r="D644" s="191"/>
      <c r="E644" s="192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52"/>
      <c r="X644" s="152"/>
      <c r="Y644" s="152"/>
      <c r="Z644" s="152"/>
      <c r="AA644" s="152"/>
      <c r="AB644" s="152"/>
      <c r="AC644" s="152"/>
      <c r="AD644" s="152"/>
      <c r="AE644" s="152"/>
      <c r="AF644" s="152" t="s">
        <v>329</v>
      </c>
      <c r="AG644" s="152">
        <v>0</v>
      </c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  <c r="AV644" s="152"/>
      <c r="AW644" s="152"/>
      <c r="AX644" s="152"/>
      <c r="AY644" s="152"/>
      <c r="AZ644" s="152"/>
      <c r="BA644" s="152"/>
      <c r="BB644" s="152"/>
      <c r="BC644" s="152"/>
      <c r="BD644" s="152"/>
      <c r="BE644" s="152"/>
      <c r="BF644" s="152"/>
      <c r="BG644" s="152"/>
    </row>
    <row r="645" spans="1:59" outlineLevel="1" x14ac:dyDescent="0.2">
      <c r="A645" s="159"/>
      <c r="B645" s="160"/>
      <c r="C645" s="193" t="s">
        <v>1180</v>
      </c>
      <c r="D645" s="191"/>
      <c r="E645" s="192">
        <v>137.57900000000001</v>
      </c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52"/>
      <c r="X645" s="152"/>
      <c r="Y645" s="152"/>
      <c r="Z645" s="152"/>
      <c r="AA645" s="152"/>
      <c r="AB645" s="152"/>
      <c r="AC645" s="152"/>
      <c r="AD645" s="152"/>
      <c r="AE645" s="152"/>
      <c r="AF645" s="152" t="s">
        <v>329</v>
      </c>
      <c r="AG645" s="152">
        <v>0</v>
      </c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  <c r="AV645" s="152"/>
      <c r="AW645" s="152"/>
      <c r="AX645" s="152"/>
      <c r="AY645" s="152"/>
      <c r="AZ645" s="152"/>
      <c r="BA645" s="152"/>
      <c r="BB645" s="152"/>
      <c r="BC645" s="152"/>
      <c r="BD645" s="152"/>
      <c r="BE645" s="152"/>
      <c r="BF645" s="152"/>
      <c r="BG645" s="152"/>
    </row>
    <row r="646" spans="1:59" outlineLevel="1" x14ac:dyDescent="0.2">
      <c r="A646" s="159"/>
      <c r="B646" s="160"/>
      <c r="C646" s="193" t="s">
        <v>1181</v>
      </c>
      <c r="D646" s="191"/>
      <c r="E646" s="192">
        <v>45.45</v>
      </c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52"/>
      <c r="X646" s="152"/>
      <c r="Y646" s="152"/>
      <c r="Z646" s="152"/>
      <c r="AA646" s="152"/>
      <c r="AB646" s="152"/>
      <c r="AC646" s="152"/>
      <c r="AD646" s="152"/>
      <c r="AE646" s="152"/>
      <c r="AF646" s="152" t="s">
        <v>329</v>
      </c>
      <c r="AG646" s="152">
        <v>0</v>
      </c>
      <c r="AH646" s="152"/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  <c r="AV646" s="152"/>
      <c r="AW646" s="152"/>
      <c r="AX646" s="152"/>
      <c r="AY646" s="152"/>
      <c r="AZ646" s="152"/>
      <c r="BA646" s="152"/>
      <c r="BB646" s="152"/>
      <c r="BC646" s="152"/>
      <c r="BD646" s="152"/>
      <c r="BE646" s="152"/>
      <c r="BF646" s="152"/>
      <c r="BG646" s="152"/>
    </row>
    <row r="647" spans="1:59" ht="22.5" outlineLevel="1" x14ac:dyDescent="0.2">
      <c r="A647" s="171">
        <v>229</v>
      </c>
      <c r="B647" s="172" t="s">
        <v>1182</v>
      </c>
      <c r="C647" s="187" t="s">
        <v>1183</v>
      </c>
      <c r="D647" s="173" t="s">
        <v>353</v>
      </c>
      <c r="E647" s="174">
        <v>192.18045000000001</v>
      </c>
      <c r="F647" s="175"/>
      <c r="G647" s="176">
        <f>ROUND(E647*F647,2)</f>
        <v>0</v>
      </c>
      <c r="H647" s="175"/>
      <c r="I647" s="176">
        <f>ROUND(E647*H647,2)</f>
        <v>0</v>
      </c>
      <c r="J647" s="175"/>
      <c r="K647" s="176">
        <f>ROUND(E647*J647,2)</f>
        <v>0</v>
      </c>
      <c r="L647" s="176">
        <v>15</v>
      </c>
      <c r="M647" s="176">
        <f>G647*(1+L647/100)</f>
        <v>0</v>
      </c>
      <c r="N647" s="176">
        <v>0</v>
      </c>
      <c r="O647" s="176">
        <f>ROUND(E647*N647,2)</f>
        <v>0</v>
      </c>
      <c r="P647" s="176">
        <v>0</v>
      </c>
      <c r="Q647" s="176">
        <f>ROUND(E647*P647,2)</f>
        <v>0</v>
      </c>
      <c r="R647" s="176"/>
      <c r="S647" s="176" t="s">
        <v>265</v>
      </c>
      <c r="T647" s="161">
        <v>0</v>
      </c>
      <c r="U647" s="161">
        <f>ROUND(E647*T647,2)</f>
        <v>0</v>
      </c>
      <c r="V647" s="161"/>
      <c r="W647" s="152"/>
      <c r="X647" s="152"/>
      <c r="Y647" s="152"/>
      <c r="Z647" s="152"/>
      <c r="AA647" s="152"/>
      <c r="AB647" s="152"/>
      <c r="AC647" s="152"/>
      <c r="AD647" s="152"/>
      <c r="AE647" s="152"/>
      <c r="AF647" s="152" t="s">
        <v>433</v>
      </c>
      <c r="AG647" s="152"/>
      <c r="AH647" s="152"/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  <c r="AV647" s="152"/>
      <c r="AW647" s="152"/>
      <c r="AX647" s="152"/>
      <c r="AY647" s="152"/>
      <c r="AZ647" s="152"/>
      <c r="BA647" s="152"/>
      <c r="BB647" s="152"/>
      <c r="BC647" s="152"/>
      <c r="BD647" s="152"/>
      <c r="BE647" s="152"/>
      <c r="BF647" s="152"/>
      <c r="BG647" s="152"/>
    </row>
    <row r="648" spans="1:59" outlineLevel="1" x14ac:dyDescent="0.2">
      <c r="A648" s="159"/>
      <c r="B648" s="160"/>
      <c r="C648" s="193" t="s">
        <v>1184</v>
      </c>
      <c r="D648" s="191"/>
      <c r="E648" s="192">
        <v>192.18045000000001</v>
      </c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52"/>
      <c r="X648" s="152"/>
      <c r="Y648" s="152"/>
      <c r="Z648" s="152"/>
      <c r="AA648" s="152"/>
      <c r="AB648" s="152"/>
      <c r="AC648" s="152"/>
      <c r="AD648" s="152"/>
      <c r="AE648" s="152"/>
      <c r="AF648" s="152" t="s">
        <v>329</v>
      </c>
      <c r="AG648" s="152">
        <v>0</v>
      </c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  <c r="AV648" s="152"/>
      <c r="AW648" s="152"/>
      <c r="AX648" s="152"/>
      <c r="AY648" s="152"/>
      <c r="AZ648" s="152"/>
      <c r="BA648" s="152"/>
      <c r="BB648" s="152"/>
      <c r="BC648" s="152"/>
      <c r="BD648" s="152"/>
      <c r="BE648" s="152"/>
      <c r="BF648" s="152"/>
      <c r="BG648" s="152"/>
    </row>
    <row r="649" spans="1:59" ht="22.5" outlineLevel="1" x14ac:dyDescent="0.2">
      <c r="A649" s="171">
        <v>230</v>
      </c>
      <c r="B649" s="172" t="s">
        <v>1185</v>
      </c>
      <c r="C649" s="187" t="s">
        <v>1186</v>
      </c>
      <c r="D649" s="173" t="s">
        <v>364</v>
      </c>
      <c r="E649" s="174">
        <v>202.38</v>
      </c>
      <c r="F649" s="175"/>
      <c r="G649" s="176">
        <f>ROUND(E649*F649,2)</f>
        <v>0</v>
      </c>
      <c r="H649" s="175"/>
      <c r="I649" s="176">
        <f>ROUND(E649*H649,2)</f>
        <v>0</v>
      </c>
      <c r="J649" s="175"/>
      <c r="K649" s="176">
        <f>ROUND(E649*J649,2)</f>
        <v>0</v>
      </c>
      <c r="L649" s="176">
        <v>15</v>
      </c>
      <c r="M649" s="176">
        <f>G649*(1+L649/100)</f>
        <v>0</v>
      </c>
      <c r="N649" s="176">
        <v>3.0000000000000001E-5</v>
      </c>
      <c r="O649" s="176">
        <f>ROUND(E649*N649,2)</f>
        <v>0.01</v>
      </c>
      <c r="P649" s="176">
        <v>0</v>
      </c>
      <c r="Q649" s="176">
        <f>ROUND(E649*P649,2)</f>
        <v>0</v>
      </c>
      <c r="R649" s="176" t="s">
        <v>1152</v>
      </c>
      <c r="S649" s="176" t="s">
        <v>269</v>
      </c>
      <c r="T649" s="161">
        <v>0.13719999999999999</v>
      </c>
      <c r="U649" s="161">
        <f>ROUND(E649*T649,2)</f>
        <v>27.77</v>
      </c>
      <c r="V649" s="161"/>
      <c r="W649" s="152"/>
      <c r="X649" s="152"/>
      <c r="Y649" s="152"/>
      <c r="Z649" s="152"/>
      <c r="AA649" s="152"/>
      <c r="AB649" s="152"/>
      <c r="AC649" s="152"/>
      <c r="AD649" s="152"/>
      <c r="AE649" s="152"/>
      <c r="AF649" s="152" t="s">
        <v>433</v>
      </c>
      <c r="AG649" s="152"/>
      <c r="AH649" s="152"/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  <c r="AV649" s="152"/>
      <c r="AW649" s="152"/>
      <c r="AX649" s="152"/>
      <c r="AY649" s="152"/>
      <c r="AZ649" s="152"/>
      <c r="BA649" s="152"/>
      <c r="BB649" s="152"/>
      <c r="BC649" s="152"/>
      <c r="BD649" s="152"/>
      <c r="BE649" s="152"/>
      <c r="BF649" s="152"/>
      <c r="BG649" s="152"/>
    </row>
    <row r="650" spans="1:59" outlineLevel="1" x14ac:dyDescent="0.2">
      <c r="A650" s="159"/>
      <c r="B650" s="160"/>
      <c r="C650" s="193" t="s">
        <v>1187</v>
      </c>
      <c r="D650" s="191"/>
      <c r="E650" s="192">
        <v>190.03</v>
      </c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52"/>
      <c r="X650" s="152"/>
      <c r="Y650" s="152"/>
      <c r="Z650" s="152"/>
      <c r="AA650" s="152"/>
      <c r="AB650" s="152"/>
      <c r="AC650" s="152"/>
      <c r="AD650" s="152"/>
      <c r="AE650" s="152"/>
      <c r="AF650" s="152" t="s">
        <v>329</v>
      </c>
      <c r="AG650" s="152">
        <v>0</v>
      </c>
      <c r="AH650" s="152"/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  <c r="AV650" s="152"/>
      <c r="AW650" s="152"/>
      <c r="AX650" s="152"/>
      <c r="AY650" s="152"/>
      <c r="AZ650" s="152"/>
      <c r="BA650" s="152"/>
      <c r="BB650" s="152"/>
      <c r="BC650" s="152"/>
      <c r="BD650" s="152"/>
      <c r="BE650" s="152"/>
      <c r="BF650" s="152"/>
      <c r="BG650" s="152"/>
    </row>
    <row r="651" spans="1:59" outlineLevel="1" x14ac:dyDescent="0.2">
      <c r="A651" s="159"/>
      <c r="B651" s="160"/>
      <c r="C651" s="193" t="s">
        <v>1188</v>
      </c>
      <c r="D651" s="191"/>
      <c r="E651" s="192">
        <v>12.35</v>
      </c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52"/>
      <c r="X651" s="152"/>
      <c r="Y651" s="152"/>
      <c r="Z651" s="152"/>
      <c r="AA651" s="152"/>
      <c r="AB651" s="152"/>
      <c r="AC651" s="152"/>
      <c r="AD651" s="152"/>
      <c r="AE651" s="152"/>
      <c r="AF651" s="152" t="s">
        <v>329</v>
      </c>
      <c r="AG651" s="152">
        <v>0</v>
      </c>
      <c r="AH651" s="152"/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  <c r="AV651" s="152"/>
      <c r="AW651" s="152"/>
      <c r="AX651" s="152"/>
      <c r="AY651" s="152"/>
      <c r="AZ651" s="152"/>
      <c r="BA651" s="152"/>
      <c r="BB651" s="152"/>
      <c r="BC651" s="152"/>
      <c r="BD651" s="152"/>
      <c r="BE651" s="152"/>
      <c r="BF651" s="152"/>
      <c r="BG651" s="152"/>
    </row>
    <row r="652" spans="1:59" ht="45" outlineLevel="1" x14ac:dyDescent="0.2">
      <c r="A652" s="171">
        <v>231</v>
      </c>
      <c r="B652" s="172" t="s">
        <v>1189</v>
      </c>
      <c r="C652" s="187" t="s">
        <v>1190</v>
      </c>
      <c r="D652" s="173" t="s">
        <v>364</v>
      </c>
      <c r="E652" s="174">
        <v>17.399999999999999</v>
      </c>
      <c r="F652" s="175"/>
      <c r="G652" s="176">
        <f>ROUND(E652*F652,2)</f>
        <v>0</v>
      </c>
      <c r="H652" s="175"/>
      <c r="I652" s="176">
        <f>ROUND(E652*H652,2)</f>
        <v>0</v>
      </c>
      <c r="J652" s="175"/>
      <c r="K652" s="176">
        <f>ROUND(E652*J652,2)</f>
        <v>0</v>
      </c>
      <c r="L652" s="176">
        <v>15</v>
      </c>
      <c r="M652" s="176">
        <f>G652*(1+L652/100)</f>
        <v>0</v>
      </c>
      <c r="N652" s="176">
        <v>1.3999999999999999E-4</v>
      </c>
      <c r="O652" s="176">
        <f>ROUND(E652*N652,2)</f>
        <v>0</v>
      </c>
      <c r="P652" s="176">
        <v>0</v>
      </c>
      <c r="Q652" s="176">
        <f>ROUND(E652*P652,2)</f>
        <v>0</v>
      </c>
      <c r="R652" s="176" t="s">
        <v>1129</v>
      </c>
      <c r="S652" s="176" t="s">
        <v>269</v>
      </c>
      <c r="T652" s="161">
        <v>0.15</v>
      </c>
      <c r="U652" s="161">
        <f>ROUND(E652*T652,2)</f>
        <v>2.61</v>
      </c>
      <c r="V652" s="161"/>
      <c r="W652" s="152"/>
      <c r="X652" s="152"/>
      <c r="Y652" s="152"/>
      <c r="Z652" s="152"/>
      <c r="AA652" s="152"/>
      <c r="AB652" s="152"/>
      <c r="AC652" s="152"/>
      <c r="AD652" s="152"/>
      <c r="AE652" s="152"/>
      <c r="AF652" s="152" t="s">
        <v>433</v>
      </c>
      <c r="AG652" s="152"/>
      <c r="AH652" s="152"/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  <c r="AU652" s="152"/>
      <c r="AV652" s="152"/>
      <c r="AW652" s="152"/>
      <c r="AX652" s="152"/>
      <c r="AY652" s="152"/>
      <c r="AZ652" s="152"/>
      <c r="BA652" s="152"/>
      <c r="BB652" s="152"/>
      <c r="BC652" s="152"/>
      <c r="BD652" s="152"/>
      <c r="BE652" s="152"/>
      <c r="BF652" s="152"/>
      <c r="BG652" s="152"/>
    </row>
    <row r="653" spans="1:59" outlineLevel="1" x14ac:dyDescent="0.2">
      <c r="A653" s="159"/>
      <c r="B653" s="160"/>
      <c r="C653" s="193" t="s">
        <v>1191</v>
      </c>
      <c r="D653" s="191"/>
      <c r="E653" s="192">
        <v>17.399999999999999</v>
      </c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52"/>
      <c r="X653" s="152"/>
      <c r="Y653" s="152"/>
      <c r="Z653" s="152"/>
      <c r="AA653" s="152"/>
      <c r="AB653" s="152"/>
      <c r="AC653" s="152"/>
      <c r="AD653" s="152"/>
      <c r="AE653" s="152"/>
      <c r="AF653" s="152" t="s">
        <v>329</v>
      </c>
      <c r="AG653" s="152">
        <v>0</v>
      </c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  <c r="AV653" s="152"/>
      <c r="AW653" s="152"/>
      <c r="AX653" s="152"/>
      <c r="AY653" s="152"/>
      <c r="AZ653" s="152"/>
      <c r="BA653" s="152"/>
      <c r="BB653" s="152"/>
      <c r="BC653" s="152"/>
      <c r="BD653" s="152"/>
      <c r="BE653" s="152"/>
      <c r="BF653" s="152"/>
      <c r="BG653" s="152"/>
    </row>
    <row r="654" spans="1:59" ht="22.5" outlineLevel="1" x14ac:dyDescent="0.2">
      <c r="A654" s="171">
        <v>232</v>
      </c>
      <c r="B654" s="172" t="s">
        <v>1192</v>
      </c>
      <c r="C654" s="187" t="s">
        <v>1193</v>
      </c>
      <c r="D654" s="173" t="s">
        <v>353</v>
      </c>
      <c r="E654" s="174">
        <v>7.2</v>
      </c>
      <c r="F654" s="175"/>
      <c r="G654" s="176">
        <f>ROUND(E654*F654,2)</f>
        <v>0</v>
      </c>
      <c r="H654" s="175"/>
      <c r="I654" s="176">
        <f>ROUND(E654*H654,2)</f>
        <v>0</v>
      </c>
      <c r="J654" s="175"/>
      <c r="K654" s="176">
        <f>ROUND(E654*J654,2)</f>
        <v>0</v>
      </c>
      <c r="L654" s="176">
        <v>15</v>
      </c>
      <c r="M654" s="176">
        <f>G654*(1+L654/100)</f>
        <v>0</v>
      </c>
      <c r="N654" s="176">
        <v>4.1999999999999997E-3</v>
      </c>
      <c r="O654" s="176">
        <f>ROUND(E654*N654,2)</f>
        <v>0.03</v>
      </c>
      <c r="P654" s="176">
        <v>0</v>
      </c>
      <c r="Q654" s="176">
        <f>ROUND(E654*P654,2)</f>
        <v>0</v>
      </c>
      <c r="R654" s="176" t="s">
        <v>1152</v>
      </c>
      <c r="S654" s="176" t="s">
        <v>269</v>
      </c>
      <c r="T654" s="161">
        <v>0.05</v>
      </c>
      <c r="U654" s="161">
        <f>ROUND(E654*T654,2)</f>
        <v>0.36</v>
      </c>
      <c r="V654" s="161"/>
      <c r="W654" s="152"/>
      <c r="X654" s="152"/>
      <c r="Y654" s="152"/>
      <c r="Z654" s="152"/>
      <c r="AA654" s="152"/>
      <c r="AB654" s="152"/>
      <c r="AC654" s="152"/>
      <c r="AD654" s="152"/>
      <c r="AE654" s="152"/>
      <c r="AF654" s="152" t="s">
        <v>433</v>
      </c>
      <c r="AG654" s="152"/>
      <c r="AH654" s="152"/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  <c r="AV654" s="152"/>
      <c r="AW654" s="152"/>
      <c r="AX654" s="152"/>
      <c r="AY654" s="152"/>
      <c r="AZ654" s="152"/>
      <c r="BA654" s="152"/>
      <c r="BB654" s="152"/>
      <c r="BC654" s="152"/>
      <c r="BD654" s="152"/>
      <c r="BE654" s="152"/>
      <c r="BF654" s="152"/>
      <c r="BG654" s="152"/>
    </row>
    <row r="655" spans="1:59" outlineLevel="1" x14ac:dyDescent="0.2">
      <c r="A655" s="159"/>
      <c r="B655" s="160"/>
      <c r="C655" s="193" t="s">
        <v>1194</v>
      </c>
      <c r="D655" s="191"/>
      <c r="E655" s="192">
        <v>7.2</v>
      </c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52"/>
      <c r="X655" s="152"/>
      <c r="Y655" s="152"/>
      <c r="Z655" s="152"/>
      <c r="AA655" s="152"/>
      <c r="AB655" s="152"/>
      <c r="AC655" s="152"/>
      <c r="AD655" s="152"/>
      <c r="AE655" s="152"/>
      <c r="AF655" s="152" t="s">
        <v>329</v>
      </c>
      <c r="AG655" s="152">
        <v>0</v>
      </c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  <c r="AV655" s="152"/>
      <c r="AW655" s="152"/>
      <c r="AX655" s="152"/>
      <c r="AY655" s="152"/>
      <c r="AZ655" s="152"/>
      <c r="BA655" s="152"/>
      <c r="BB655" s="152"/>
      <c r="BC655" s="152"/>
      <c r="BD655" s="152"/>
      <c r="BE655" s="152"/>
      <c r="BF655" s="152"/>
      <c r="BG655" s="152"/>
    </row>
    <row r="656" spans="1:59" outlineLevel="1" x14ac:dyDescent="0.2">
      <c r="A656" s="171">
        <v>233</v>
      </c>
      <c r="B656" s="172" t="s">
        <v>1195</v>
      </c>
      <c r="C656" s="187" t="s">
        <v>1196</v>
      </c>
      <c r="D656" s="173" t="s">
        <v>364</v>
      </c>
      <c r="E656" s="174">
        <v>212.499</v>
      </c>
      <c r="F656" s="175"/>
      <c r="G656" s="176">
        <f>ROUND(E656*F656,2)</f>
        <v>0</v>
      </c>
      <c r="H656" s="175"/>
      <c r="I656" s="176">
        <f>ROUND(E656*H656,2)</f>
        <v>0</v>
      </c>
      <c r="J656" s="175"/>
      <c r="K656" s="176">
        <f>ROUND(E656*J656,2)</f>
        <v>0</v>
      </c>
      <c r="L656" s="176">
        <v>15</v>
      </c>
      <c r="M656" s="176">
        <f>G656*(1+L656/100)</f>
        <v>0</v>
      </c>
      <c r="N656" s="176">
        <v>0</v>
      </c>
      <c r="O656" s="176">
        <f>ROUND(E656*N656,2)</f>
        <v>0</v>
      </c>
      <c r="P656" s="176">
        <v>0</v>
      </c>
      <c r="Q656" s="176">
        <f>ROUND(E656*P656,2)</f>
        <v>0</v>
      </c>
      <c r="R656" s="176"/>
      <c r="S656" s="176" t="s">
        <v>265</v>
      </c>
      <c r="T656" s="161">
        <v>0</v>
      </c>
      <c r="U656" s="161">
        <f>ROUND(E656*T656,2)</f>
        <v>0</v>
      </c>
      <c r="V656" s="161"/>
      <c r="W656" s="152"/>
      <c r="X656" s="152"/>
      <c r="Y656" s="152"/>
      <c r="Z656" s="152"/>
      <c r="AA656" s="152"/>
      <c r="AB656" s="152"/>
      <c r="AC656" s="152"/>
      <c r="AD656" s="152"/>
      <c r="AE656" s="152"/>
      <c r="AF656" s="152" t="s">
        <v>433</v>
      </c>
      <c r="AG656" s="152"/>
      <c r="AH656" s="152"/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  <c r="AV656" s="152"/>
      <c r="AW656" s="152"/>
      <c r="AX656" s="152"/>
      <c r="AY656" s="152"/>
      <c r="AZ656" s="152"/>
      <c r="BA656" s="152"/>
      <c r="BB656" s="152"/>
      <c r="BC656" s="152"/>
      <c r="BD656" s="152"/>
      <c r="BE656" s="152"/>
      <c r="BF656" s="152"/>
      <c r="BG656" s="152"/>
    </row>
    <row r="657" spans="1:59" outlineLevel="1" x14ac:dyDescent="0.2">
      <c r="A657" s="159"/>
      <c r="B657" s="160"/>
      <c r="C657" s="193" t="s">
        <v>1197</v>
      </c>
      <c r="D657" s="191"/>
      <c r="E657" s="192">
        <v>212.499</v>
      </c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52"/>
      <c r="X657" s="152"/>
      <c r="Y657" s="152"/>
      <c r="Z657" s="152"/>
      <c r="AA657" s="152"/>
      <c r="AB657" s="152"/>
      <c r="AC657" s="152"/>
      <c r="AD657" s="152"/>
      <c r="AE657" s="152"/>
      <c r="AF657" s="152" t="s">
        <v>329</v>
      </c>
      <c r="AG657" s="152">
        <v>0</v>
      </c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  <c r="AV657" s="152"/>
      <c r="AW657" s="152"/>
      <c r="AX657" s="152"/>
      <c r="AY657" s="152"/>
      <c r="AZ657" s="152"/>
      <c r="BA657" s="152"/>
      <c r="BB657" s="152"/>
      <c r="BC657" s="152"/>
      <c r="BD657" s="152"/>
      <c r="BE657" s="152"/>
      <c r="BF657" s="152"/>
      <c r="BG657" s="152"/>
    </row>
    <row r="658" spans="1:59" outlineLevel="1" x14ac:dyDescent="0.2">
      <c r="A658" s="171">
        <v>234</v>
      </c>
      <c r="B658" s="172" t="s">
        <v>1198</v>
      </c>
      <c r="C658" s="187" t="s">
        <v>1199</v>
      </c>
      <c r="D658" s="173" t="s">
        <v>0</v>
      </c>
      <c r="E658" s="174">
        <v>1507.54</v>
      </c>
      <c r="F658" s="175"/>
      <c r="G658" s="176">
        <f>ROUND(E658*F658,2)</f>
        <v>0</v>
      </c>
      <c r="H658" s="175"/>
      <c r="I658" s="176">
        <f>ROUND(E658*H658,2)</f>
        <v>0</v>
      </c>
      <c r="J658" s="175"/>
      <c r="K658" s="176">
        <f>ROUND(E658*J658,2)</f>
        <v>0</v>
      </c>
      <c r="L658" s="176">
        <v>15</v>
      </c>
      <c r="M658" s="176">
        <f>G658*(1+L658/100)</f>
        <v>0</v>
      </c>
      <c r="N658" s="176">
        <v>0</v>
      </c>
      <c r="O658" s="176">
        <f>ROUND(E658*N658,2)</f>
        <v>0</v>
      </c>
      <c r="P658" s="176">
        <v>0</v>
      </c>
      <c r="Q658" s="176">
        <f>ROUND(E658*P658,2)</f>
        <v>0</v>
      </c>
      <c r="R658" s="176" t="s">
        <v>1152</v>
      </c>
      <c r="S658" s="176" t="s">
        <v>269</v>
      </c>
      <c r="T658" s="161">
        <v>0</v>
      </c>
      <c r="U658" s="161">
        <f>ROUND(E658*T658,2)</f>
        <v>0</v>
      </c>
      <c r="V658" s="161"/>
      <c r="W658" s="152"/>
      <c r="X658" s="152"/>
      <c r="Y658" s="152"/>
      <c r="Z658" s="152"/>
      <c r="AA658" s="152"/>
      <c r="AB658" s="152"/>
      <c r="AC658" s="152"/>
      <c r="AD658" s="152"/>
      <c r="AE658" s="152"/>
      <c r="AF658" s="152" t="s">
        <v>433</v>
      </c>
      <c r="AG658" s="152"/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  <c r="AV658" s="152"/>
      <c r="AW658" s="152"/>
      <c r="AX658" s="152"/>
      <c r="AY658" s="152"/>
      <c r="AZ658" s="152"/>
      <c r="BA658" s="152"/>
      <c r="BB658" s="152"/>
      <c r="BC658" s="152"/>
      <c r="BD658" s="152"/>
      <c r="BE658" s="152"/>
      <c r="BF658" s="152"/>
      <c r="BG658" s="152"/>
    </row>
    <row r="659" spans="1:59" outlineLevel="1" x14ac:dyDescent="0.2">
      <c r="A659" s="159"/>
      <c r="B659" s="160"/>
      <c r="C659" s="257" t="s">
        <v>1200</v>
      </c>
      <c r="D659" s="258"/>
      <c r="E659" s="258"/>
      <c r="F659" s="258"/>
      <c r="G659" s="258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52"/>
      <c r="X659" s="152"/>
      <c r="Y659" s="152"/>
      <c r="Z659" s="152"/>
      <c r="AA659" s="152"/>
      <c r="AB659" s="152"/>
      <c r="AC659" s="152"/>
      <c r="AD659" s="152"/>
      <c r="AE659" s="152"/>
      <c r="AF659" s="152" t="s">
        <v>327</v>
      </c>
      <c r="AG659" s="152"/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  <c r="AV659" s="152"/>
      <c r="AW659" s="152"/>
      <c r="AX659" s="152"/>
      <c r="AY659" s="152"/>
      <c r="AZ659" s="152"/>
      <c r="BA659" s="152"/>
      <c r="BB659" s="152"/>
      <c r="BC659" s="152"/>
      <c r="BD659" s="152"/>
      <c r="BE659" s="152"/>
      <c r="BF659" s="152"/>
      <c r="BG659" s="152"/>
    </row>
    <row r="660" spans="1:59" outlineLevel="1" x14ac:dyDescent="0.2">
      <c r="A660" s="159"/>
      <c r="B660" s="160"/>
      <c r="C660" s="193" t="s">
        <v>1201</v>
      </c>
      <c r="D660" s="191"/>
      <c r="E660" s="192">
        <v>1507.54</v>
      </c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52"/>
      <c r="X660" s="152"/>
      <c r="Y660" s="152"/>
      <c r="Z660" s="152"/>
      <c r="AA660" s="152"/>
      <c r="AB660" s="152"/>
      <c r="AC660" s="152"/>
      <c r="AD660" s="152"/>
      <c r="AE660" s="152"/>
      <c r="AF660" s="152" t="s">
        <v>329</v>
      </c>
      <c r="AG660" s="152">
        <v>0</v>
      </c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  <c r="AV660" s="152"/>
      <c r="AW660" s="152"/>
      <c r="AX660" s="152"/>
      <c r="AY660" s="152"/>
      <c r="AZ660" s="152"/>
      <c r="BA660" s="152"/>
      <c r="BB660" s="152"/>
      <c r="BC660" s="152"/>
      <c r="BD660" s="152"/>
      <c r="BE660" s="152"/>
      <c r="BF660" s="152"/>
      <c r="BG660" s="152"/>
    </row>
    <row r="661" spans="1:59" x14ac:dyDescent="0.2">
      <c r="A661" s="166" t="s">
        <v>260</v>
      </c>
      <c r="B661" s="167" t="s">
        <v>222</v>
      </c>
      <c r="C661" s="185" t="s">
        <v>223</v>
      </c>
      <c r="D661" s="168"/>
      <c r="E661" s="169"/>
      <c r="F661" s="170"/>
      <c r="G661" s="170">
        <f>SUMIF(AF662:AF686,"&lt;&gt;NOR",G662:G686)</f>
        <v>0</v>
      </c>
      <c r="H661" s="170"/>
      <c r="I661" s="170">
        <f>SUM(I662:I686)</f>
        <v>0</v>
      </c>
      <c r="J661" s="170"/>
      <c r="K661" s="170">
        <f>SUM(K662:K686)</f>
        <v>0</v>
      </c>
      <c r="L661" s="170"/>
      <c r="M661" s="170">
        <f>SUM(M662:M686)</f>
        <v>0</v>
      </c>
      <c r="N661" s="170"/>
      <c r="O661" s="170">
        <f>SUM(O662:O686)</f>
        <v>0.72</v>
      </c>
      <c r="P661" s="170"/>
      <c r="Q661" s="170">
        <f>SUM(Q662:Q686)</f>
        <v>0</v>
      </c>
      <c r="R661" s="170"/>
      <c r="S661" s="170"/>
      <c r="T661" s="165"/>
      <c r="U661" s="165">
        <f>SUM(U662:U686)</f>
        <v>172.15000000000003</v>
      </c>
      <c r="V661" s="165"/>
      <c r="AF661" t="s">
        <v>261</v>
      </c>
    </row>
    <row r="662" spans="1:59" outlineLevel="1" x14ac:dyDescent="0.2">
      <c r="A662" s="171">
        <v>235</v>
      </c>
      <c r="B662" s="172" t="s">
        <v>1202</v>
      </c>
      <c r="C662" s="187" t="s">
        <v>1203</v>
      </c>
      <c r="D662" s="173" t="s">
        <v>353</v>
      </c>
      <c r="E662" s="174">
        <v>154.75020000000001</v>
      </c>
      <c r="F662" s="175"/>
      <c r="G662" s="176">
        <f>ROUND(E662*F662,2)</f>
        <v>0</v>
      </c>
      <c r="H662" s="175"/>
      <c r="I662" s="176">
        <f>ROUND(E662*H662,2)</f>
        <v>0</v>
      </c>
      <c r="J662" s="175"/>
      <c r="K662" s="176">
        <f>ROUND(E662*J662,2)</f>
        <v>0</v>
      </c>
      <c r="L662" s="176">
        <v>15</v>
      </c>
      <c r="M662" s="176">
        <f>G662*(1+L662/100)</f>
        <v>0</v>
      </c>
      <c r="N662" s="176">
        <v>2.1000000000000001E-4</v>
      </c>
      <c r="O662" s="176">
        <f>ROUND(E662*N662,2)</f>
        <v>0.03</v>
      </c>
      <c r="P662" s="176">
        <v>0</v>
      </c>
      <c r="Q662" s="176">
        <f>ROUND(E662*P662,2)</f>
        <v>0</v>
      </c>
      <c r="R662" s="176" t="s">
        <v>1129</v>
      </c>
      <c r="S662" s="176" t="s">
        <v>269</v>
      </c>
      <c r="T662" s="161">
        <v>0.05</v>
      </c>
      <c r="U662" s="161">
        <f>ROUND(E662*T662,2)</f>
        <v>7.74</v>
      </c>
      <c r="V662" s="161"/>
      <c r="W662" s="152"/>
      <c r="X662" s="152"/>
      <c r="Y662" s="152"/>
      <c r="Z662" s="152"/>
      <c r="AA662" s="152"/>
      <c r="AB662" s="152"/>
      <c r="AC662" s="152"/>
      <c r="AD662" s="152"/>
      <c r="AE662" s="152"/>
      <c r="AF662" s="152" t="s">
        <v>433</v>
      </c>
      <c r="AG662" s="152"/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  <c r="AV662" s="152"/>
      <c r="AW662" s="152"/>
      <c r="AX662" s="152"/>
      <c r="AY662" s="152"/>
      <c r="AZ662" s="152"/>
      <c r="BA662" s="152"/>
      <c r="BB662" s="152"/>
      <c r="BC662" s="152"/>
      <c r="BD662" s="152"/>
      <c r="BE662" s="152"/>
      <c r="BF662" s="152"/>
      <c r="BG662" s="152"/>
    </row>
    <row r="663" spans="1:59" outlineLevel="1" x14ac:dyDescent="0.2">
      <c r="A663" s="159"/>
      <c r="B663" s="160"/>
      <c r="C663" s="193" t="s">
        <v>1204</v>
      </c>
      <c r="D663" s="191"/>
      <c r="E663" s="192">
        <v>2.2799999999999998</v>
      </c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52"/>
      <c r="X663" s="152"/>
      <c r="Y663" s="152"/>
      <c r="Z663" s="152"/>
      <c r="AA663" s="152"/>
      <c r="AB663" s="152"/>
      <c r="AC663" s="152"/>
      <c r="AD663" s="152"/>
      <c r="AE663" s="152"/>
      <c r="AF663" s="152" t="s">
        <v>329</v>
      </c>
      <c r="AG663" s="152">
        <v>0</v>
      </c>
      <c r="AH663" s="152"/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  <c r="AV663" s="152"/>
      <c r="AW663" s="152"/>
      <c r="AX663" s="152"/>
      <c r="AY663" s="152"/>
      <c r="AZ663" s="152"/>
      <c r="BA663" s="152"/>
      <c r="BB663" s="152"/>
      <c r="BC663" s="152"/>
      <c r="BD663" s="152"/>
      <c r="BE663" s="152"/>
      <c r="BF663" s="152"/>
      <c r="BG663" s="152"/>
    </row>
    <row r="664" spans="1:59" outlineLevel="1" x14ac:dyDescent="0.2">
      <c r="A664" s="159"/>
      <c r="B664" s="160"/>
      <c r="C664" s="193" t="s">
        <v>1205</v>
      </c>
      <c r="D664" s="191"/>
      <c r="E664" s="192">
        <v>8.61</v>
      </c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52"/>
      <c r="X664" s="152"/>
      <c r="Y664" s="152"/>
      <c r="Z664" s="152"/>
      <c r="AA664" s="152"/>
      <c r="AB664" s="152"/>
      <c r="AC664" s="152"/>
      <c r="AD664" s="152"/>
      <c r="AE664" s="152"/>
      <c r="AF664" s="152" t="s">
        <v>329</v>
      </c>
      <c r="AG664" s="152">
        <v>0</v>
      </c>
      <c r="AH664" s="152"/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  <c r="AV664" s="152"/>
      <c r="AW664" s="152"/>
      <c r="AX664" s="152"/>
      <c r="AY664" s="152"/>
      <c r="AZ664" s="152"/>
      <c r="BA664" s="152"/>
      <c r="BB664" s="152"/>
      <c r="BC664" s="152"/>
      <c r="BD664" s="152"/>
      <c r="BE664" s="152"/>
      <c r="BF664" s="152"/>
      <c r="BG664" s="152"/>
    </row>
    <row r="665" spans="1:59" outlineLevel="1" x14ac:dyDescent="0.2">
      <c r="A665" s="159"/>
      <c r="B665" s="160"/>
      <c r="C665" s="193" t="s">
        <v>1206</v>
      </c>
      <c r="D665" s="191"/>
      <c r="E665" s="192">
        <v>34.569000000000003</v>
      </c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52"/>
      <c r="X665" s="152"/>
      <c r="Y665" s="152"/>
      <c r="Z665" s="152"/>
      <c r="AA665" s="152"/>
      <c r="AB665" s="152"/>
      <c r="AC665" s="152"/>
      <c r="AD665" s="152"/>
      <c r="AE665" s="152"/>
      <c r="AF665" s="152" t="s">
        <v>329</v>
      </c>
      <c r="AG665" s="152">
        <v>0</v>
      </c>
      <c r="AH665" s="152"/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  <c r="AV665" s="152"/>
      <c r="AW665" s="152"/>
      <c r="AX665" s="152"/>
      <c r="AY665" s="152"/>
      <c r="AZ665" s="152"/>
      <c r="BA665" s="152"/>
      <c r="BB665" s="152"/>
      <c r="BC665" s="152"/>
      <c r="BD665" s="152"/>
      <c r="BE665" s="152"/>
      <c r="BF665" s="152"/>
      <c r="BG665" s="152"/>
    </row>
    <row r="666" spans="1:59" outlineLevel="1" x14ac:dyDescent="0.2">
      <c r="A666" s="159"/>
      <c r="B666" s="160"/>
      <c r="C666" s="193" t="s">
        <v>1207</v>
      </c>
      <c r="D666" s="191"/>
      <c r="E666" s="192">
        <v>8.9350000000000005</v>
      </c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52"/>
      <c r="X666" s="152"/>
      <c r="Y666" s="152"/>
      <c r="Z666" s="152"/>
      <c r="AA666" s="152"/>
      <c r="AB666" s="152"/>
      <c r="AC666" s="152"/>
      <c r="AD666" s="152"/>
      <c r="AE666" s="152"/>
      <c r="AF666" s="152" t="s">
        <v>329</v>
      </c>
      <c r="AG666" s="152">
        <v>0</v>
      </c>
      <c r="AH666" s="152"/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  <c r="AV666" s="152"/>
      <c r="AW666" s="152"/>
      <c r="AX666" s="152"/>
      <c r="AY666" s="152"/>
      <c r="AZ666" s="152"/>
      <c r="BA666" s="152"/>
      <c r="BB666" s="152"/>
      <c r="BC666" s="152"/>
      <c r="BD666" s="152"/>
      <c r="BE666" s="152"/>
      <c r="BF666" s="152"/>
      <c r="BG666" s="152"/>
    </row>
    <row r="667" spans="1:59" outlineLevel="1" x14ac:dyDescent="0.2">
      <c r="A667" s="159"/>
      <c r="B667" s="160"/>
      <c r="C667" s="193" t="s">
        <v>1208</v>
      </c>
      <c r="D667" s="191"/>
      <c r="E667" s="192">
        <v>8.5075000000000003</v>
      </c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52"/>
      <c r="X667" s="152"/>
      <c r="Y667" s="152"/>
      <c r="Z667" s="152"/>
      <c r="AA667" s="152"/>
      <c r="AB667" s="152"/>
      <c r="AC667" s="152"/>
      <c r="AD667" s="152"/>
      <c r="AE667" s="152"/>
      <c r="AF667" s="152" t="s">
        <v>329</v>
      </c>
      <c r="AG667" s="152">
        <v>0</v>
      </c>
      <c r="AH667" s="152"/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  <c r="AV667" s="152"/>
      <c r="AW667" s="152"/>
      <c r="AX667" s="152"/>
      <c r="AY667" s="152"/>
      <c r="AZ667" s="152"/>
      <c r="BA667" s="152"/>
      <c r="BB667" s="152"/>
      <c r="BC667" s="152"/>
      <c r="BD667" s="152"/>
      <c r="BE667" s="152"/>
      <c r="BF667" s="152"/>
      <c r="BG667" s="152"/>
    </row>
    <row r="668" spans="1:59" outlineLevel="1" x14ac:dyDescent="0.2">
      <c r="A668" s="159"/>
      <c r="B668" s="160"/>
      <c r="C668" s="193" t="s">
        <v>1209</v>
      </c>
      <c r="D668" s="191"/>
      <c r="E668" s="192">
        <v>18.560400000000001</v>
      </c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52"/>
      <c r="X668" s="152"/>
      <c r="Y668" s="152"/>
      <c r="Z668" s="152"/>
      <c r="AA668" s="152"/>
      <c r="AB668" s="152"/>
      <c r="AC668" s="152"/>
      <c r="AD668" s="152"/>
      <c r="AE668" s="152"/>
      <c r="AF668" s="152" t="s">
        <v>329</v>
      </c>
      <c r="AG668" s="152">
        <v>0</v>
      </c>
      <c r="AH668" s="152"/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  <c r="AV668" s="152"/>
      <c r="AW668" s="152"/>
      <c r="AX668" s="152"/>
      <c r="AY668" s="152"/>
      <c r="AZ668" s="152"/>
      <c r="BA668" s="152"/>
      <c r="BB668" s="152"/>
      <c r="BC668" s="152"/>
      <c r="BD668" s="152"/>
      <c r="BE668" s="152"/>
      <c r="BF668" s="152"/>
      <c r="BG668" s="152"/>
    </row>
    <row r="669" spans="1:59" outlineLevel="1" x14ac:dyDescent="0.2">
      <c r="A669" s="159"/>
      <c r="B669" s="160"/>
      <c r="C669" s="193" t="s">
        <v>1210</v>
      </c>
      <c r="D669" s="191"/>
      <c r="E669" s="192">
        <v>17.1585</v>
      </c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52"/>
      <c r="X669" s="152"/>
      <c r="Y669" s="152"/>
      <c r="Z669" s="152"/>
      <c r="AA669" s="152"/>
      <c r="AB669" s="152"/>
      <c r="AC669" s="152"/>
      <c r="AD669" s="152"/>
      <c r="AE669" s="152"/>
      <c r="AF669" s="152" t="s">
        <v>329</v>
      </c>
      <c r="AG669" s="152">
        <v>0</v>
      </c>
      <c r="AH669" s="152"/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  <c r="AV669" s="152"/>
      <c r="AW669" s="152"/>
      <c r="AX669" s="152"/>
      <c r="AY669" s="152"/>
      <c r="AZ669" s="152"/>
      <c r="BA669" s="152"/>
      <c r="BB669" s="152"/>
      <c r="BC669" s="152"/>
      <c r="BD669" s="152"/>
      <c r="BE669" s="152"/>
      <c r="BF669" s="152"/>
      <c r="BG669" s="152"/>
    </row>
    <row r="670" spans="1:59" outlineLevel="1" x14ac:dyDescent="0.2">
      <c r="A670" s="159"/>
      <c r="B670" s="160"/>
      <c r="C670" s="193" t="s">
        <v>1211</v>
      </c>
      <c r="D670" s="191"/>
      <c r="E670" s="192">
        <v>20.712900000000001</v>
      </c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52"/>
      <c r="X670" s="152"/>
      <c r="Y670" s="152"/>
      <c r="Z670" s="152"/>
      <c r="AA670" s="152"/>
      <c r="AB670" s="152"/>
      <c r="AC670" s="152"/>
      <c r="AD670" s="152"/>
      <c r="AE670" s="152"/>
      <c r="AF670" s="152" t="s">
        <v>329</v>
      </c>
      <c r="AG670" s="152">
        <v>0</v>
      </c>
      <c r="AH670" s="152"/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  <c r="AV670" s="152"/>
      <c r="AW670" s="152"/>
      <c r="AX670" s="152"/>
      <c r="AY670" s="152"/>
      <c r="AZ670" s="152"/>
      <c r="BA670" s="152"/>
      <c r="BB670" s="152"/>
      <c r="BC670" s="152"/>
      <c r="BD670" s="152"/>
      <c r="BE670" s="152"/>
      <c r="BF670" s="152"/>
      <c r="BG670" s="152"/>
    </row>
    <row r="671" spans="1:59" outlineLevel="1" x14ac:dyDescent="0.2">
      <c r="A671" s="159"/>
      <c r="B671" s="160"/>
      <c r="C671" s="193" t="s">
        <v>1212</v>
      </c>
      <c r="D671" s="191"/>
      <c r="E671" s="192">
        <v>8.9253999999999998</v>
      </c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52"/>
      <c r="X671" s="152"/>
      <c r="Y671" s="152"/>
      <c r="Z671" s="152"/>
      <c r="AA671" s="152"/>
      <c r="AB671" s="152"/>
      <c r="AC671" s="152"/>
      <c r="AD671" s="152"/>
      <c r="AE671" s="152"/>
      <c r="AF671" s="152" t="s">
        <v>329</v>
      </c>
      <c r="AG671" s="152">
        <v>0</v>
      </c>
      <c r="AH671" s="152"/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  <c r="AV671" s="152"/>
      <c r="AW671" s="152"/>
      <c r="AX671" s="152"/>
      <c r="AY671" s="152"/>
      <c r="AZ671" s="152"/>
      <c r="BA671" s="152"/>
      <c r="BB671" s="152"/>
      <c r="BC671" s="152"/>
      <c r="BD671" s="152"/>
      <c r="BE671" s="152"/>
      <c r="BF671" s="152"/>
      <c r="BG671" s="152"/>
    </row>
    <row r="672" spans="1:59" outlineLevel="1" x14ac:dyDescent="0.2">
      <c r="A672" s="159"/>
      <c r="B672" s="160"/>
      <c r="C672" s="193" t="s">
        <v>1213</v>
      </c>
      <c r="D672" s="191"/>
      <c r="E672" s="192">
        <v>18.287500000000001</v>
      </c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52"/>
      <c r="X672" s="152"/>
      <c r="Y672" s="152"/>
      <c r="Z672" s="152"/>
      <c r="AA672" s="152"/>
      <c r="AB672" s="152"/>
      <c r="AC672" s="152"/>
      <c r="AD672" s="152"/>
      <c r="AE672" s="152"/>
      <c r="AF672" s="152" t="s">
        <v>329</v>
      </c>
      <c r="AG672" s="152">
        <v>0</v>
      </c>
      <c r="AH672" s="152"/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  <c r="AV672" s="152"/>
      <c r="AW672" s="152"/>
      <c r="AX672" s="152"/>
      <c r="AY672" s="152"/>
      <c r="AZ672" s="152"/>
      <c r="BA672" s="152"/>
      <c r="BB672" s="152"/>
      <c r="BC672" s="152"/>
      <c r="BD672" s="152"/>
      <c r="BE672" s="152"/>
      <c r="BF672" s="152"/>
      <c r="BG672" s="152"/>
    </row>
    <row r="673" spans="1:59" outlineLevel="1" x14ac:dyDescent="0.2">
      <c r="A673" s="159"/>
      <c r="B673" s="160"/>
      <c r="C673" s="193" t="s">
        <v>1214</v>
      </c>
      <c r="D673" s="191"/>
      <c r="E673" s="192">
        <v>2.895</v>
      </c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52"/>
      <c r="X673" s="152"/>
      <c r="Y673" s="152"/>
      <c r="Z673" s="152"/>
      <c r="AA673" s="152"/>
      <c r="AB673" s="152"/>
      <c r="AC673" s="152"/>
      <c r="AD673" s="152"/>
      <c r="AE673" s="152"/>
      <c r="AF673" s="152" t="s">
        <v>329</v>
      </c>
      <c r="AG673" s="152">
        <v>0</v>
      </c>
      <c r="AH673" s="152"/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  <c r="AV673" s="152"/>
      <c r="AW673" s="152"/>
      <c r="AX673" s="152"/>
      <c r="AY673" s="152"/>
      <c r="AZ673" s="152"/>
      <c r="BA673" s="152"/>
      <c r="BB673" s="152"/>
      <c r="BC673" s="152"/>
      <c r="BD673" s="152"/>
      <c r="BE673" s="152"/>
      <c r="BF673" s="152"/>
      <c r="BG673" s="152"/>
    </row>
    <row r="674" spans="1:59" outlineLevel="1" x14ac:dyDescent="0.2">
      <c r="A674" s="159"/>
      <c r="B674" s="160"/>
      <c r="C674" s="193" t="s">
        <v>1215</v>
      </c>
      <c r="D674" s="191"/>
      <c r="E674" s="192">
        <v>5.3090000000000002</v>
      </c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52"/>
      <c r="X674" s="152"/>
      <c r="Y674" s="152"/>
      <c r="Z674" s="152"/>
      <c r="AA674" s="152"/>
      <c r="AB674" s="152"/>
      <c r="AC674" s="152"/>
      <c r="AD674" s="152"/>
      <c r="AE674" s="152"/>
      <c r="AF674" s="152" t="s">
        <v>329</v>
      </c>
      <c r="AG674" s="152">
        <v>0</v>
      </c>
      <c r="AH674" s="152"/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  <c r="AV674" s="152"/>
      <c r="AW674" s="152"/>
      <c r="AX674" s="152"/>
      <c r="AY674" s="152"/>
      <c r="AZ674" s="152"/>
      <c r="BA674" s="152"/>
      <c r="BB674" s="152"/>
      <c r="BC674" s="152"/>
      <c r="BD674" s="152"/>
      <c r="BE674" s="152"/>
      <c r="BF674" s="152"/>
      <c r="BG674" s="152"/>
    </row>
    <row r="675" spans="1:59" outlineLevel="1" x14ac:dyDescent="0.2">
      <c r="A675" s="171">
        <v>236</v>
      </c>
      <c r="B675" s="172" t="s">
        <v>1216</v>
      </c>
      <c r="C675" s="187" t="s">
        <v>1217</v>
      </c>
      <c r="D675" s="173" t="s">
        <v>353</v>
      </c>
      <c r="E675" s="174">
        <v>35.255000000000003</v>
      </c>
      <c r="F675" s="175"/>
      <c r="G675" s="176">
        <f>ROUND(E675*F675,2)</f>
        <v>0</v>
      </c>
      <c r="H675" s="175"/>
      <c r="I675" s="176">
        <f>ROUND(E675*H675,2)</f>
        <v>0</v>
      </c>
      <c r="J675" s="175"/>
      <c r="K675" s="176">
        <f>ROUND(E675*J675,2)</f>
        <v>0</v>
      </c>
      <c r="L675" s="176">
        <v>15</v>
      </c>
      <c r="M675" s="176">
        <f>G675*(1+L675/100)</f>
        <v>0</v>
      </c>
      <c r="N675" s="176">
        <v>0</v>
      </c>
      <c r="O675" s="176">
        <f>ROUND(E675*N675,2)</f>
        <v>0</v>
      </c>
      <c r="P675" s="176">
        <v>0</v>
      </c>
      <c r="Q675" s="176">
        <f>ROUND(E675*P675,2)</f>
        <v>0</v>
      </c>
      <c r="R675" s="176" t="s">
        <v>1129</v>
      </c>
      <c r="S675" s="176" t="s">
        <v>269</v>
      </c>
      <c r="T675" s="161">
        <v>0.24</v>
      </c>
      <c r="U675" s="161">
        <f>ROUND(E675*T675,2)</f>
        <v>8.4600000000000009</v>
      </c>
      <c r="V675" s="161"/>
      <c r="W675" s="152"/>
      <c r="X675" s="152"/>
      <c r="Y675" s="152"/>
      <c r="Z675" s="152"/>
      <c r="AA675" s="152"/>
      <c r="AB675" s="152"/>
      <c r="AC675" s="152"/>
      <c r="AD675" s="152"/>
      <c r="AE675" s="152"/>
      <c r="AF675" s="152" t="s">
        <v>433</v>
      </c>
      <c r="AG675" s="152"/>
      <c r="AH675" s="152"/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  <c r="AV675" s="152"/>
      <c r="AW675" s="152"/>
      <c r="AX675" s="152"/>
      <c r="AY675" s="152"/>
      <c r="AZ675" s="152"/>
      <c r="BA675" s="152"/>
      <c r="BB675" s="152"/>
      <c r="BC675" s="152"/>
      <c r="BD675" s="152"/>
      <c r="BE675" s="152"/>
      <c r="BF675" s="152"/>
      <c r="BG675" s="152"/>
    </row>
    <row r="676" spans="1:59" outlineLevel="1" x14ac:dyDescent="0.2">
      <c r="A676" s="159"/>
      <c r="B676" s="160"/>
      <c r="C676" s="193" t="s">
        <v>1218</v>
      </c>
      <c r="D676" s="191"/>
      <c r="E676" s="192">
        <v>7.5949999999999998</v>
      </c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52"/>
      <c r="X676" s="152"/>
      <c r="Y676" s="152"/>
      <c r="Z676" s="152"/>
      <c r="AA676" s="152"/>
      <c r="AB676" s="152"/>
      <c r="AC676" s="152"/>
      <c r="AD676" s="152"/>
      <c r="AE676" s="152"/>
      <c r="AF676" s="152" t="s">
        <v>329</v>
      </c>
      <c r="AG676" s="152">
        <v>0</v>
      </c>
      <c r="AH676" s="152"/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  <c r="AV676" s="152"/>
      <c r="AW676" s="152"/>
      <c r="AX676" s="152"/>
      <c r="AY676" s="152"/>
      <c r="AZ676" s="152"/>
      <c r="BA676" s="152"/>
      <c r="BB676" s="152"/>
      <c r="BC676" s="152"/>
      <c r="BD676" s="152"/>
      <c r="BE676" s="152"/>
      <c r="BF676" s="152"/>
      <c r="BG676" s="152"/>
    </row>
    <row r="677" spans="1:59" outlineLevel="1" x14ac:dyDescent="0.2">
      <c r="A677" s="159"/>
      <c r="B677" s="160"/>
      <c r="C677" s="193" t="s">
        <v>1219</v>
      </c>
      <c r="D677" s="191"/>
      <c r="E677" s="192">
        <v>9.35</v>
      </c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52"/>
      <c r="X677" s="152"/>
      <c r="Y677" s="152"/>
      <c r="Z677" s="152"/>
      <c r="AA677" s="152"/>
      <c r="AB677" s="152"/>
      <c r="AC677" s="152"/>
      <c r="AD677" s="152"/>
      <c r="AE677" s="152"/>
      <c r="AF677" s="152" t="s">
        <v>329</v>
      </c>
      <c r="AG677" s="152">
        <v>0</v>
      </c>
      <c r="AH677" s="152"/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  <c r="AV677" s="152"/>
      <c r="AW677" s="152"/>
      <c r="AX677" s="152"/>
      <c r="AY677" s="152"/>
      <c r="AZ677" s="152"/>
      <c r="BA677" s="152"/>
      <c r="BB677" s="152"/>
      <c r="BC677" s="152"/>
      <c r="BD677" s="152"/>
      <c r="BE677" s="152"/>
      <c r="BF677" s="152"/>
      <c r="BG677" s="152"/>
    </row>
    <row r="678" spans="1:59" outlineLevel="1" x14ac:dyDescent="0.2">
      <c r="A678" s="159"/>
      <c r="B678" s="160"/>
      <c r="C678" s="193" t="s">
        <v>1220</v>
      </c>
      <c r="D678" s="191"/>
      <c r="E678" s="192">
        <v>18.309999999999999</v>
      </c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52"/>
      <c r="X678" s="152"/>
      <c r="Y678" s="152"/>
      <c r="Z678" s="152"/>
      <c r="AA678" s="152"/>
      <c r="AB678" s="152"/>
      <c r="AC678" s="152"/>
      <c r="AD678" s="152"/>
      <c r="AE678" s="152"/>
      <c r="AF678" s="152" t="s">
        <v>329</v>
      </c>
      <c r="AG678" s="152">
        <v>0</v>
      </c>
      <c r="AH678" s="152"/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  <c r="AV678" s="152"/>
      <c r="AW678" s="152"/>
      <c r="AX678" s="152"/>
      <c r="AY678" s="152"/>
      <c r="AZ678" s="152"/>
      <c r="BA678" s="152"/>
      <c r="BB678" s="152"/>
      <c r="BC678" s="152"/>
      <c r="BD678" s="152"/>
      <c r="BE678" s="152"/>
      <c r="BF678" s="152"/>
      <c r="BG678" s="152"/>
    </row>
    <row r="679" spans="1:59" ht="22.5" outlineLevel="1" x14ac:dyDescent="0.2">
      <c r="A679" s="171">
        <v>237</v>
      </c>
      <c r="B679" s="172" t="s">
        <v>1221</v>
      </c>
      <c r="C679" s="187" t="s">
        <v>1222</v>
      </c>
      <c r="D679" s="173" t="s">
        <v>353</v>
      </c>
      <c r="E679" s="174">
        <v>154.75020000000001</v>
      </c>
      <c r="F679" s="175"/>
      <c r="G679" s="176">
        <f>ROUND(E679*F679,2)</f>
        <v>0</v>
      </c>
      <c r="H679" s="175"/>
      <c r="I679" s="176">
        <f>ROUND(E679*H679,2)</f>
        <v>0</v>
      </c>
      <c r="J679" s="175"/>
      <c r="K679" s="176">
        <f>ROUND(E679*J679,2)</f>
        <v>0</v>
      </c>
      <c r="L679" s="176">
        <v>15</v>
      </c>
      <c r="M679" s="176">
        <f>G679*(1+L679/100)</f>
        <v>0</v>
      </c>
      <c r="N679" s="176">
        <v>4.45E-3</v>
      </c>
      <c r="O679" s="176">
        <f>ROUND(E679*N679,2)</f>
        <v>0.69</v>
      </c>
      <c r="P679" s="176">
        <v>0</v>
      </c>
      <c r="Q679" s="176">
        <f>ROUND(E679*P679,2)</f>
        <v>0</v>
      </c>
      <c r="R679" s="176" t="s">
        <v>1129</v>
      </c>
      <c r="S679" s="176" t="s">
        <v>269</v>
      </c>
      <c r="T679" s="161">
        <v>0.98399999999999999</v>
      </c>
      <c r="U679" s="161">
        <f>ROUND(E679*T679,2)</f>
        <v>152.27000000000001</v>
      </c>
      <c r="V679" s="161"/>
      <c r="W679" s="152"/>
      <c r="X679" s="152"/>
      <c r="Y679" s="152"/>
      <c r="Z679" s="152"/>
      <c r="AA679" s="152"/>
      <c r="AB679" s="152"/>
      <c r="AC679" s="152"/>
      <c r="AD679" s="152"/>
      <c r="AE679" s="152"/>
      <c r="AF679" s="152" t="s">
        <v>433</v>
      </c>
      <c r="AG679" s="152"/>
      <c r="AH679" s="152"/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  <c r="AV679" s="152"/>
      <c r="AW679" s="152"/>
      <c r="AX679" s="152"/>
      <c r="AY679" s="152"/>
      <c r="AZ679" s="152"/>
      <c r="BA679" s="152"/>
      <c r="BB679" s="152"/>
      <c r="BC679" s="152"/>
      <c r="BD679" s="152"/>
      <c r="BE679" s="152"/>
      <c r="BF679" s="152"/>
      <c r="BG679" s="152"/>
    </row>
    <row r="680" spans="1:59" outlineLevel="1" x14ac:dyDescent="0.2">
      <c r="A680" s="159"/>
      <c r="B680" s="160"/>
      <c r="C680" s="193" t="s">
        <v>1223</v>
      </c>
      <c r="D680" s="191"/>
      <c r="E680" s="192">
        <v>154.75020000000001</v>
      </c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52"/>
      <c r="X680" s="152"/>
      <c r="Y680" s="152"/>
      <c r="Z680" s="152"/>
      <c r="AA680" s="152"/>
      <c r="AB680" s="152"/>
      <c r="AC680" s="152"/>
      <c r="AD680" s="152"/>
      <c r="AE680" s="152"/>
      <c r="AF680" s="152" t="s">
        <v>329</v>
      </c>
      <c r="AG680" s="152">
        <v>0</v>
      </c>
      <c r="AH680" s="152"/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  <c r="AV680" s="152"/>
      <c r="AW680" s="152"/>
      <c r="AX680" s="152"/>
      <c r="AY680" s="152"/>
      <c r="AZ680" s="152"/>
      <c r="BA680" s="152"/>
      <c r="BB680" s="152"/>
      <c r="BC680" s="152"/>
      <c r="BD680" s="152"/>
      <c r="BE680" s="152"/>
      <c r="BF680" s="152"/>
      <c r="BG680" s="152"/>
    </row>
    <row r="681" spans="1:59" outlineLevel="1" x14ac:dyDescent="0.2">
      <c r="A681" s="171">
        <v>238</v>
      </c>
      <c r="B681" s="172" t="s">
        <v>1224</v>
      </c>
      <c r="C681" s="187" t="s">
        <v>1225</v>
      </c>
      <c r="D681" s="173" t="s">
        <v>364</v>
      </c>
      <c r="E681" s="174">
        <v>30.63</v>
      </c>
      <c r="F681" s="175"/>
      <c r="G681" s="176">
        <f>ROUND(E681*F681,2)</f>
        <v>0</v>
      </c>
      <c r="H681" s="175"/>
      <c r="I681" s="176">
        <f>ROUND(E681*H681,2)</f>
        <v>0</v>
      </c>
      <c r="J681" s="175"/>
      <c r="K681" s="176">
        <f>ROUND(E681*J681,2)</f>
        <v>0</v>
      </c>
      <c r="L681" s="176">
        <v>15</v>
      </c>
      <c r="M681" s="176">
        <f>G681*(1+L681/100)</f>
        <v>0</v>
      </c>
      <c r="N681" s="176">
        <v>1E-4</v>
      </c>
      <c r="O681" s="176">
        <f>ROUND(E681*N681,2)</f>
        <v>0</v>
      </c>
      <c r="P681" s="176">
        <v>0</v>
      </c>
      <c r="Q681" s="176">
        <f>ROUND(E681*P681,2)</f>
        <v>0</v>
      </c>
      <c r="R681" s="176" t="s">
        <v>1129</v>
      </c>
      <c r="S681" s="176" t="s">
        <v>269</v>
      </c>
      <c r="T681" s="161">
        <v>0.12</v>
      </c>
      <c r="U681" s="161">
        <f>ROUND(E681*T681,2)</f>
        <v>3.68</v>
      </c>
      <c r="V681" s="161"/>
      <c r="W681" s="152"/>
      <c r="X681" s="152"/>
      <c r="Y681" s="152"/>
      <c r="Z681" s="152"/>
      <c r="AA681" s="152"/>
      <c r="AB681" s="152"/>
      <c r="AC681" s="152"/>
      <c r="AD681" s="152"/>
      <c r="AE681" s="152"/>
      <c r="AF681" s="152" t="s">
        <v>433</v>
      </c>
      <c r="AG681" s="152"/>
      <c r="AH681" s="152"/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  <c r="AV681" s="152"/>
      <c r="AW681" s="152"/>
      <c r="AX681" s="152"/>
      <c r="AY681" s="152"/>
      <c r="AZ681" s="152"/>
      <c r="BA681" s="152"/>
      <c r="BB681" s="152"/>
      <c r="BC681" s="152"/>
      <c r="BD681" s="152"/>
      <c r="BE681" s="152"/>
      <c r="BF681" s="152"/>
      <c r="BG681" s="152"/>
    </row>
    <row r="682" spans="1:59" outlineLevel="1" x14ac:dyDescent="0.2">
      <c r="A682" s="159"/>
      <c r="B682" s="160"/>
      <c r="C682" s="193" t="s">
        <v>1226</v>
      </c>
      <c r="D682" s="191"/>
      <c r="E682" s="192">
        <v>30.63</v>
      </c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52"/>
      <c r="X682" s="152"/>
      <c r="Y682" s="152"/>
      <c r="Z682" s="152"/>
      <c r="AA682" s="152"/>
      <c r="AB682" s="152"/>
      <c r="AC682" s="152"/>
      <c r="AD682" s="152"/>
      <c r="AE682" s="152"/>
      <c r="AF682" s="152" t="s">
        <v>329</v>
      </c>
      <c r="AG682" s="152">
        <v>0</v>
      </c>
      <c r="AH682" s="152"/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  <c r="AV682" s="152"/>
      <c r="AW682" s="152"/>
      <c r="AX682" s="152"/>
      <c r="AY682" s="152"/>
      <c r="AZ682" s="152"/>
      <c r="BA682" s="152"/>
      <c r="BB682" s="152"/>
      <c r="BC682" s="152"/>
      <c r="BD682" s="152"/>
      <c r="BE682" s="152"/>
      <c r="BF682" s="152"/>
      <c r="BG682" s="152"/>
    </row>
    <row r="683" spans="1:59" outlineLevel="1" x14ac:dyDescent="0.2">
      <c r="A683" s="171">
        <v>239</v>
      </c>
      <c r="B683" s="172" t="s">
        <v>1227</v>
      </c>
      <c r="C683" s="187" t="s">
        <v>1228</v>
      </c>
      <c r="D683" s="173" t="s">
        <v>353</v>
      </c>
      <c r="E683" s="174">
        <v>162.48770999999999</v>
      </c>
      <c r="F683" s="175"/>
      <c r="G683" s="176">
        <f>ROUND(E683*F683,2)</f>
        <v>0</v>
      </c>
      <c r="H683" s="175"/>
      <c r="I683" s="176">
        <f>ROUND(E683*H683,2)</f>
        <v>0</v>
      </c>
      <c r="J683" s="175"/>
      <c r="K683" s="176">
        <f>ROUND(E683*J683,2)</f>
        <v>0</v>
      </c>
      <c r="L683" s="176">
        <v>15</v>
      </c>
      <c r="M683" s="176">
        <f>G683*(1+L683/100)</f>
        <v>0</v>
      </c>
      <c r="N683" s="176">
        <v>0</v>
      </c>
      <c r="O683" s="176">
        <f>ROUND(E683*N683,2)</f>
        <v>0</v>
      </c>
      <c r="P683" s="176">
        <v>0</v>
      </c>
      <c r="Q683" s="176">
        <f>ROUND(E683*P683,2)</f>
        <v>0</v>
      </c>
      <c r="R683" s="176"/>
      <c r="S683" s="176" t="s">
        <v>265</v>
      </c>
      <c r="T683" s="161">
        <v>0</v>
      </c>
      <c r="U683" s="161">
        <f>ROUND(E683*T683,2)</f>
        <v>0</v>
      </c>
      <c r="V683" s="161"/>
      <c r="W683" s="152"/>
      <c r="X683" s="152"/>
      <c r="Y683" s="152"/>
      <c r="Z683" s="152"/>
      <c r="AA683" s="152"/>
      <c r="AB683" s="152"/>
      <c r="AC683" s="152"/>
      <c r="AD683" s="152"/>
      <c r="AE683" s="152"/>
      <c r="AF683" s="152" t="s">
        <v>398</v>
      </c>
      <c r="AG683" s="152"/>
      <c r="AH683" s="152"/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  <c r="AV683" s="152"/>
      <c r="AW683" s="152"/>
      <c r="AX683" s="152"/>
      <c r="AY683" s="152"/>
      <c r="AZ683" s="152"/>
      <c r="BA683" s="152"/>
      <c r="BB683" s="152"/>
      <c r="BC683" s="152"/>
      <c r="BD683" s="152"/>
      <c r="BE683" s="152"/>
      <c r="BF683" s="152"/>
      <c r="BG683" s="152"/>
    </row>
    <row r="684" spans="1:59" outlineLevel="1" x14ac:dyDescent="0.2">
      <c r="A684" s="159"/>
      <c r="B684" s="160"/>
      <c r="C684" s="193" t="s">
        <v>1229</v>
      </c>
      <c r="D684" s="191"/>
      <c r="E684" s="192">
        <v>162.48770999999999</v>
      </c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52"/>
      <c r="X684" s="152"/>
      <c r="Y684" s="152"/>
      <c r="Z684" s="152"/>
      <c r="AA684" s="152"/>
      <c r="AB684" s="152"/>
      <c r="AC684" s="152"/>
      <c r="AD684" s="152"/>
      <c r="AE684" s="152"/>
      <c r="AF684" s="152" t="s">
        <v>329</v>
      </c>
      <c r="AG684" s="152">
        <v>0</v>
      </c>
      <c r="AH684" s="152"/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  <c r="AU684" s="152"/>
      <c r="AV684" s="152"/>
      <c r="AW684" s="152"/>
      <c r="AX684" s="152"/>
      <c r="AY684" s="152"/>
      <c r="AZ684" s="152"/>
      <c r="BA684" s="152"/>
      <c r="BB684" s="152"/>
      <c r="BC684" s="152"/>
      <c r="BD684" s="152"/>
      <c r="BE684" s="152"/>
      <c r="BF684" s="152"/>
      <c r="BG684" s="152"/>
    </row>
    <row r="685" spans="1:59" outlineLevel="1" x14ac:dyDescent="0.2">
      <c r="A685" s="171">
        <v>240</v>
      </c>
      <c r="B685" s="172" t="s">
        <v>1230</v>
      </c>
      <c r="C685" s="187" t="s">
        <v>1231</v>
      </c>
      <c r="D685" s="173" t="s">
        <v>0</v>
      </c>
      <c r="E685" s="174">
        <v>1508.14</v>
      </c>
      <c r="F685" s="175"/>
      <c r="G685" s="176">
        <f>ROUND(E685*F685,2)</f>
        <v>0</v>
      </c>
      <c r="H685" s="175"/>
      <c r="I685" s="176">
        <f>ROUND(E685*H685,2)</f>
        <v>0</v>
      </c>
      <c r="J685" s="175"/>
      <c r="K685" s="176">
        <f>ROUND(E685*J685,2)</f>
        <v>0</v>
      </c>
      <c r="L685" s="176">
        <v>15</v>
      </c>
      <c r="M685" s="176">
        <f>G685*(1+L685/100)</f>
        <v>0</v>
      </c>
      <c r="N685" s="176">
        <v>0</v>
      </c>
      <c r="O685" s="176">
        <f>ROUND(E685*N685,2)</f>
        <v>0</v>
      </c>
      <c r="P685" s="176">
        <v>0</v>
      </c>
      <c r="Q685" s="176">
        <f>ROUND(E685*P685,2)</f>
        <v>0</v>
      </c>
      <c r="R685" s="176" t="s">
        <v>1129</v>
      </c>
      <c r="S685" s="176" t="s">
        <v>269</v>
      </c>
      <c r="T685" s="161">
        <v>0</v>
      </c>
      <c r="U685" s="161">
        <f>ROUND(E685*T685,2)</f>
        <v>0</v>
      </c>
      <c r="V685" s="161"/>
      <c r="W685" s="152"/>
      <c r="X685" s="152"/>
      <c r="Y685" s="152"/>
      <c r="Z685" s="152"/>
      <c r="AA685" s="152"/>
      <c r="AB685" s="152"/>
      <c r="AC685" s="152"/>
      <c r="AD685" s="152"/>
      <c r="AE685" s="152"/>
      <c r="AF685" s="152" t="s">
        <v>433</v>
      </c>
      <c r="AG685" s="152"/>
      <c r="AH685" s="152"/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  <c r="AV685" s="152"/>
      <c r="AW685" s="152"/>
      <c r="AX685" s="152"/>
      <c r="AY685" s="152"/>
      <c r="AZ685" s="152"/>
      <c r="BA685" s="152"/>
      <c r="BB685" s="152"/>
      <c r="BC685" s="152"/>
      <c r="BD685" s="152"/>
      <c r="BE685" s="152"/>
      <c r="BF685" s="152"/>
      <c r="BG685" s="152"/>
    </row>
    <row r="686" spans="1:59" outlineLevel="1" x14ac:dyDescent="0.2">
      <c r="A686" s="159"/>
      <c r="B686" s="160"/>
      <c r="C686" s="193" t="s">
        <v>1232</v>
      </c>
      <c r="D686" s="191"/>
      <c r="E686" s="192">
        <v>1508.14</v>
      </c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52"/>
      <c r="X686" s="152"/>
      <c r="Y686" s="152"/>
      <c r="Z686" s="152"/>
      <c r="AA686" s="152"/>
      <c r="AB686" s="152"/>
      <c r="AC686" s="152"/>
      <c r="AD686" s="152"/>
      <c r="AE686" s="152"/>
      <c r="AF686" s="152" t="s">
        <v>329</v>
      </c>
      <c r="AG686" s="152">
        <v>0</v>
      </c>
      <c r="AH686" s="152"/>
      <c r="AI686" s="15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  <c r="AU686" s="152"/>
      <c r="AV686" s="152"/>
      <c r="AW686" s="152"/>
      <c r="AX686" s="152"/>
      <c r="AY686" s="152"/>
      <c r="AZ686" s="152"/>
      <c r="BA686" s="152"/>
      <c r="BB686" s="152"/>
      <c r="BC686" s="152"/>
      <c r="BD686" s="152"/>
      <c r="BE686" s="152"/>
      <c r="BF686" s="152"/>
      <c r="BG686" s="152"/>
    </row>
    <row r="687" spans="1:59" x14ac:dyDescent="0.2">
      <c r="A687" s="166" t="s">
        <v>260</v>
      </c>
      <c r="B687" s="167" t="s">
        <v>224</v>
      </c>
      <c r="C687" s="185" t="s">
        <v>225</v>
      </c>
      <c r="D687" s="168"/>
      <c r="E687" s="169"/>
      <c r="F687" s="170"/>
      <c r="G687" s="170">
        <f>SUMIF(AF688:AF696,"&lt;&gt;NOR",G688:G696)</f>
        <v>0</v>
      </c>
      <c r="H687" s="170"/>
      <c r="I687" s="170">
        <f>SUM(I688:I696)</f>
        <v>0</v>
      </c>
      <c r="J687" s="170"/>
      <c r="K687" s="170">
        <f>SUM(K688:K696)</f>
        <v>0</v>
      </c>
      <c r="L687" s="170"/>
      <c r="M687" s="170">
        <f>SUM(M688:M696)</f>
        <v>0</v>
      </c>
      <c r="N687" s="170"/>
      <c r="O687" s="170">
        <f>SUM(O688:O696)</f>
        <v>0.26</v>
      </c>
      <c r="P687" s="170"/>
      <c r="Q687" s="170">
        <f>SUM(Q688:Q696)</f>
        <v>0</v>
      </c>
      <c r="R687" s="170"/>
      <c r="S687" s="170"/>
      <c r="T687" s="165"/>
      <c r="U687" s="165">
        <f>SUM(U688:U696)</f>
        <v>265.58</v>
      </c>
      <c r="V687" s="165"/>
      <c r="AF687" t="s">
        <v>261</v>
      </c>
    </row>
    <row r="688" spans="1:59" ht="22.5" outlineLevel="1" x14ac:dyDescent="0.2">
      <c r="A688" s="171">
        <v>241</v>
      </c>
      <c r="B688" s="172" t="s">
        <v>1233</v>
      </c>
      <c r="C688" s="187" t="s">
        <v>1234</v>
      </c>
      <c r="D688" s="173" t="s">
        <v>353</v>
      </c>
      <c r="E688" s="174">
        <v>1619.1759999999999</v>
      </c>
      <c r="F688" s="175"/>
      <c r="G688" s="176">
        <f>ROUND(E688*F688,2)</f>
        <v>0</v>
      </c>
      <c r="H688" s="175"/>
      <c r="I688" s="176">
        <f>ROUND(E688*H688,2)</f>
        <v>0</v>
      </c>
      <c r="J688" s="175"/>
      <c r="K688" s="176">
        <f>ROUND(E688*J688,2)</f>
        <v>0</v>
      </c>
      <c r="L688" s="176">
        <v>15</v>
      </c>
      <c r="M688" s="176">
        <f>G688*(1+L688/100)</f>
        <v>0</v>
      </c>
      <c r="N688" s="176">
        <v>1.4999999999999999E-4</v>
      </c>
      <c r="O688" s="176">
        <f>ROUND(E688*N688,2)</f>
        <v>0.24</v>
      </c>
      <c r="P688" s="176">
        <v>0</v>
      </c>
      <c r="Q688" s="176">
        <f>ROUND(E688*P688,2)</f>
        <v>0</v>
      </c>
      <c r="R688" s="176" t="s">
        <v>1235</v>
      </c>
      <c r="S688" s="176" t="s">
        <v>397</v>
      </c>
      <c r="T688" s="161">
        <v>0.15</v>
      </c>
      <c r="U688" s="161">
        <f>ROUND(E688*T688,2)</f>
        <v>242.88</v>
      </c>
      <c r="V688" s="161"/>
      <c r="W688" s="152"/>
      <c r="X688" s="152"/>
      <c r="Y688" s="152"/>
      <c r="Z688" s="152"/>
      <c r="AA688" s="152"/>
      <c r="AB688" s="152"/>
      <c r="AC688" s="152"/>
      <c r="AD688" s="152"/>
      <c r="AE688" s="152"/>
      <c r="AF688" s="152" t="s">
        <v>433</v>
      </c>
      <c r="AG688" s="152"/>
      <c r="AH688" s="152"/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  <c r="AU688" s="152"/>
      <c r="AV688" s="152"/>
      <c r="AW688" s="152"/>
      <c r="AX688" s="152"/>
      <c r="AY688" s="152"/>
      <c r="AZ688" s="152"/>
      <c r="BA688" s="152"/>
      <c r="BB688" s="152"/>
      <c r="BC688" s="152"/>
      <c r="BD688" s="152"/>
      <c r="BE688" s="152"/>
      <c r="BF688" s="152"/>
      <c r="BG688" s="152"/>
    </row>
    <row r="689" spans="1:59" outlineLevel="1" x14ac:dyDescent="0.2">
      <c r="A689" s="159"/>
      <c r="B689" s="160"/>
      <c r="C689" s="257" t="s">
        <v>1236</v>
      </c>
      <c r="D689" s="258"/>
      <c r="E689" s="258"/>
      <c r="F689" s="258"/>
      <c r="G689" s="258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52"/>
      <c r="X689" s="152"/>
      <c r="Y689" s="152"/>
      <c r="Z689" s="152"/>
      <c r="AA689" s="152"/>
      <c r="AB689" s="152"/>
      <c r="AC689" s="152"/>
      <c r="AD689" s="152"/>
      <c r="AE689" s="152"/>
      <c r="AF689" s="152" t="s">
        <v>327</v>
      </c>
      <c r="AG689" s="152"/>
      <c r="AH689" s="152"/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  <c r="AV689" s="152"/>
      <c r="AW689" s="152"/>
      <c r="AX689" s="152"/>
      <c r="AY689" s="152"/>
      <c r="AZ689" s="152"/>
      <c r="BA689" s="152"/>
      <c r="BB689" s="152"/>
      <c r="BC689" s="152"/>
      <c r="BD689" s="152"/>
      <c r="BE689" s="152"/>
      <c r="BF689" s="152"/>
      <c r="BG689" s="152"/>
    </row>
    <row r="690" spans="1:59" outlineLevel="1" x14ac:dyDescent="0.2">
      <c r="A690" s="159"/>
      <c r="B690" s="160"/>
      <c r="C690" s="193" t="s">
        <v>1237</v>
      </c>
      <c r="D690" s="191"/>
      <c r="E690" s="192">
        <v>1442.4</v>
      </c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52"/>
      <c r="X690" s="152"/>
      <c r="Y690" s="152"/>
      <c r="Z690" s="152"/>
      <c r="AA690" s="152"/>
      <c r="AB690" s="152"/>
      <c r="AC690" s="152"/>
      <c r="AD690" s="152"/>
      <c r="AE690" s="152"/>
      <c r="AF690" s="152" t="s">
        <v>329</v>
      </c>
      <c r="AG690" s="152">
        <v>0</v>
      </c>
      <c r="AH690" s="152"/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  <c r="AU690" s="152"/>
      <c r="AV690" s="152"/>
      <c r="AW690" s="152"/>
      <c r="AX690" s="152"/>
      <c r="AY690" s="152"/>
      <c r="AZ690" s="152"/>
      <c r="BA690" s="152"/>
      <c r="BB690" s="152"/>
      <c r="BC690" s="152"/>
      <c r="BD690" s="152"/>
      <c r="BE690" s="152"/>
      <c r="BF690" s="152"/>
      <c r="BG690" s="152"/>
    </row>
    <row r="691" spans="1:59" outlineLevel="1" x14ac:dyDescent="0.2">
      <c r="A691" s="159"/>
      <c r="B691" s="160"/>
      <c r="C691" s="193" t="s">
        <v>1238</v>
      </c>
      <c r="D691" s="191"/>
      <c r="E691" s="192">
        <v>176.77600000000001</v>
      </c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52"/>
      <c r="X691" s="152"/>
      <c r="Y691" s="152"/>
      <c r="Z691" s="152"/>
      <c r="AA691" s="152"/>
      <c r="AB691" s="152"/>
      <c r="AC691" s="152"/>
      <c r="AD691" s="152"/>
      <c r="AE691" s="152"/>
      <c r="AF691" s="152" t="s">
        <v>329</v>
      </c>
      <c r="AG691" s="152">
        <v>0</v>
      </c>
      <c r="AH691" s="152"/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  <c r="AU691" s="152"/>
      <c r="AV691" s="152"/>
      <c r="AW691" s="152"/>
      <c r="AX691" s="152"/>
      <c r="AY691" s="152"/>
      <c r="AZ691" s="152"/>
      <c r="BA691" s="152"/>
      <c r="BB691" s="152"/>
      <c r="BC691" s="152"/>
      <c r="BD691" s="152"/>
      <c r="BE691" s="152"/>
      <c r="BF691" s="152"/>
      <c r="BG691" s="152"/>
    </row>
    <row r="692" spans="1:59" outlineLevel="1" x14ac:dyDescent="0.2">
      <c r="A692" s="171">
        <v>242</v>
      </c>
      <c r="B692" s="172" t="s">
        <v>1239</v>
      </c>
      <c r="C692" s="187" t="s">
        <v>1240</v>
      </c>
      <c r="D692" s="173" t="s">
        <v>353</v>
      </c>
      <c r="E692" s="174">
        <v>24.85</v>
      </c>
      <c r="F692" s="175"/>
      <c r="G692" s="176">
        <f>ROUND(E692*F692,2)</f>
        <v>0</v>
      </c>
      <c r="H692" s="175"/>
      <c r="I692" s="176">
        <f>ROUND(E692*H692,2)</f>
        <v>0</v>
      </c>
      <c r="J692" s="175"/>
      <c r="K692" s="176">
        <f>ROUND(E692*J692,2)</f>
        <v>0</v>
      </c>
      <c r="L692" s="176">
        <v>15</v>
      </c>
      <c r="M692" s="176">
        <f>G692*(1+L692/100)</f>
        <v>0</v>
      </c>
      <c r="N692" s="176">
        <v>3.1E-4</v>
      </c>
      <c r="O692" s="176">
        <f>ROUND(E692*N692,2)</f>
        <v>0.01</v>
      </c>
      <c r="P692" s="176">
        <v>0</v>
      </c>
      <c r="Q692" s="176">
        <f>ROUND(E692*P692,2)</f>
        <v>0</v>
      </c>
      <c r="R692" s="176" t="s">
        <v>1235</v>
      </c>
      <c r="S692" s="176" t="s">
        <v>269</v>
      </c>
      <c r="T692" s="161">
        <v>0.40300000000000002</v>
      </c>
      <c r="U692" s="161">
        <f>ROUND(E692*T692,2)</f>
        <v>10.01</v>
      </c>
      <c r="V692" s="161"/>
      <c r="W692" s="152"/>
      <c r="X692" s="152"/>
      <c r="Y692" s="152"/>
      <c r="Z692" s="152"/>
      <c r="AA692" s="152"/>
      <c r="AB692" s="152"/>
      <c r="AC692" s="152"/>
      <c r="AD692" s="152"/>
      <c r="AE692" s="152"/>
      <c r="AF692" s="152" t="s">
        <v>433</v>
      </c>
      <c r="AG692" s="152"/>
      <c r="AH692" s="152"/>
      <c r="AI692" s="152"/>
      <c r="AJ692" s="152"/>
      <c r="AK692" s="152"/>
      <c r="AL692" s="152"/>
      <c r="AM692" s="152"/>
      <c r="AN692" s="152"/>
      <c r="AO692" s="152"/>
      <c r="AP692" s="152"/>
      <c r="AQ692" s="152"/>
      <c r="AR692" s="152"/>
      <c r="AS692" s="152"/>
      <c r="AT692" s="152"/>
      <c r="AU692" s="152"/>
      <c r="AV692" s="152"/>
      <c r="AW692" s="152"/>
      <c r="AX692" s="152"/>
      <c r="AY692" s="152"/>
      <c r="AZ692" s="152"/>
      <c r="BA692" s="152"/>
      <c r="BB692" s="152"/>
      <c r="BC692" s="152"/>
      <c r="BD692" s="152"/>
      <c r="BE692" s="152"/>
      <c r="BF692" s="152"/>
      <c r="BG692" s="152"/>
    </row>
    <row r="693" spans="1:59" outlineLevel="1" x14ac:dyDescent="0.2">
      <c r="A693" s="159"/>
      <c r="B693" s="160"/>
      <c r="C693" s="193" t="s">
        <v>1241</v>
      </c>
      <c r="D693" s="191"/>
      <c r="E693" s="192">
        <v>24.85</v>
      </c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52"/>
      <c r="X693" s="152"/>
      <c r="Y693" s="152"/>
      <c r="Z693" s="152"/>
      <c r="AA693" s="152"/>
      <c r="AB693" s="152"/>
      <c r="AC693" s="152"/>
      <c r="AD693" s="152"/>
      <c r="AE693" s="152"/>
      <c r="AF693" s="152" t="s">
        <v>329</v>
      </c>
      <c r="AG693" s="152">
        <v>0</v>
      </c>
      <c r="AH693" s="152"/>
      <c r="AI693" s="15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  <c r="AU693" s="152"/>
      <c r="AV693" s="152"/>
      <c r="AW693" s="152"/>
      <c r="AX693" s="152"/>
      <c r="AY693" s="152"/>
      <c r="AZ693" s="152"/>
      <c r="BA693" s="152"/>
      <c r="BB693" s="152"/>
      <c r="BC693" s="152"/>
      <c r="BD693" s="152"/>
      <c r="BE693" s="152"/>
      <c r="BF693" s="152"/>
      <c r="BG693" s="152"/>
    </row>
    <row r="694" spans="1:59" outlineLevel="1" x14ac:dyDescent="0.2">
      <c r="A694" s="171">
        <v>243</v>
      </c>
      <c r="B694" s="172" t="s">
        <v>1242</v>
      </c>
      <c r="C694" s="187" t="s">
        <v>1243</v>
      </c>
      <c r="D694" s="173" t="s">
        <v>353</v>
      </c>
      <c r="E694" s="174">
        <v>42.3</v>
      </c>
      <c r="F694" s="175"/>
      <c r="G694" s="176">
        <f>ROUND(E694*F694,2)</f>
        <v>0</v>
      </c>
      <c r="H694" s="175"/>
      <c r="I694" s="176">
        <f>ROUND(E694*H694,2)</f>
        <v>0</v>
      </c>
      <c r="J694" s="175"/>
      <c r="K694" s="176">
        <f>ROUND(E694*J694,2)</f>
        <v>0</v>
      </c>
      <c r="L694" s="176">
        <v>15</v>
      </c>
      <c r="M694" s="176">
        <f>G694*(1+L694/100)</f>
        <v>0</v>
      </c>
      <c r="N694" s="176">
        <v>3.2000000000000003E-4</v>
      </c>
      <c r="O694" s="176">
        <f>ROUND(E694*N694,2)</f>
        <v>0.01</v>
      </c>
      <c r="P694" s="176">
        <v>0</v>
      </c>
      <c r="Q694" s="176">
        <f>ROUND(E694*P694,2)</f>
        <v>0</v>
      </c>
      <c r="R694" s="176" t="s">
        <v>1235</v>
      </c>
      <c r="S694" s="176" t="s">
        <v>269</v>
      </c>
      <c r="T694" s="161">
        <v>0.3</v>
      </c>
      <c r="U694" s="161">
        <f>ROUND(E694*T694,2)</f>
        <v>12.69</v>
      </c>
      <c r="V694" s="161"/>
      <c r="W694" s="152"/>
      <c r="X694" s="152"/>
      <c r="Y694" s="152"/>
      <c r="Z694" s="152"/>
      <c r="AA694" s="152"/>
      <c r="AB694" s="152"/>
      <c r="AC694" s="152"/>
      <c r="AD694" s="152"/>
      <c r="AE694" s="152"/>
      <c r="AF694" s="152" t="s">
        <v>433</v>
      </c>
      <c r="AG694" s="152"/>
      <c r="AH694" s="152"/>
      <c r="AI694" s="15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  <c r="AU694" s="152"/>
      <c r="AV694" s="152"/>
      <c r="AW694" s="152"/>
      <c r="AX694" s="152"/>
      <c r="AY694" s="152"/>
      <c r="AZ694" s="152"/>
      <c r="BA694" s="152"/>
      <c r="BB694" s="152"/>
      <c r="BC694" s="152"/>
      <c r="BD694" s="152"/>
      <c r="BE694" s="152"/>
      <c r="BF694" s="152"/>
      <c r="BG694" s="152"/>
    </row>
    <row r="695" spans="1:59" outlineLevel="1" x14ac:dyDescent="0.2">
      <c r="A695" s="159"/>
      <c r="B695" s="160"/>
      <c r="C695" s="193" t="s">
        <v>1244</v>
      </c>
      <c r="D695" s="191"/>
      <c r="E695" s="192">
        <v>39.9</v>
      </c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52"/>
      <c r="X695" s="152"/>
      <c r="Y695" s="152"/>
      <c r="Z695" s="152"/>
      <c r="AA695" s="152"/>
      <c r="AB695" s="152"/>
      <c r="AC695" s="152"/>
      <c r="AD695" s="152"/>
      <c r="AE695" s="152"/>
      <c r="AF695" s="152" t="s">
        <v>329</v>
      </c>
      <c r="AG695" s="152">
        <v>0</v>
      </c>
      <c r="AH695" s="152"/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  <c r="AV695" s="152"/>
      <c r="AW695" s="152"/>
      <c r="AX695" s="152"/>
      <c r="AY695" s="152"/>
      <c r="AZ695" s="152"/>
      <c r="BA695" s="152"/>
      <c r="BB695" s="152"/>
      <c r="BC695" s="152"/>
      <c r="BD695" s="152"/>
      <c r="BE695" s="152"/>
      <c r="BF695" s="152"/>
      <c r="BG695" s="152"/>
    </row>
    <row r="696" spans="1:59" outlineLevel="1" x14ac:dyDescent="0.2">
      <c r="A696" s="159"/>
      <c r="B696" s="160"/>
      <c r="C696" s="193" t="s">
        <v>1245</v>
      </c>
      <c r="D696" s="191"/>
      <c r="E696" s="192">
        <v>2.4</v>
      </c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52"/>
      <c r="X696" s="152"/>
      <c r="Y696" s="152"/>
      <c r="Z696" s="152"/>
      <c r="AA696" s="152"/>
      <c r="AB696" s="152"/>
      <c r="AC696" s="152"/>
      <c r="AD696" s="152"/>
      <c r="AE696" s="152"/>
      <c r="AF696" s="152" t="s">
        <v>329</v>
      </c>
      <c r="AG696" s="152">
        <v>0</v>
      </c>
      <c r="AH696" s="152"/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  <c r="AV696" s="152"/>
      <c r="AW696" s="152"/>
      <c r="AX696" s="152"/>
      <c r="AY696" s="152"/>
      <c r="AZ696" s="152"/>
      <c r="BA696" s="152"/>
      <c r="BB696" s="152"/>
      <c r="BC696" s="152"/>
      <c r="BD696" s="152"/>
      <c r="BE696" s="152"/>
      <c r="BF696" s="152"/>
      <c r="BG696" s="152"/>
    </row>
    <row r="697" spans="1:59" x14ac:dyDescent="0.2">
      <c r="A697" s="166" t="s">
        <v>260</v>
      </c>
      <c r="B697" s="167" t="s">
        <v>226</v>
      </c>
      <c r="C697" s="185" t="s">
        <v>227</v>
      </c>
      <c r="D697" s="168"/>
      <c r="E697" s="169"/>
      <c r="F697" s="170"/>
      <c r="G697" s="170">
        <f>SUMIF(AF698:AF703,"&lt;&gt;NOR",G698:G703)</f>
        <v>0</v>
      </c>
      <c r="H697" s="170"/>
      <c r="I697" s="170">
        <f>SUM(I698:I703)</f>
        <v>0</v>
      </c>
      <c r="J697" s="170"/>
      <c r="K697" s="170">
        <f>SUM(K698:K703)</f>
        <v>0</v>
      </c>
      <c r="L697" s="170"/>
      <c r="M697" s="170">
        <f>SUM(M698:M703)</f>
        <v>0</v>
      </c>
      <c r="N697" s="170"/>
      <c r="O697" s="170">
        <f>SUM(O698:O703)</f>
        <v>0.34</v>
      </c>
      <c r="P697" s="170"/>
      <c r="Q697" s="170">
        <f>SUM(Q698:Q703)</f>
        <v>0</v>
      </c>
      <c r="R697" s="170"/>
      <c r="S697" s="170"/>
      <c r="T697" s="165"/>
      <c r="U697" s="165">
        <f>SUM(U698:U703)</f>
        <v>173.58</v>
      </c>
      <c r="V697" s="165"/>
      <c r="AF697" t="s">
        <v>261</v>
      </c>
    </row>
    <row r="698" spans="1:59" outlineLevel="1" x14ac:dyDescent="0.2">
      <c r="A698" s="171">
        <v>244</v>
      </c>
      <c r="B698" s="172" t="s">
        <v>1246</v>
      </c>
      <c r="C698" s="187" t="s">
        <v>1247</v>
      </c>
      <c r="D698" s="173" t="s">
        <v>353</v>
      </c>
      <c r="E698" s="174">
        <v>762.92899999999997</v>
      </c>
      <c r="F698" s="175"/>
      <c r="G698" s="176">
        <f>ROUND(E698*F698,2)</f>
        <v>0</v>
      </c>
      <c r="H698" s="175"/>
      <c r="I698" s="176">
        <f>ROUND(E698*H698,2)</f>
        <v>0</v>
      </c>
      <c r="J698" s="175"/>
      <c r="K698" s="176">
        <f>ROUND(E698*J698,2)</f>
        <v>0</v>
      </c>
      <c r="L698" s="176">
        <v>15</v>
      </c>
      <c r="M698" s="176">
        <f>G698*(1+L698/100)</f>
        <v>0</v>
      </c>
      <c r="N698" s="176">
        <v>1.4999999999999999E-4</v>
      </c>
      <c r="O698" s="176">
        <f>ROUND(E698*N698,2)</f>
        <v>0.11</v>
      </c>
      <c r="P698" s="176">
        <v>0</v>
      </c>
      <c r="Q698" s="176">
        <f>ROUND(E698*P698,2)</f>
        <v>0</v>
      </c>
      <c r="R698" s="176" t="s">
        <v>1248</v>
      </c>
      <c r="S698" s="176" t="s">
        <v>269</v>
      </c>
      <c r="T698" s="161">
        <v>3.2480000000000002E-2</v>
      </c>
      <c r="U698" s="161">
        <f>ROUND(E698*T698,2)</f>
        <v>24.78</v>
      </c>
      <c r="V698" s="161"/>
      <c r="W698" s="152"/>
      <c r="X698" s="152"/>
      <c r="Y698" s="152"/>
      <c r="Z698" s="152"/>
      <c r="AA698" s="152"/>
      <c r="AB698" s="152"/>
      <c r="AC698" s="152"/>
      <c r="AD698" s="152"/>
      <c r="AE698" s="152"/>
      <c r="AF698" s="152" t="s">
        <v>433</v>
      </c>
      <c r="AG698" s="152"/>
      <c r="AH698" s="152"/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  <c r="AV698" s="152"/>
      <c r="AW698" s="152"/>
      <c r="AX698" s="152"/>
      <c r="AY698" s="152"/>
      <c r="AZ698" s="152"/>
      <c r="BA698" s="152"/>
      <c r="BB698" s="152"/>
      <c r="BC698" s="152"/>
      <c r="BD698" s="152"/>
      <c r="BE698" s="152"/>
      <c r="BF698" s="152"/>
      <c r="BG698" s="152"/>
    </row>
    <row r="699" spans="1:59" outlineLevel="1" x14ac:dyDescent="0.2">
      <c r="A699" s="159"/>
      <c r="B699" s="160"/>
      <c r="C699" s="193" t="s">
        <v>1249</v>
      </c>
      <c r="D699" s="191"/>
      <c r="E699" s="192">
        <v>567.59900000000005</v>
      </c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52"/>
      <c r="X699" s="152"/>
      <c r="Y699" s="152"/>
      <c r="Z699" s="152"/>
      <c r="AA699" s="152"/>
      <c r="AB699" s="152"/>
      <c r="AC699" s="152"/>
      <c r="AD699" s="152"/>
      <c r="AE699" s="152"/>
      <c r="AF699" s="152" t="s">
        <v>329</v>
      </c>
      <c r="AG699" s="152">
        <v>0</v>
      </c>
      <c r="AH699" s="152"/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  <c r="AV699" s="152"/>
      <c r="AW699" s="152"/>
      <c r="AX699" s="152"/>
      <c r="AY699" s="152"/>
      <c r="AZ699" s="152"/>
      <c r="BA699" s="152"/>
      <c r="BB699" s="152"/>
      <c r="BC699" s="152"/>
      <c r="BD699" s="152"/>
      <c r="BE699" s="152"/>
      <c r="BF699" s="152"/>
      <c r="BG699" s="152"/>
    </row>
    <row r="700" spans="1:59" outlineLevel="1" x14ac:dyDescent="0.2">
      <c r="A700" s="159"/>
      <c r="B700" s="160"/>
      <c r="C700" s="193" t="s">
        <v>1250</v>
      </c>
      <c r="D700" s="191"/>
      <c r="E700" s="192">
        <v>195.33</v>
      </c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52"/>
      <c r="X700" s="152"/>
      <c r="Y700" s="152"/>
      <c r="Z700" s="152"/>
      <c r="AA700" s="152"/>
      <c r="AB700" s="152"/>
      <c r="AC700" s="152"/>
      <c r="AD700" s="152"/>
      <c r="AE700" s="152"/>
      <c r="AF700" s="152" t="s">
        <v>329</v>
      </c>
      <c r="AG700" s="152">
        <v>0</v>
      </c>
      <c r="AH700" s="152"/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  <c r="AU700" s="152"/>
      <c r="AV700" s="152"/>
      <c r="AW700" s="152"/>
      <c r="AX700" s="152"/>
      <c r="AY700" s="152"/>
      <c r="AZ700" s="152"/>
      <c r="BA700" s="152"/>
      <c r="BB700" s="152"/>
      <c r="BC700" s="152"/>
      <c r="BD700" s="152"/>
      <c r="BE700" s="152"/>
      <c r="BF700" s="152"/>
      <c r="BG700" s="152"/>
    </row>
    <row r="701" spans="1:59" outlineLevel="1" x14ac:dyDescent="0.2">
      <c r="A701" s="171">
        <v>245</v>
      </c>
      <c r="B701" s="172" t="s">
        <v>1251</v>
      </c>
      <c r="C701" s="187" t="s">
        <v>1252</v>
      </c>
      <c r="D701" s="173" t="s">
        <v>353</v>
      </c>
      <c r="E701" s="174">
        <v>762.92899999999997</v>
      </c>
      <c r="F701" s="175"/>
      <c r="G701" s="176">
        <f>ROUND(E701*F701,2)</f>
        <v>0</v>
      </c>
      <c r="H701" s="175"/>
      <c r="I701" s="176">
        <f>ROUND(E701*H701,2)</f>
        <v>0</v>
      </c>
      <c r="J701" s="175"/>
      <c r="K701" s="176">
        <f>ROUND(E701*J701,2)</f>
        <v>0</v>
      </c>
      <c r="L701" s="176">
        <v>15</v>
      </c>
      <c r="M701" s="176">
        <f>G701*(1+L701/100)</f>
        <v>0</v>
      </c>
      <c r="N701" s="176">
        <v>2.9999999999999997E-4</v>
      </c>
      <c r="O701" s="176">
        <f>ROUND(E701*N701,2)</f>
        <v>0.23</v>
      </c>
      <c r="P701" s="176">
        <v>0</v>
      </c>
      <c r="Q701" s="176">
        <f>ROUND(E701*P701,2)</f>
        <v>0</v>
      </c>
      <c r="R701" s="176" t="s">
        <v>1248</v>
      </c>
      <c r="S701" s="176" t="s">
        <v>269</v>
      </c>
      <c r="T701" s="161">
        <v>0.19503999999999999</v>
      </c>
      <c r="U701" s="161">
        <f>ROUND(E701*T701,2)</f>
        <v>148.80000000000001</v>
      </c>
      <c r="V701" s="161"/>
      <c r="W701" s="152"/>
      <c r="X701" s="152"/>
      <c r="Y701" s="152"/>
      <c r="Z701" s="152"/>
      <c r="AA701" s="152"/>
      <c r="AB701" s="152"/>
      <c r="AC701" s="152"/>
      <c r="AD701" s="152"/>
      <c r="AE701" s="152"/>
      <c r="AF701" s="152" t="s">
        <v>433</v>
      </c>
      <c r="AG701" s="152"/>
      <c r="AH701" s="152"/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  <c r="AU701" s="152"/>
      <c r="AV701" s="152"/>
      <c r="AW701" s="152"/>
      <c r="AX701" s="152"/>
      <c r="AY701" s="152"/>
      <c r="AZ701" s="152"/>
      <c r="BA701" s="152"/>
      <c r="BB701" s="152"/>
      <c r="BC701" s="152"/>
      <c r="BD701" s="152"/>
      <c r="BE701" s="152"/>
      <c r="BF701" s="152"/>
      <c r="BG701" s="152"/>
    </row>
    <row r="702" spans="1:59" outlineLevel="1" x14ac:dyDescent="0.2">
      <c r="A702" s="159"/>
      <c r="B702" s="160"/>
      <c r="C702" s="193" t="s">
        <v>1249</v>
      </c>
      <c r="D702" s="191"/>
      <c r="E702" s="192">
        <v>567.59900000000005</v>
      </c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52"/>
      <c r="X702" s="152"/>
      <c r="Y702" s="152"/>
      <c r="Z702" s="152"/>
      <c r="AA702" s="152"/>
      <c r="AB702" s="152"/>
      <c r="AC702" s="152"/>
      <c r="AD702" s="152"/>
      <c r="AE702" s="152"/>
      <c r="AF702" s="152" t="s">
        <v>329</v>
      </c>
      <c r="AG702" s="152">
        <v>0</v>
      </c>
      <c r="AH702" s="152"/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  <c r="AU702" s="152"/>
      <c r="AV702" s="152"/>
      <c r="AW702" s="152"/>
      <c r="AX702" s="152"/>
      <c r="AY702" s="152"/>
      <c r="AZ702" s="152"/>
      <c r="BA702" s="152"/>
      <c r="BB702" s="152"/>
      <c r="BC702" s="152"/>
      <c r="BD702" s="152"/>
      <c r="BE702" s="152"/>
      <c r="BF702" s="152"/>
      <c r="BG702" s="152"/>
    </row>
    <row r="703" spans="1:59" outlineLevel="1" x14ac:dyDescent="0.2">
      <c r="A703" s="159"/>
      <c r="B703" s="160"/>
      <c r="C703" s="193" t="s">
        <v>1250</v>
      </c>
      <c r="D703" s="191"/>
      <c r="E703" s="192">
        <v>195.33</v>
      </c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52"/>
      <c r="X703" s="152"/>
      <c r="Y703" s="152"/>
      <c r="Z703" s="152"/>
      <c r="AA703" s="152"/>
      <c r="AB703" s="152"/>
      <c r="AC703" s="152"/>
      <c r="AD703" s="152"/>
      <c r="AE703" s="152"/>
      <c r="AF703" s="152" t="s">
        <v>329</v>
      </c>
      <c r="AG703" s="152">
        <v>0</v>
      </c>
      <c r="AH703" s="152"/>
      <c r="AI703" s="152"/>
      <c r="AJ703" s="152"/>
      <c r="AK703" s="152"/>
      <c r="AL703" s="152"/>
      <c r="AM703" s="152"/>
      <c r="AN703" s="152"/>
      <c r="AO703" s="152"/>
      <c r="AP703" s="152"/>
      <c r="AQ703" s="152"/>
      <c r="AR703" s="152"/>
      <c r="AS703" s="152"/>
      <c r="AT703" s="152"/>
      <c r="AU703" s="152"/>
      <c r="AV703" s="152"/>
      <c r="AW703" s="152"/>
      <c r="AX703" s="152"/>
      <c r="AY703" s="152"/>
      <c r="AZ703" s="152"/>
      <c r="BA703" s="152"/>
      <c r="BB703" s="152"/>
      <c r="BC703" s="152"/>
      <c r="BD703" s="152"/>
      <c r="BE703" s="152"/>
      <c r="BF703" s="152"/>
      <c r="BG703" s="152"/>
    </row>
    <row r="704" spans="1:59" x14ac:dyDescent="0.2">
      <c r="A704" s="5"/>
      <c r="B704" s="6"/>
      <c r="C704" s="188"/>
      <c r="D704" s="8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AD704">
        <v>15</v>
      </c>
      <c r="AE704">
        <v>21</v>
      </c>
    </row>
    <row r="705" spans="1:32" x14ac:dyDescent="0.2">
      <c r="A705" s="155"/>
      <c r="B705" s="156" t="s">
        <v>29</v>
      </c>
      <c r="C705" s="189"/>
      <c r="D705" s="157"/>
      <c r="E705" s="158"/>
      <c r="F705" s="158"/>
      <c r="G705" s="184">
        <f>G8+G43+G58+G141+G186+G257+G288+G310+G335+G342+G344+G348+G367+G375+G395+G430+G450+G492+G583+G604+G636+G661+G687+G697</f>
        <v>0</v>
      </c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AD705">
        <f>SUMIF(L7:L703,AD704,G7:G703)</f>
        <v>0</v>
      </c>
      <c r="AE705">
        <f>SUMIF(L7:L703,AE704,G7:G703)</f>
        <v>0</v>
      </c>
      <c r="AF705" t="s">
        <v>300</v>
      </c>
    </row>
    <row r="706" spans="1:32" x14ac:dyDescent="0.2">
      <c r="C706" s="190"/>
      <c r="D706" s="143"/>
      <c r="AF706" t="s">
        <v>319</v>
      </c>
    </row>
    <row r="707" spans="1:32" x14ac:dyDescent="0.2">
      <c r="D707" s="143"/>
    </row>
    <row r="708" spans="1:32" x14ac:dyDescent="0.2">
      <c r="D708" s="143"/>
    </row>
    <row r="709" spans="1:32" x14ac:dyDescent="0.2">
      <c r="D709" s="143"/>
    </row>
    <row r="710" spans="1:32" x14ac:dyDescent="0.2">
      <c r="D710" s="143"/>
    </row>
    <row r="711" spans="1:32" x14ac:dyDescent="0.2">
      <c r="D711" s="143"/>
    </row>
    <row r="712" spans="1:32" x14ac:dyDescent="0.2">
      <c r="D712" s="143"/>
    </row>
    <row r="713" spans="1:32" x14ac:dyDescent="0.2">
      <c r="D713" s="143"/>
    </row>
    <row r="714" spans="1:32" x14ac:dyDescent="0.2">
      <c r="D714" s="143"/>
    </row>
    <row r="715" spans="1:32" x14ac:dyDescent="0.2">
      <c r="D715" s="143"/>
    </row>
    <row r="716" spans="1:32" x14ac:dyDescent="0.2">
      <c r="D716" s="143"/>
    </row>
    <row r="717" spans="1:32" x14ac:dyDescent="0.2">
      <c r="D717" s="143"/>
    </row>
    <row r="718" spans="1:32" x14ac:dyDescent="0.2">
      <c r="D718" s="143"/>
    </row>
    <row r="719" spans="1:32" x14ac:dyDescent="0.2">
      <c r="D719" s="143"/>
    </row>
    <row r="720" spans="1:32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7iMWX9n0P9sH//9THMfhYY+gDRJINmUF8WO05JHhpHgEI3RhqToXkZbbwpSMDZcbQC4j0N+tXuLAqnGwq2hZMA==" saltValue="2/c5xp6KZ69y/9aMU5ykxg==" spinCount="100000" sheet="1"/>
  <mergeCells count="63">
    <mergeCell ref="C13:G13"/>
    <mergeCell ref="A1:G1"/>
    <mergeCell ref="C2:G2"/>
    <mergeCell ref="C3:G3"/>
    <mergeCell ref="C4:G4"/>
    <mergeCell ref="C10:G10"/>
    <mergeCell ref="C102:G102"/>
    <mergeCell ref="C17:G17"/>
    <mergeCell ref="C28:G28"/>
    <mergeCell ref="C31:G31"/>
    <mergeCell ref="C34:G34"/>
    <mergeCell ref="C37:G37"/>
    <mergeCell ref="C40:G40"/>
    <mergeCell ref="C54:G54"/>
    <mergeCell ref="C60:G60"/>
    <mergeCell ref="C64:G64"/>
    <mergeCell ref="C88:G88"/>
    <mergeCell ref="C94:G94"/>
    <mergeCell ref="C206:G206"/>
    <mergeCell ref="C119:G119"/>
    <mergeCell ref="C122:G122"/>
    <mergeCell ref="C125:G125"/>
    <mergeCell ref="C152:G152"/>
    <mergeCell ref="C155:G155"/>
    <mergeCell ref="C160:G160"/>
    <mergeCell ref="C163:G163"/>
    <mergeCell ref="C177:G177"/>
    <mergeCell ref="C180:G180"/>
    <mergeCell ref="C188:G188"/>
    <mergeCell ref="C202:G202"/>
    <mergeCell ref="C304:G304"/>
    <mergeCell ref="C210:G210"/>
    <mergeCell ref="C248:G248"/>
    <mergeCell ref="C251:G251"/>
    <mergeCell ref="C259:G259"/>
    <mergeCell ref="C264:G264"/>
    <mergeCell ref="C274:G274"/>
    <mergeCell ref="C275:G275"/>
    <mergeCell ref="C280:G280"/>
    <mergeCell ref="C290:G290"/>
    <mergeCell ref="C293:G293"/>
    <mergeCell ref="C298:G298"/>
    <mergeCell ref="C593:G593"/>
    <mergeCell ref="C316:G316"/>
    <mergeCell ref="C329:G329"/>
    <mergeCell ref="C346:G346"/>
    <mergeCell ref="C365:G365"/>
    <mergeCell ref="C373:G373"/>
    <mergeCell ref="C393:G393"/>
    <mergeCell ref="C428:G428"/>
    <mergeCell ref="C448:G448"/>
    <mergeCell ref="C490:G490"/>
    <mergeCell ref="C502:G502"/>
    <mergeCell ref="C581:G581"/>
    <mergeCell ref="C641:G641"/>
    <mergeCell ref="C659:G659"/>
    <mergeCell ref="C689:G689"/>
    <mergeCell ref="C596:G596"/>
    <mergeCell ref="C602:G602"/>
    <mergeCell ref="C619:G619"/>
    <mergeCell ref="C629:G629"/>
    <mergeCell ref="C634:G634"/>
    <mergeCell ref="C638:G63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250" t="s">
        <v>320</v>
      </c>
      <c r="B1" s="250"/>
      <c r="C1" s="250"/>
      <c r="D1" s="250"/>
      <c r="E1" s="250"/>
      <c r="F1" s="250"/>
      <c r="G1" s="250"/>
      <c r="AF1" t="s">
        <v>236</v>
      </c>
    </row>
    <row r="2" spans="1:59" ht="24.95" customHeight="1" x14ac:dyDescent="0.2">
      <c r="A2" s="144" t="s">
        <v>7</v>
      </c>
      <c r="B2" s="73" t="s">
        <v>44</v>
      </c>
      <c r="C2" s="251" t="s">
        <v>45</v>
      </c>
      <c r="D2" s="252"/>
      <c r="E2" s="252"/>
      <c r="F2" s="252"/>
      <c r="G2" s="253"/>
      <c r="AF2" t="s">
        <v>237</v>
      </c>
    </row>
    <row r="3" spans="1:59" ht="24.95" customHeight="1" x14ac:dyDescent="0.2">
      <c r="A3" s="144" t="s">
        <v>8</v>
      </c>
      <c r="B3" s="73" t="s">
        <v>60</v>
      </c>
      <c r="C3" s="251" t="s">
        <v>61</v>
      </c>
      <c r="D3" s="252"/>
      <c r="E3" s="252"/>
      <c r="F3" s="252"/>
      <c r="G3" s="253"/>
      <c r="AB3" s="90" t="s">
        <v>237</v>
      </c>
      <c r="AF3" t="s">
        <v>239</v>
      </c>
    </row>
    <row r="4" spans="1:59" ht="24.95" customHeight="1" x14ac:dyDescent="0.2">
      <c r="A4" s="145" t="s">
        <v>9</v>
      </c>
      <c r="B4" s="146" t="s">
        <v>66</v>
      </c>
      <c r="C4" s="254" t="s">
        <v>67</v>
      </c>
      <c r="D4" s="255"/>
      <c r="E4" s="255"/>
      <c r="F4" s="255"/>
      <c r="G4" s="256"/>
      <c r="AF4" t="s">
        <v>240</v>
      </c>
    </row>
    <row r="5" spans="1:59" x14ac:dyDescent="0.2">
      <c r="D5" s="143"/>
    </row>
    <row r="6" spans="1:59" ht="38.25" x14ac:dyDescent="0.2">
      <c r="A6" s="148" t="s">
        <v>241</v>
      </c>
      <c r="B6" s="150" t="s">
        <v>242</v>
      </c>
      <c r="C6" s="150" t="s">
        <v>243</v>
      </c>
      <c r="D6" s="149" t="s">
        <v>244</v>
      </c>
      <c r="E6" s="148" t="s">
        <v>245</v>
      </c>
      <c r="F6" s="147" t="s">
        <v>246</v>
      </c>
      <c r="G6" s="148" t="s">
        <v>29</v>
      </c>
      <c r="H6" s="151" t="s">
        <v>30</v>
      </c>
      <c r="I6" s="151" t="s">
        <v>247</v>
      </c>
      <c r="J6" s="151" t="s">
        <v>31</v>
      </c>
      <c r="K6" s="151" t="s">
        <v>248</v>
      </c>
      <c r="L6" s="151" t="s">
        <v>249</v>
      </c>
      <c r="M6" s="151" t="s">
        <v>250</v>
      </c>
      <c r="N6" s="151" t="s">
        <v>251</v>
      </c>
      <c r="O6" s="151" t="s">
        <v>252</v>
      </c>
      <c r="P6" s="151" t="s">
        <v>253</v>
      </c>
      <c r="Q6" s="151" t="s">
        <v>254</v>
      </c>
      <c r="R6" s="151" t="s">
        <v>255</v>
      </c>
      <c r="S6" s="151" t="s">
        <v>256</v>
      </c>
      <c r="T6" s="151" t="s">
        <v>257</v>
      </c>
      <c r="U6" s="151" t="s">
        <v>258</v>
      </c>
      <c r="V6" s="151" t="s">
        <v>259</v>
      </c>
    </row>
    <row r="7" spans="1:59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59" x14ac:dyDescent="0.2">
      <c r="A8" s="166" t="s">
        <v>260</v>
      </c>
      <c r="B8" s="167" t="s">
        <v>59</v>
      </c>
      <c r="C8" s="185" t="s">
        <v>133</v>
      </c>
      <c r="D8" s="168"/>
      <c r="E8" s="169"/>
      <c r="F8" s="170"/>
      <c r="G8" s="170">
        <f>SUMIF(AF9:AF35,"&lt;&gt;NOR",G9:G35)</f>
        <v>0</v>
      </c>
      <c r="H8" s="170"/>
      <c r="I8" s="170">
        <f>SUM(I9:I35)</f>
        <v>0</v>
      </c>
      <c r="J8" s="170"/>
      <c r="K8" s="170">
        <f>SUM(K9:K35)</f>
        <v>0</v>
      </c>
      <c r="L8" s="170"/>
      <c r="M8" s="170">
        <f>SUM(M9:M35)</f>
        <v>0</v>
      </c>
      <c r="N8" s="170"/>
      <c r="O8" s="170">
        <f>SUM(O9:O35)</f>
        <v>0</v>
      </c>
      <c r="P8" s="170"/>
      <c r="Q8" s="170">
        <f>SUM(Q9:Q35)</f>
        <v>0</v>
      </c>
      <c r="R8" s="170"/>
      <c r="S8" s="170"/>
      <c r="T8" s="165"/>
      <c r="U8" s="165">
        <f>SUM(U9:U35)</f>
        <v>192.91999999999996</v>
      </c>
      <c r="V8" s="165"/>
      <c r="AF8" t="s">
        <v>261</v>
      </c>
    </row>
    <row r="9" spans="1:59" ht="22.5" outlineLevel="1" x14ac:dyDescent="0.2">
      <c r="A9" s="171">
        <v>1</v>
      </c>
      <c r="B9" s="172" t="s">
        <v>1253</v>
      </c>
      <c r="C9" s="187" t="s">
        <v>1254</v>
      </c>
      <c r="D9" s="173" t="s">
        <v>353</v>
      </c>
      <c r="E9" s="174">
        <v>308.45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15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324</v>
      </c>
      <c r="S9" s="176" t="s">
        <v>269</v>
      </c>
      <c r="T9" s="161">
        <v>0.34200000000000003</v>
      </c>
      <c r="U9" s="161">
        <f>ROUND(E9*T9,2)</f>
        <v>105.49</v>
      </c>
      <c r="V9" s="161"/>
      <c r="W9" s="152"/>
      <c r="X9" s="152"/>
      <c r="Y9" s="152"/>
      <c r="Z9" s="152"/>
      <c r="AA9" s="152"/>
      <c r="AB9" s="152"/>
      <c r="AC9" s="152"/>
      <c r="AD9" s="152"/>
      <c r="AE9" s="152"/>
      <c r="AF9" s="152" t="s">
        <v>325</v>
      </c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</row>
    <row r="10" spans="1:59" outlineLevel="1" x14ac:dyDescent="0.2">
      <c r="A10" s="159"/>
      <c r="B10" s="160"/>
      <c r="C10" s="257" t="s">
        <v>1255</v>
      </c>
      <c r="D10" s="258"/>
      <c r="E10" s="258"/>
      <c r="F10" s="258"/>
      <c r="G10" s="258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52"/>
      <c r="X10" s="152"/>
      <c r="Y10" s="152"/>
      <c r="Z10" s="152"/>
      <c r="AA10" s="152"/>
      <c r="AB10" s="152"/>
      <c r="AC10" s="152"/>
      <c r="AD10" s="152"/>
      <c r="AE10" s="152"/>
      <c r="AF10" s="152" t="s">
        <v>327</v>
      </c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</row>
    <row r="11" spans="1:59" outlineLevel="1" x14ac:dyDescent="0.2">
      <c r="A11" s="159"/>
      <c r="B11" s="160"/>
      <c r="C11" s="193" t="s">
        <v>1256</v>
      </c>
      <c r="D11" s="191"/>
      <c r="E11" s="192">
        <v>308.45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52"/>
      <c r="X11" s="152"/>
      <c r="Y11" s="152"/>
      <c r="Z11" s="152"/>
      <c r="AA11" s="152"/>
      <c r="AB11" s="152"/>
      <c r="AC11" s="152"/>
      <c r="AD11" s="152"/>
      <c r="AE11" s="152"/>
      <c r="AF11" s="152" t="s">
        <v>329</v>
      </c>
      <c r="AG11" s="152">
        <v>0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</row>
    <row r="12" spans="1:59" outlineLevel="1" x14ac:dyDescent="0.2">
      <c r="A12" s="171">
        <v>2</v>
      </c>
      <c r="B12" s="172" t="s">
        <v>456</v>
      </c>
      <c r="C12" s="187" t="s">
        <v>457</v>
      </c>
      <c r="D12" s="173" t="s">
        <v>353</v>
      </c>
      <c r="E12" s="174">
        <v>156.91499999999999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15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324</v>
      </c>
      <c r="S12" s="176" t="s">
        <v>269</v>
      </c>
      <c r="T12" s="161">
        <v>1.7999999999999999E-2</v>
      </c>
      <c r="U12" s="161">
        <f>ROUND(E12*T12,2)</f>
        <v>2.82</v>
      </c>
      <c r="V12" s="161"/>
      <c r="W12" s="152"/>
      <c r="X12" s="152"/>
      <c r="Y12" s="152"/>
      <c r="Z12" s="152"/>
      <c r="AA12" s="152"/>
      <c r="AB12" s="152"/>
      <c r="AC12" s="152"/>
      <c r="AD12" s="152"/>
      <c r="AE12" s="152"/>
      <c r="AF12" s="152" t="s">
        <v>325</v>
      </c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</row>
    <row r="13" spans="1:59" outlineLevel="1" x14ac:dyDescent="0.2">
      <c r="A13" s="159"/>
      <c r="B13" s="160"/>
      <c r="C13" s="257" t="s">
        <v>458</v>
      </c>
      <c r="D13" s="258"/>
      <c r="E13" s="258"/>
      <c r="F13" s="258"/>
      <c r="G13" s="258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52"/>
      <c r="X13" s="152"/>
      <c r="Y13" s="152"/>
      <c r="Z13" s="152"/>
      <c r="AA13" s="152"/>
      <c r="AB13" s="152"/>
      <c r="AC13" s="152"/>
      <c r="AD13" s="152"/>
      <c r="AE13" s="152"/>
      <c r="AF13" s="152" t="s">
        <v>327</v>
      </c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</row>
    <row r="14" spans="1:59" outlineLevel="1" x14ac:dyDescent="0.2">
      <c r="A14" s="159"/>
      <c r="B14" s="160"/>
      <c r="C14" s="193" t="s">
        <v>1257</v>
      </c>
      <c r="D14" s="191"/>
      <c r="E14" s="192">
        <v>59.73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52"/>
      <c r="X14" s="152"/>
      <c r="Y14" s="152"/>
      <c r="Z14" s="152"/>
      <c r="AA14" s="152"/>
      <c r="AB14" s="152"/>
      <c r="AC14" s="152"/>
      <c r="AD14" s="152"/>
      <c r="AE14" s="152"/>
      <c r="AF14" s="152" t="s">
        <v>329</v>
      </c>
      <c r="AG14" s="152">
        <v>0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</row>
    <row r="15" spans="1:59" outlineLevel="1" x14ac:dyDescent="0.2">
      <c r="A15" s="159"/>
      <c r="B15" s="160"/>
      <c r="C15" s="193" t="s">
        <v>1258</v>
      </c>
      <c r="D15" s="191"/>
      <c r="E15" s="192">
        <v>58.85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52"/>
      <c r="X15" s="152"/>
      <c r="Y15" s="152"/>
      <c r="Z15" s="152"/>
      <c r="AA15" s="152"/>
      <c r="AB15" s="152"/>
      <c r="AC15" s="152"/>
      <c r="AD15" s="152"/>
      <c r="AE15" s="152"/>
      <c r="AF15" s="152" t="s">
        <v>329</v>
      </c>
      <c r="AG15" s="152">
        <v>0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</row>
    <row r="16" spans="1:59" outlineLevel="1" x14ac:dyDescent="0.2">
      <c r="A16" s="159"/>
      <c r="B16" s="160"/>
      <c r="C16" s="193" t="s">
        <v>1259</v>
      </c>
      <c r="D16" s="191"/>
      <c r="E16" s="192">
        <v>38.340000000000003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52"/>
      <c r="X16" s="152"/>
      <c r="Y16" s="152"/>
      <c r="Z16" s="152"/>
      <c r="AA16" s="152"/>
      <c r="AB16" s="152"/>
      <c r="AC16" s="152"/>
      <c r="AD16" s="152"/>
      <c r="AE16" s="152"/>
      <c r="AF16" s="152" t="s">
        <v>329</v>
      </c>
      <c r="AG16" s="152">
        <v>0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</row>
    <row r="17" spans="1:59" outlineLevel="1" x14ac:dyDescent="0.2">
      <c r="A17" s="171">
        <v>3</v>
      </c>
      <c r="B17" s="172" t="s">
        <v>436</v>
      </c>
      <c r="C17" s="187" t="s">
        <v>437</v>
      </c>
      <c r="D17" s="173" t="s">
        <v>323</v>
      </c>
      <c r="E17" s="174">
        <v>113.98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15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 t="s">
        <v>324</v>
      </c>
      <c r="S17" s="176" t="s">
        <v>269</v>
      </c>
      <c r="T17" s="161">
        <v>0.626</v>
      </c>
      <c r="U17" s="161">
        <f>ROUND(E17*T17,2)</f>
        <v>71.349999999999994</v>
      </c>
      <c r="V17" s="161"/>
      <c r="W17" s="152"/>
      <c r="X17" s="152"/>
      <c r="Y17" s="152"/>
      <c r="Z17" s="152"/>
      <c r="AA17" s="152"/>
      <c r="AB17" s="152"/>
      <c r="AC17" s="152"/>
      <c r="AD17" s="152"/>
      <c r="AE17" s="152"/>
      <c r="AF17" s="152" t="s">
        <v>325</v>
      </c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</row>
    <row r="18" spans="1:59" outlineLevel="1" x14ac:dyDescent="0.2">
      <c r="A18" s="159"/>
      <c r="B18" s="160"/>
      <c r="C18" s="257" t="s">
        <v>438</v>
      </c>
      <c r="D18" s="258"/>
      <c r="E18" s="258"/>
      <c r="F18" s="258"/>
      <c r="G18" s="258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52"/>
      <c r="X18" s="152"/>
      <c r="Y18" s="152"/>
      <c r="Z18" s="152"/>
      <c r="AA18" s="152"/>
      <c r="AB18" s="152"/>
      <c r="AC18" s="152"/>
      <c r="AD18" s="152"/>
      <c r="AE18" s="152"/>
      <c r="AF18" s="152" t="s">
        <v>327</v>
      </c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</row>
    <row r="19" spans="1:59" outlineLevel="1" x14ac:dyDescent="0.2">
      <c r="A19" s="159"/>
      <c r="B19" s="160"/>
      <c r="C19" s="193" t="s">
        <v>1260</v>
      </c>
      <c r="D19" s="191"/>
      <c r="E19" s="192">
        <v>107.98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52"/>
      <c r="X19" s="152"/>
      <c r="Y19" s="152"/>
      <c r="Z19" s="152"/>
      <c r="AA19" s="152"/>
      <c r="AB19" s="152"/>
      <c r="AC19" s="152"/>
      <c r="AD19" s="152"/>
      <c r="AE19" s="152"/>
      <c r="AF19" s="152" t="s">
        <v>329</v>
      </c>
      <c r="AG19" s="152">
        <v>0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</row>
    <row r="20" spans="1:59" outlineLevel="1" x14ac:dyDescent="0.2">
      <c r="A20" s="159"/>
      <c r="B20" s="160"/>
      <c r="C20" s="193" t="s">
        <v>1261</v>
      </c>
      <c r="D20" s="191"/>
      <c r="E20" s="192">
        <v>6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52"/>
      <c r="X20" s="152"/>
      <c r="Y20" s="152"/>
      <c r="Z20" s="152"/>
      <c r="AA20" s="152"/>
      <c r="AB20" s="152"/>
      <c r="AC20" s="152"/>
      <c r="AD20" s="152"/>
      <c r="AE20" s="152"/>
      <c r="AF20" s="152" t="s">
        <v>329</v>
      </c>
      <c r="AG20" s="152">
        <v>0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</row>
    <row r="21" spans="1:59" ht="56.25" outlineLevel="1" x14ac:dyDescent="0.2">
      <c r="A21" s="171">
        <v>4</v>
      </c>
      <c r="B21" s="172" t="s">
        <v>1262</v>
      </c>
      <c r="C21" s="187" t="s">
        <v>1263</v>
      </c>
      <c r="D21" s="173" t="s">
        <v>323</v>
      </c>
      <c r="E21" s="174">
        <v>201.54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15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 t="s">
        <v>324</v>
      </c>
      <c r="S21" s="176" t="s">
        <v>269</v>
      </c>
      <c r="T21" s="161">
        <v>4.4999999999999998E-2</v>
      </c>
      <c r="U21" s="161">
        <f>ROUND(E21*T21,2)</f>
        <v>9.07</v>
      </c>
      <c r="V21" s="161"/>
      <c r="W21" s="152"/>
      <c r="X21" s="152"/>
      <c r="Y21" s="152"/>
      <c r="Z21" s="152"/>
      <c r="AA21" s="152"/>
      <c r="AB21" s="152"/>
      <c r="AC21" s="152"/>
      <c r="AD21" s="152"/>
      <c r="AE21" s="152"/>
      <c r="AF21" s="152" t="s">
        <v>325</v>
      </c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</row>
    <row r="22" spans="1:59" outlineLevel="1" x14ac:dyDescent="0.2">
      <c r="A22" s="159"/>
      <c r="B22" s="160"/>
      <c r="C22" s="257" t="s">
        <v>1264</v>
      </c>
      <c r="D22" s="258"/>
      <c r="E22" s="258"/>
      <c r="F22" s="258"/>
      <c r="G22" s="258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52"/>
      <c r="X22" s="152"/>
      <c r="Y22" s="152"/>
      <c r="Z22" s="152"/>
      <c r="AA22" s="152"/>
      <c r="AB22" s="152"/>
      <c r="AC22" s="152"/>
      <c r="AD22" s="152"/>
      <c r="AE22" s="152"/>
      <c r="AF22" s="152" t="s">
        <v>327</v>
      </c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</row>
    <row r="23" spans="1:59" outlineLevel="1" x14ac:dyDescent="0.2">
      <c r="A23" s="159"/>
      <c r="B23" s="160"/>
      <c r="C23" s="193" t="s">
        <v>1265</v>
      </c>
      <c r="D23" s="191"/>
      <c r="E23" s="192">
        <v>201.54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52"/>
      <c r="X23" s="152"/>
      <c r="Y23" s="152"/>
      <c r="Z23" s="152"/>
      <c r="AA23" s="152"/>
      <c r="AB23" s="152"/>
      <c r="AC23" s="152"/>
      <c r="AD23" s="152"/>
      <c r="AE23" s="152"/>
      <c r="AF23" s="152" t="s">
        <v>329</v>
      </c>
      <c r="AG23" s="152">
        <v>0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</row>
    <row r="24" spans="1:59" outlineLevel="1" x14ac:dyDescent="0.2">
      <c r="A24" s="171">
        <v>5</v>
      </c>
      <c r="B24" s="172" t="s">
        <v>321</v>
      </c>
      <c r="C24" s="187" t="s">
        <v>322</v>
      </c>
      <c r="D24" s="173" t="s">
        <v>323</v>
      </c>
      <c r="E24" s="174">
        <v>5.8049999999999997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15</v>
      </c>
      <c r="M24" s="176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6" t="s">
        <v>324</v>
      </c>
      <c r="S24" s="176" t="s">
        <v>269</v>
      </c>
      <c r="T24" s="161">
        <v>0.495</v>
      </c>
      <c r="U24" s="161">
        <f>ROUND(E24*T24,2)</f>
        <v>2.87</v>
      </c>
      <c r="V24" s="161"/>
      <c r="W24" s="152"/>
      <c r="X24" s="152"/>
      <c r="Y24" s="152"/>
      <c r="Z24" s="152"/>
      <c r="AA24" s="152"/>
      <c r="AB24" s="152"/>
      <c r="AC24" s="152"/>
      <c r="AD24" s="152"/>
      <c r="AE24" s="152"/>
      <c r="AF24" s="152" t="s">
        <v>325</v>
      </c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</row>
    <row r="25" spans="1:59" ht="22.5" outlineLevel="1" x14ac:dyDescent="0.2">
      <c r="A25" s="159"/>
      <c r="B25" s="160"/>
      <c r="C25" s="257" t="s">
        <v>326</v>
      </c>
      <c r="D25" s="258"/>
      <c r="E25" s="258"/>
      <c r="F25" s="258"/>
      <c r="G25" s="258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52"/>
      <c r="X25" s="152"/>
      <c r="Y25" s="152"/>
      <c r="Z25" s="152"/>
      <c r="AA25" s="152"/>
      <c r="AB25" s="152"/>
      <c r="AC25" s="152"/>
      <c r="AD25" s="152"/>
      <c r="AE25" s="152"/>
      <c r="AF25" s="152" t="s">
        <v>327</v>
      </c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83" t="str">
        <f>C25</f>
        <v>zapažených i nezapažených s urovnáním dna do předepsaného profilu a spádu, s přehozením výkopku na přilehlém terénu na vzdálenost do 3 m od podélné osy rýhy nebo s naložením výkopku na dopravní prostředek.</v>
      </c>
      <c r="BA25" s="152"/>
      <c r="BB25" s="152"/>
      <c r="BC25" s="152"/>
      <c r="BD25" s="152"/>
      <c r="BE25" s="152"/>
      <c r="BF25" s="152"/>
      <c r="BG25" s="152"/>
    </row>
    <row r="26" spans="1:59" outlineLevel="1" x14ac:dyDescent="0.2">
      <c r="A26" s="159"/>
      <c r="B26" s="160"/>
      <c r="C26" s="193" t="s">
        <v>1266</v>
      </c>
      <c r="D26" s="191"/>
      <c r="E26" s="192">
        <v>5.26</v>
      </c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52"/>
      <c r="X26" s="152"/>
      <c r="Y26" s="152"/>
      <c r="Z26" s="152"/>
      <c r="AA26" s="152"/>
      <c r="AB26" s="152"/>
      <c r="AC26" s="152"/>
      <c r="AD26" s="152"/>
      <c r="AE26" s="152"/>
      <c r="AF26" s="152" t="s">
        <v>329</v>
      </c>
      <c r="AG26" s="152">
        <v>0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</row>
    <row r="27" spans="1:59" outlineLevel="1" x14ac:dyDescent="0.2">
      <c r="A27" s="159"/>
      <c r="B27" s="160"/>
      <c r="C27" s="193" t="s">
        <v>1267</v>
      </c>
      <c r="D27" s="191"/>
      <c r="E27" s="192">
        <v>0.54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52"/>
      <c r="X27" s="152"/>
      <c r="Y27" s="152"/>
      <c r="Z27" s="152"/>
      <c r="AA27" s="152"/>
      <c r="AB27" s="152"/>
      <c r="AC27" s="152"/>
      <c r="AD27" s="152"/>
      <c r="AE27" s="152"/>
      <c r="AF27" s="152" t="s">
        <v>329</v>
      </c>
      <c r="AG27" s="152">
        <v>0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 spans="1:59" outlineLevel="1" x14ac:dyDescent="0.2">
      <c r="A28" s="171">
        <v>6</v>
      </c>
      <c r="B28" s="172" t="s">
        <v>336</v>
      </c>
      <c r="C28" s="187" t="s">
        <v>337</v>
      </c>
      <c r="D28" s="173" t="s">
        <v>323</v>
      </c>
      <c r="E28" s="174">
        <v>119.785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15</v>
      </c>
      <c r="M28" s="176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6" t="s">
        <v>324</v>
      </c>
      <c r="S28" s="176" t="s">
        <v>269</v>
      </c>
      <c r="T28" s="161">
        <v>1.0999999999999999E-2</v>
      </c>
      <c r="U28" s="161">
        <f>ROUND(E28*T28,2)</f>
        <v>1.32</v>
      </c>
      <c r="V28" s="161"/>
      <c r="W28" s="152"/>
      <c r="X28" s="152"/>
      <c r="Y28" s="152"/>
      <c r="Z28" s="152"/>
      <c r="AA28" s="152"/>
      <c r="AB28" s="152"/>
      <c r="AC28" s="152"/>
      <c r="AD28" s="152"/>
      <c r="AE28" s="152"/>
      <c r="AF28" s="152" t="s">
        <v>325</v>
      </c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</row>
    <row r="29" spans="1:59" outlineLevel="1" x14ac:dyDescent="0.2">
      <c r="A29" s="159"/>
      <c r="B29" s="160"/>
      <c r="C29" s="257" t="s">
        <v>338</v>
      </c>
      <c r="D29" s="258"/>
      <c r="E29" s="258"/>
      <c r="F29" s="258"/>
      <c r="G29" s="258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52"/>
      <c r="X29" s="152"/>
      <c r="Y29" s="152"/>
      <c r="Z29" s="152"/>
      <c r="AA29" s="152"/>
      <c r="AB29" s="152"/>
      <c r="AC29" s="152"/>
      <c r="AD29" s="152"/>
      <c r="AE29" s="152"/>
      <c r="AF29" s="152" t="s">
        <v>327</v>
      </c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</row>
    <row r="30" spans="1:59" outlineLevel="1" x14ac:dyDescent="0.2">
      <c r="A30" s="159"/>
      <c r="B30" s="160"/>
      <c r="C30" s="193" t="s">
        <v>1268</v>
      </c>
      <c r="D30" s="191"/>
      <c r="E30" s="192">
        <v>119.78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52"/>
      <c r="X30" s="152"/>
      <c r="Y30" s="152"/>
      <c r="Z30" s="152"/>
      <c r="AA30" s="152"/>
      <c r="AB30" s="152"/>
      <c r="AC30" s="152"/>
      <c r="AD30" s="152"/>
      <c r="AE30" s="152"/>
      <c r="AF30" s="152" t="s">
        <v>329</v>
      </c>
      <c r="AG30" s="152">
        <v>0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 spans="1:59" ht="33.75" outlineLevel="1" x14ac:dyDescent="0.2">
      <c r="A31" s="171">
        <v>7</v>
      </c>
      <c r="B31" s="172" t="s">
        <v>340</v>
      </c>
      <c r="C31" s="187" t="s">
        <v>341</v>
      </c>
      <c r="D31" s="173" t="s">
        <v>323</v>
      </c>
      <c r="E31" s="174">
        <v>1796.7750000000001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15</v>
      </c>
      <c r="M31" s="176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6" t="s">
        <v>324</v>
      </c>
      <c r="S31" s="176" t="s">
        <v>269</v>
      </c>
      <c r="T31" s="161">
        <v>0</v>
      </c>
      <c r="U31" s="161">
        <f>ROUND(E31*T31,2)</f>
        <v>0</v>
      </c>
      <c r="V31" s="161"/>
      <c r="W31" s="152"/>
      <c r="X31" s="152"/>
      <c r="Y31" s="152"/>
      <c r="Z31" s="152"/>
      <c r="AA31" s="152"/>
      <c r="AB31" s="152"/>
      <c r="AC31" s="152"/>
      <c r="AD31" s="152"/>
      <c r="AE31" s="152"/>
      <c r="AF31" s="152" t="s">
        <v>325</v>
      </c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</row>
    <row r="32" spans="1:59" outlineLevel="1" x14ac:dyDescent="0.2">
      <c r="A32" s="159"/>
      <c r="B32" s="160"/>
      <c r="C32" s="257" t="s">
        <v>338</v>
      </c>
      <c r="D32" s="258"/>
      <c r="E32" s="258"/>
      <c r="F32" s="258"/>
      <c r="G32" s="258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52"/>
      <c r="X32" s="152"/>
      <c r="Y32" s="152"/>
      <c r="Z32" s="152"/>
      <c r="AA32" s="152"/>
      <c r="AB32" s="152"/>
      <c r="AC32" s="152"/>
      <c r="AD32" s="152"/>
      <c r="AE32" s="152"/>
      <c r="AF32" s="152" t="s">
        <v>327</v>
      </c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</row>
    <row r="33" spans="1:59" outlineLevel="1" x14ac:dyDescent="0.2">
      <c r="A33" s="159"/>
      <c r="B33" s="160"/>
      <c r="C33" s="193" t="s">
        <v>1269</v>
      </c>
      <c r="D33" s="191"/>
      <c r="E33" s="192">
        <v>1796.78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52"/>
      <c r="X33" s="152"/>
      <c r="Y33" s="152"/>
      <c r="Z33" s="152"/>
      <c r="AA33" s="152"/>
      <c r="AB33" s="152"/>
      <c r="AC33" s="152"/>
      <c r="AD33" s="152"/>
      <c r="AE33" s="152"/>
      <c r="AF33" s="152" t="s">
        <v>329</v>
      </c>
      <c r="AG33" s="152">
        <v>0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</row>
    <row r="34" spans="1:59" outlineLevel="1" x14ac:dyDescent="0.2">
      <c r="A34" s="171">
        <v>8</v>
      </c>
      <c r="B34" s="172" t="s">
        <v>343</v>
      </c>
      <c r="C34" s="187" t="s">
        <v>344</v>
      </c>
      <c r="D34" s="173" t="s">
        <v>323</v>
      </c>
      <c r="E34" s="174">
        <v>119.785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15</v>
      </c>
      <c r="M34" s="176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6" t="s">
        <v>324</v>
      </c>
      <c r="S34" s="176" t="s">
        <v>269</v>
      </c>
      <c r="T34" s="161">
        <v>0</v>
      </c>
      <c r="U34" s="161">
        <f>ROUND(E34*T34,2)</f>
        <v>0</v>
      </c>
      <c r="V34" s="161"/>
      <c r="W34" s="152"/>
      <c r="X34" s="152"/>
      <c r="Y34" s="152"/>
      <c r="Z34" s="152"/>
      <c r="AA34" s="152"/>
      <c r="AB34" s="152"/>
      <c r="AC34" s="152"/>
      <c r="AD34" s="152"/>
      <c r="AE34" s="152"/>
      <c r="AF34" s="152" t="s">
        <v>325</v>
      </c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</row>
    <row r="35" spans="1:59" outlineLevel="1" x14ac:dyDescent="0.2">
      <c r="A35" s="159"/>
      <c r="B35" s="160"/>
      <c r="C35" s="193" t="s">
        <v>1270</v>
      </c>
      <c r="D35" s="191"/>
      <c r="E35" s="192">
        <v>119.78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52"/>
      <c r="X35" s="152"/>
      <c r="Y35" s="152"/>
      <c r="Z35" s="152"/>
      <c r="AA35" s="152"/>
      <c r="AB35" s="152"/>
      <c r="AC35" s="152"/>
      <c r="AD35" s="152"/>
      <c r="AE35" s="152"/>
      <c r="AF35" s="152" t="s">
        <v>329</v>
      </c>
      <c r="AG35" s="152">
        <v>0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</row>
    <row r="36" spans="1:59" x14ac:dyDescent="0.2">
      <c r="A36" s="166" t="s">
        <v>260</v>
      </c>
      <c r="B36" s="167" t="s">
        <v>144</v>
      </c>
      <c r="C36" s="185" t="s">
        <v>145</v>
      </c>
      <c r="D36" s="168"/>
      <c r="E36" s="169"/>
      <c r="F36" s="170"/>
      <c r="G36" s="170">
        <f>SUMIF(AF37:AF51,"&lt;&gt;NOR",G37:G51)</f>
        <v>0</v>
      </c>
      <c r="H36" s="170"/>
      <c r="I36" s="170">
        <f>SUM(I37:I51)</f>
        <v>0</v>
      </c>
      <c r="J36" s="170"/>
      <c r="K36" s="170">
        <f>SUM(K37:K51)</f>
        <v>0</v>
      </c>
      <c r="L36" s="170"/>
      <c r="M36" s="170">
        <f>SUM(M37:M51)</f>
        <v>0</v>
      </c>
      <c r="N36" s="170"/>
      <c r="O36" s="170">
        <f>SUM(O37:O51)</f>
        <v>19.79</v>
      </c>
      <c r="P36" s="170"/>
      <c r="Q36" s="170">
        <f>SUM(Q37:Q51)</f>
        <v>0</v>
      </c>
      <c r="R36" s="170"/>
      <c r="S36" s="170"/>
      <c r="T36" s="165"/>
      <c r="U36" s="165">
        <f>SUM(U37:U51)</f>
        <v>23.900000000000002</v>
      </c>
      <c r="V36" s="165"/>
      <c r="AF36" t="s">
        <v>261</v>
      </c>
    </row>
    <row r="37" spans="1:59" outlineLevel="1" x14ac:dyDescent="0.2">
      <c r="A37" s="171">
        <v>9</v>
      </c>
      <c r="B37" s="172" t="s">
        <v>346</v>
      </c>
      <c r="C37" s="187" t="s">
        <v>347</v>
      </c>
      <c r="D37" s="173" t="s">
        <v>323</v>
      </c>
      <c r="E37" s="174">
        <v>4.9139999999999997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15</v>
      </c>
      <c r="M37" s="176">
        <f>G37*(1+L37/100)</f>
        <v>0</v>
      </c>
      <c r="N37" s="176">
        <v>2.5249999999999999</v>
      </c>
      <c r="O37" s="176">
        <f>ROUND(E37*N37,2)</f>
        <v>12.41</v>
      </c>
      <c r="P37" s="176">
        <v>0</v>
      </c>
      <c r="Q37" s="176">
        <f>ROUND(E37*P37,2)</f>
        <v>0</v>
      </c>
      <c r="R37" s="176" t="s">
        <v>348</v>
      </c>
      <c r="S37" s="176" t="s">
        <v>269</v>
      </c>
      <c r="T37" s="161">
        <v>0.47699999999999998</v>
      </c>
      <c r="U37" s="161">
        <f>ROUND(E37*T37,2)</f>
        <v>2.34</v>
      </c>
      <c r="V37" s="161"/>
      <c r="W37" s="152"/>
      <c r="X37" s="152"/>
      <c r="Y37" s="152"/>
      <c r="Z37" s="152"/>
      <c r="AA37" s="152"/>
      <c r="AB37" s="152"/>
      <c r="AC37" s="152"/>
      <c r="AD37" s="152"/>
      <c r="AE37" s="152"/>
      <c r="AF37" s="152" t="s">
        <v>325</v>
      </c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</row>
    <row r="38" spans="1:59" outlineLevel="1" x14ac:dyDescent="0.2">
      <c r="A38" s="159"/>
      <c r="B38" s="160"/>
      <c r="C38" s="193" t="s">
        <v>1271</v>
      </c>
      <c r="D38" s="191"/>
      <c r="E38" s="192">
        <v>4.91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52"/>
      <c r="X38" s="152"/>
      <c r="Y38" s="152"/>
      <c r="Z38" s="152"/>
      <c r="AA38" s="152"/>
      <c r="AB38" s="152"/>
      <c r="AC38" s="152"/>
      <c r="AD38" s="152"/>
      <c r="AE38" s="152"/>
      <c r="AF38" s="152" t="s">
        <v>329</v>
      </c>
      <c r="AG38" s="152">
        <v>0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</row>
    <row r="39" spans="1:59" outlineLevel="1" x14ac:dyDescent="0.2">
      <c r="A39" s="171">
        <v>10</v>
      </c>
      <c r="B39" s="172" t="s">
        <v>1272</v>
      </c>
      <c r="C39" s="187" t="s">
        <v>1273</v>
      </c>
      <c r="D39" s="173" t="s">
        <v>323</v>
      </c>
      <c r="E39" s="174">
        <v>1.32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15</v>
      </c>
      <c r="M39" s="176">
        <f>G39*(1+L39/100)</f>
        <v>0</v>
      </c>
      <c r="N39" s="176">
        <v>2.5249999999999999</v>
      </c>
      <c r="O39" s="176">
        <f>ROUND(E39*N39,2)</f>
        <v>3.33</v>
      </c>
      <c r="P39" s="176">
        <v>0</v>
      </c>
      <c r="Q39" s="176">
        <f>ROUND(E39*P39,2)</f>
        <v>0</v>
      </c>
      <c r="R39" s="176" t="s">
        <v>348</v>
      </c>
      <c r="S39" s="176" t="s">
        <v>269</v>
      </c>
      <c r="T39" s="161">
        <v>0.47699999999999998</v>
      </c>
      <c r="U39" s="161">
        <f>ROUND(E39*T39,2)</f>
        <v>0.63</v>
      </c>
      <c r="V39" s="161"/>
      <c r="W39" s="152"/>
      <c r="X39" s="152"/>
      <c r="Y39" s="152"/>
      <c r="Z39" s="152"/>
      <c r="AA39" s="152"/>
      <c r="AB39" s="152"/>
      <c r="AC39" s="152"/>
      <c r="AD39" s="152"/>
      <c r="AE39" s="152"/>
      <c r="AF39" s="152" t="s">
        <v>325</v>
      </c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</row>
    <row r="40" spans="1:59" outlineLevel="1" x14ac:dyDescent="0.2">
      <c r="A40" s="159"/>
      <c r="B40" s="160"/>
      <c r="C40" s="193" t="s">
        <v>1274</v>
      </c>
      <c r="D40" s="191"/>
      <c r="E40" s="192">
        <v>1.32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52"/>
      <c r="X40" s="152"/>
      <c r="Y40" s="152"/>
      <c r="Z40" s="152"/>
      <c r="AA40" s="152"/>
      <c r="AB40" s="152"/>
      <c r="AC40" s="152"/>
      <c r="AD40" s="152"/>
      <c r="AE40" s="152"/>
      <c r="AF40" s="152" t="s">
        <v>329</v>
      </c>
      <c r="AG40" s="152">
        <v>0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</row>
    <row r="41" spans="1:59" outlineLevel="1" x14ac:dyDescent="0.2">
      <c r="A41" s="171">
        <v>11</v>
      </c>
      <c r="B41" s="172" t="s">
        <v>1275</v>
      </c>
      <c r="C41" s="187" t="s">
        <v>1276</v>
      </c>
      <c r="D41" s="173" t="s">
        <v>353</v>
      </c>
      <c r="E41" s="174">
        <v>10.45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15</v>
      </c>
      <c r="M41" s="176">
        <f>G41*(1+L41/100)</f>
        <v>0</v>
      </c>
      <c r="N41" s="176">
        <v>3.916E-2</v>
      </c>
      <c r="O41" s="176">
        <f>ROUND(E41*N41,2)</f>
        <v>0.41</v>
      </c>
      <c r="P41" s="176">
        <v>0</v>
      </c>
      <c r="Q41" s="176">
        <f>ROUND(E41*P41,2)</f>
        <v>0</v>
      </c>
      <c r="R41" s="176" t="s">
        <v>348</v>
      </c>
      <c r="S41" s="176" t="s">
        <v>269</v>
      </c>
      <c r="T41" s="161">
        <v>1.05</v>
      </c>
      <c r="U41" s="161">
        <f>ROUND(E41*T41,2)</f>
        <v>10.97</v>
      </c>
      <c r="V41" s="161"/>
      <c r="W41" s="152"/>
      <c r="X41" s="152"/>
      <c r="Y41" s="152"/>
      <c r="Z41" s="152"/>
      <c r="AA41" s="152"/>
      <c r="AB41" s="152"/>
      <c r="AC41" s="152"/>
      <c r="AD41" s="152"/>
      <c r="AE41" s="152"/>
      <c r="AF41" s="152" t="s">
        <v>325</v>
      </c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</row>
    <row r="42" spans="1:59" ht="22.5" outlineLevel="1" x14ac:dyDescent="0.2">
      <c r="A42" s="159"/>
      <c r="B42" s="160"/>
      <c r="C42" s="257" t="s">
        <v>1277</v>
      </c>
      <c r="D42" s="258"/>
      <c r="E42" s="258"/>
      <c r="F42" s="258"/>
      <c r="G42" s="258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52"/>
      <c r="X42" s="152"/>
      <c r="Y42" s="152"/>
      <c r="Z42" s="152"/>
      <c r="AA42" s="152"/>
      <c r="AB42" s="152"/>
      <c r="AC42" s="152"/>
      <c r="AD42" s="152"/>
      <c r="AE42" s="152"/>
      <c r="AF42" s="152" t="s">
        <v>327</v>
      </c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83" t="str">
        <f>C42</f>
        <v>svislé nebo šikmé (odkloněné), půdorysně přímé nebo zalomené, stěn základových pasů ve volných nebo zapažených jámách, rýhách, šachtách, včetně případných vzpěr,</v>
      </c>
      <c r="BA42" s="152"/>
      <c r="BB42" s="152"/>
      <c r="BC42" s="152"/>
      <c r="BD42" s="152"/>
      <c r="BE42" s="152"/>
      <c r="BF42" s="152"/>
      <c r="BG42" s="152"/>
    </row>
    <row r="43" spans="1:59" outlineLevel="1" x14ac:dyDescent="0.2">
      <c r="A43" s="159"/>
      <c r="B43" s="160"/>
      <c r="C43" s="193" t="s">
        <v>1278</v>
      </c>
      <c r="D43" s="191"/>
      <c r="E43" s="192">
        <v>6.65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52"/>
      <c r="X43" s="152"/>
      <c r="Y43" s="152"/>
      <c r="Z43" s="152"/>
      <c r="AA43" s="152"/>
      <c r="AB43" s="152"/>
      <c r="AC43" s="152"/>
      <c r="AD43" s="152"/>
      <c r="AE43" s="152"/>
      <c r="AF43" s="152" t="s">
        <v>329</v>
      </c>
      <c r="AG43" s="152">
        <v>0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</row>
    <row r="44" spans="1:59" outlineLevel="1" x14ac:dyDescent="0.2">
      <c r="A44" s="159"/>
      <c r="B44" s="160"/>
      <c r="C44" s="193" t="s">
        <v>1279</v>
      </c>
      <c r="D44" s="191"/>
      <c r="E44" s="192">
        <v>3.8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52"/>
      <c r="X44" s="152"/>
      <c r="Y44" s="152"/>
      <c r="Z44" s="152"/>
      <c r="AA44" s="152"/>
      <c r="AB44" s="152"/>
      <c r="AC44" s="152"/>
      <c r="AD44" s="152"/>
      <c r="AE44" s="152"/>
      <c r="AF44" s="152" t="s">
        <v>329</v>
      </c>
      <c r="AG44" s="152">
        <v>0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</row>
    <row r="45" spans="1:59" outlineLevel="1" x14ac:dyDescent="0.2">
      <c r="A45" s="171">
        <v>12</v>
      </c>
      <c r="B45" s="172" t="s">
        <v>1280</v>
      </c>
      <c r="C45" s="187" t="s">
        <v>1281</v>
      </c>
      <c r="D45" s="173" t="s">
        <v>353</v>
      </c>
      <c r="E45" s="174">
        <v>10.45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15</v>
      </c>
      <c r="M45" s="176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6" t="s">
        <v>348</v>
      </c>
      <c r="S45" s="176" t="s">
        <v>269</v>
      </c>
      <c r="T45" s="161">
        <v>0.32</v>
      </c>
      <c r="U45" s="161">
        <f>ROUND(E45*T45,2)</f>
        <v>3.34</v>
      </c>
      <c r="V45" s="161"/>
      <c r="W45" s="152"/>
      <c r="X45" s="152"/>
      <c r="Y45" s="152"/>
      <c r="Z45" s="152"/>
      <c r="AA45" s="152"/>
      <c r="AB45" s="152"/>
      <c r="AC45" s="152"/>
      <c r="AD45" s="152"/>
      <c r="AE45" s="152"/>
      <c r="AF45" s="152" t="s">
        <v>325</v>
      </c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</row>
    <row r="46" spans="1:59" ht="22.5" outlineLevel="1" x14ac:dyDescent="0.2">
      <c r="A46" s="159"/>
      <c r="B46" s="160"/>
      <c r="C46" s="257" t="s">
        <v>1277</v>
      </c>
      <c r="D46" s="258"/>
      <c r="E46" s="258"/>
      <c r="F46" s="258"/>
      <c r="G46" s="258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52"/>
      <c r="X46" s="152"/>
      <c r="Y46" s="152"/>
      <c r="Z46" s="152"/>
      <c r="AA46" s="152"/>
      <c r="AB46" s="152"/>
      <c r="AC46" s="152"/>
      <c r="AD46" s="152"/>
      <c r="AE46" s="152"/>
      <c r="AF46" s="152" t="s">
        <v>327</v>
      </c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83" t="str">
        <f>C46</f>
        <v>svislé nebo šikmé (odkloněné), půdorysně přímé nebo zalomené, stěn základových pasů ve volných nebo zapažených jámách, rýhách, šachtách, včetně případných vzpěr,</v>
      </c>
      <c r="BA46" s="152"/>
      <c r="BB46" s="152"/>
      <c r="BC46" s="152"/>
      <c r="BD46" s="152"/>
      <c r="BE46" s="152"/>
      <c r="BF46" s="152"/>
      <c r="BG46" s="152"/>
    </row>
    <row r="47" spans="1:59" outlineLevel="1" x14ac:dyDescent="0.2">
      <c r="A47" s="159"/>
      <c r="B47" s="160"/>
      <c r="C47" s="246" t="s">
        <v>1282</v>
      </c>
      <c r="D47" s="247"/>
      <c r="E47" s="247"/>
      <c r="F47" s="247"/>
      <c r="G47" s="247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52"/>
      <c r="X47" s="152"/>
      <c r="Y47" s="152"/>
      <c r="Z47" s="152"/>
      <c r="AA47" s="152"/>
      <c r="AB47" s="152"/>
      <c r="AC47" s="152"/>
      <c r="AD47" s="152"/>
      <c r="AE47" s="152"/>
      <c r="AF47" s="152" t="s">
        <v>272</v>
      </c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</row>
    <row r="48" spans="1:59" outlineLevel="1" x14ac:dyDescent="0.2">
      <c r="A48" s="159"/>
      <c r="B48" s="160"/>
      <c r="C48" s="193" t="s">
        <v>1283</v>
      </c>
      <c r="D48" s="191"/>
      <c r="E48" s="192">
        <v>10.45</v>
      </c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52"/>
      <c r="X48" s="152"/>
      <c r="Y48" s="152"/>
      <c r="Z48" s="152"/>
      <c r="AA48" s="152"/>
      <c r="AB48" s="152"/>
      <c r="AC48" s="152"/>
      <c r="AD48" s="152"/>
      <c r="AE48" s="152"/>
      <c r="AF48" s="152" t="s">
        <v>329</v>
      </c>
      <c r="AG48" s="152">
        <v>0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</row>
    <row r="49" spans="1:59" outlineLevel="1" x14ac:dyDescent="0.2">
      <c r="A49" s="171">
        <v>13</v>
      </c>
      <c r="B49" s="172" t="s">
        <v>1284</v>
      </c>
      <c r="C49" s="187" t="s">
        <v>1285</v>
      </c>
      <c r="D49" s="173" t="s">
        <v>364</v>
      </c>
      <c r="E49" s="174">
        <v>8.1999999999999993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15</v>
      </c>
      <c r="M49" s="176">
        <f>G49*(1+L49/100)</f>
        <v>0</v>
      </c>
      <c r="N49" s="176">
        <v>0.44379999999999997</v>
      </c>
      <c r="O49" s="176">
        <f>ROUND(E49*N49,2)</f>
        <v>3.64</v>
      </c>
      <c r="P49" s="176">
        <v>0</v>
      </c>
      <c r="Q49" s="176">
        <f>ROUND(E49*P49,2)</f>
        <v>0</v>
      </c>
      <c r="R49" s="176" t="s">
        <v>1286</v>
      </c>
      <c r="S49" s="176" t="s">
        <v>269</v>
      </c>
      <c r="T49" s="161">
        <v>0.80706999999999995</v>
      </c>
      <c r="U49" s="161">
        <f>ROUND(E49*T49,2)</f>
        <v>6.62</v>
      </c>
      <c r="V49" s="161"/>
      <c r="W49" s="152"/>
      <c r="X49" s="152"/>
      <c r="Y49" s="152"/>
      <c r="Z49" s="152"/>
      <c r="AA49" s="152"/>
      <c r="AB49" s="152"/>
      <c r="AC49" s="152"/>
      <c r="AD49" s="152"/>
      <c r="AE49" s="152"/>
      <c r="AF49" s="152" t="s">
        <v>1287</v>
      </c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</row>
    <row r="50" spans="1:59" ht="22.5" outlineLevel="1" x14ac:dyDescent="0.2">
      <c r="A50" s="159"/>
      <c r="B50" s="160"/>
      <c r="C50" s="257" t="s">
        <v>1288</v>
      </c>
      <c r="D50" s="258"/>
      <c r="E50" s="258"/>
      <c r="F50" s="258"/>
      <c r="G50" s="258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52"/>
      <c r="X50" s="152"/>
      <c r="Y50" s="152"/>
      <c r="Z50" s="152"/>
      <c r="AA50" s="152"/>
      <c r="AB50" s="152"/>
      <c r="AC50" s="152"/>
      <c r="AD50" s="152"/>
      <c r="AE50" s="152"/>
      <c r="AF50" s="152" t="s">
        <v>327</v>
      </c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83" t="str">
        <f>C50</f>
        <v>Lože pro trativody, položení trubek, obsyp potrubí sypaninou z vhodných hornin, nebo materiálem připraveným podél výkopu ve vzdálenosti do 3 m od jeho kraje.  Bez výkopu rýhy.</v>
      </c>
      <c r="BA50" s="152"/>
      <c r="BB50" s="152"/>
      <c r="BC50" s="152"/>
      <c r="BD50" s="152"/>
      <c r="BE50" s="152"/>
      <c r="BF50" s="152"/>
      <c r="BG50" s="152"/>
    </row>
    <row r="51" spans="1:59" outlineLevel="1" x14ac:dyDescent="0.2">
      <c r="A51" s="159"/>
      <c r="B51" s="160"/>
      <c r="C51" s="193" t="s">
        <v>1289</v>
      </c>
      <c r="D51" s="191"/>
      <c r="E51" s="192">
        <v>8.1999999999999993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52"/>
      <c r="X51" s="152"/>
      <c r="Y51" s="152"/>
      <c r="Z51" s="152"/>
      <c r="AA51" s="152"/>
      <c r="AB51" s="152"/>
      <c r="AC51" s="152"/>
      <c r="AD51" s="152"/>
      <c r="AE51" s="152"/>
      <c r="AF51" s="152" t="s">
        <v>329</v>
      </c>
      <c r="AG51" s="152">
        <v>0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</row>
    <row r="52" spans="1:59" x14ac:dyDescent="0.2">
      <c r="A52" s="166" t="s">
        <v>260</v>
      </c>
      <c r="B52" s="167" t="s">
        <v>146</v>
      </c>
      <c r="C52" s="185" t="s">
        <v>147</v>
      </c>
      <c r="D52" s="168"/>
      <c r="E52" s="169"/>
      <c r="F52" s="170"/>
      <c r="G52" s="170">
        <f>SUMIF(AF53:AF68,"&lt;&gt;NOR",G53:G68)</f>
        <v>0</v>
      </c>
      <c r="H52" s="170"/>
      <c r="I52" s="170">
        <f>SUM(I53:I68)</f>
        <v>0</v>
      </c>
      <c r="J52" s="170"/>
      <c r="K52" s="170">
        <f>SUM(K53:K68)</f>
        <v>0</v>
      </c>
      <c r="L52" s="170"/>
      <c r="M52" s="170">
        <f>SUM(M53:M68)</f>
        <v>0</v>
      </c>
      <c r="N52" s="170"/>
      <c r="O52" s="170">
        <f>SUM(O53:O68)</f>
        <v>29.1</v>
      </c>
      <c r="P52" s="170"/>
      <c r="Q52" s="170">
        <f>SUM(Q53:Q68)</f>
        <v>0</v>
      </c>
      <c r="R52" s="170"/>
      <c r="S52" s="170"/>
      <c r="T52" s="165"/>
      <c r="U52" s="165">
        <f>SUM(U53:U68)</f>
        <v>71.91</v>
      </c>
      <c r="V52" s="165"/>
      <c r="AF52" t="s">
        <v>261</v>
      </c>
    </row>
    <row r="53" spans="1:59" outlineLevel="1" x14ac:dyDescent="0.2">
      <c r="A53" s="171">
        <v>14</v>
      </c>
      <c r="B53" s="172" t="s">
        <v>483</v>
      </c>
      <c r="C53" s="187" t="s">
        <v>484</v>
      </c>
      <c r="D53" s="173" t="s">
        <v>353</v>
      </c>
      <c r="E53" s="174">
        <v>22.9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15</v>
      </c>
      <c r="M53" s="176">
        <f>G53*(1+L53/100)</f>
        <v>0</v>
      </c>
      <c r="N53" s="176">
        <v>0.77122999999999997</v>
      </c>
      <c r="O53" s="176">
        <f>ROUND(E53*N53,2)</f>
        <v>17.66</v>
      </c>
      <c r="P53" s="176">
        <v>0</v>
      </c>
      <c r="Q53" s="176">
        <f>ROUND(E53*P53,2)</f>
        <v>0</v>
      </c>
      <c r="R53" s="176" t="s">
        <v>348</v>
      </c>
      <c r="S53" s="176" t="s">
        <v>269</v>
      </c>
      <c r="T53" s="161">
        <v>0.93400000000000005</v>
      </c>
      <c r="U53" s="161">
        <f>ROUND(E53*T53,2)</f>
        <v>21.39</v>
      </c>
      <c r="V53" s="161"/>
      <c r="W53" s="152"/>
      <c r="X53" s="152"/>
      <c r="Y53" s="152"/>
      <c r="Z53" s="152"/>
      <c r="AA53" s="152"/>
      <c r="AB53" s="152"/>
      <c r="AC53" s="152"/>
      <c r="AD53" s="152"/>
      <c r="AE53" s="152"/>
      <c r="AF53" s="152" t="s">
        <v>325</v>
      </c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</row>
    <row r="54" spans="1:59" outlineLevel="1" x14ac:dyDescent="0.2">
      <c r="A54" s="159"/>
      <c r="B54" s="160"/>
      <c r="C54" s="257" t="s">
        <v>480</v>
      </c>
      <c r="D54" s="258"/>
      <c r="E54" s="258"/>
      <c r="F54" s="258"/>
      <c r="G54" s="258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52"/>
      <c r="X54" s="152"/>
      <c r="Y54" s="152"/>
      <c r="Z54" s="152"/>
      <c r="AA54" s="152"/>
      <c r="AB54" s="152"/>
      <c r="AC54" s="152"/>
      <c r="AD54" s="152"/>
      <c r="AE54" s="152"/>
      <c r="AF54" s="152" t="s">
        <v>327</v>
      </c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</row>
    <row r="55" spans="1:59" outlineLevel="1" x14ac:dyDescent="0.2">
      <c r="A55" s="159"/>
      <c r="B55" s="160"/>
      <c r="C55" s="193" t="s">
        <v>1290</v>
      </c>
      <c r="D55" s="191"/>
      <c r="E55" s="192">
        <v>22.9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52"/>
      <c r="X55" s="152"/>
      <c r="Y55" s="152"/>
      <c r="Z55" s="152"/>
      <c r="AA55" s="152"/>
      <c r="AB55" s="152"/>
      <c r="AC55" s="152"/>
      <c r="AD55" s="152"/>
      <c r="AE55" s="152"/>
      <c r="AF55" s="152" t="s">
        <v>329</v>
      </c>
      <c r="AG55" s="152">
        <v>0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</row>
    <row r="56" spans="1:59" outlineLevel="1" x14ac:dyDescent="0.2">
      <c r="A56" s="171">
        <v>15</v>
      </c>
      <c r="B56" s="172" t="s">
        <v>367</v>
      </c>
      <c r="C56" s="187" t="s">
        <v>368</v>
      </c>
      <c r="D56" s="173" t="s">
        <v>369</v>
      </c>
      <c r="E56" s="174">
        <v>0.34649999999999997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15</v>
      </c>
      <c r="M56" s="176">
        <f>G56*(1+L56/100)</f>
        <v>0</v>
      </c>
      <c r="N56" s="176">
        <v>1.0202899999999999</v>
      </c>
      <c r="O56" s="176">
        <f>ROUND(E56*N56,2)</f>
        <v>0.35</v>
      </c>
      <c r="P56" s="176">
        <v>0</v>
      </c>
      <c r="Q56" s="176">
        <f>ROUND(E56*P56,2)</f>
        <v>0</v>
      </c>
      <c r="R56" s="176" t="s">
        <v>348</v>
      </c>
      <c r="S56" s="176" t="s">
        <v>269</v>
      </c>
      <c r="T56" s="161">
        <v>25.271000000000001</v>
      </c>
      <c r="U56" s="161">
        <f>ROUND(E56*T56,2)</f>
        <v>8.76</v>
      </c>
      <c r="V56" s="161"/>
      <c r="W56" s="152"/>
      <c r="X56" s="152"/>
      <c r="Y56" s="152"/>
      <c r="Z56" s="152"/>
      <c r="AA56" s="152"/>
      <c r="AB56" s="152"/>
      <c r="AC56" s="152"/>
      <c r="AD56" s="152"/>
      <c r="AE56" s="152"/>
      <c r="AF56" s="152" t="s">
        <v>325</v>
      </c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</row>
    <row r="57" spans="1:59" outlineLevel="1" x14ac:dyDescent="0.2">
      <c r="A57" s="159"/>
      <c r="B57" s="160"/>
      <c r="C57" s="193" t="s">
        <v>1291</v>
      </c>
      <c r="D57" s="191"/>
      <c r="E57" s="192">
        <v>0.35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52"/>
      <c r="X57" s="152"/>
      <c r="Y57" s="152"/>
      <c r="Z57" s="152"/>
      <c r="AA57" s="152"/>
      <c r="AB57" s="152"/>
      <c r="AC57" s="152"/>
      <c r="AD57" s="152"/>
      <c r="AE57" s="152"/>
      <c r="AF57" s="152" t="s">
        <v>329</v>
      </c>
      <c r="AG57" s="152">
        <v>0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</row>
    <row r="58" spans="1:59" ht="22.5" outlineLevel="1" x14ac:dyDescent="0.2">
      <c r="A58" s="171">
        <v>16</v>
      </c>
      <c r="B58" s="172" t="s">
        <v>1292</v>
      </c>
      <c r="C58" s="187" t="s">
        <v>1293</v>
      </c>
      <c r="D58" s="173" t="s">
        <v>364</v>
      </c>
      <c r="E58" s="174">
        <v>11.5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15</v>
      </c>
      <c r="M58" s="176">
        <f>G58*(1+L58/100)</f>
        <v>0</v>
      </c>
      <c r="N58" s="176">
        <v>6.7269999999999996E-2</v>
      </c>
      <c r="O58" s="176">
        <f>ROUND(E58*N58,2)</f>
        <v>0.77</v>
      </c>
      <c r="P58" s="176">
        <v>0</v>
      </c>
      <c r="Q58" s="176">
        <f>ROUND(E58*P58,2)</f>
        <v>0</v>
      </c>
      <c r="R58" s="176" t="s">
        <v>348</v>
      </c>
      <c r="S58" s="176" t="s">
        <v>269</v>
      </c>
      <c r="T58" s="161">
        <v>0.23899999999999999</v>
      </c>
      <c r="U58" s="161">
        <f>ROUND(E58*T58,2)</f>
        <v>2.75</v>
      </c>
      <c r="V58" s="161"/>
      <c r="W58" s="152"/>
      <c r="X58" s="152"/>
      <c r="Y58" s="152"/>
      <c r="Z58" s="152"/>
      <c r="AA58" s="152"/>
      <c r="AB58" s="152"/>
      <c r="AC58" s="152"/>
      <c r="AD58" s="152"/>
      <c r="AE58" s="152"/>
      <c r="AF58" s="152" t="s">
        <v>325</v>
      </c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</row>
    <row r="59" spans="1:59" outlineLevel="1" x14ac:dyDescent="0.2">
      <c r="A59" s="159"/>
      <c r="B59" s="160"/>
      <c r="C59" s="193" t="s">
        <v>1294</v>
      </c>
      <c r="D59" s="191"/>
      <c r="E59" s="192">
        <v>11.5</v>
      </c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52"/>
      <c r="X59" s="152"/>
      <c r="Y59" s="152"/>
      <c r="Z59" s="152"/>
      <c r="AA59" s="152"/>
      <c r="AB59" s="152"/>
      <c r="AC59" s="152"/>
      <c r="AD59" s="152"/>
      <c r="AE59" s="152"/>
      <c r="AF59" s="152" t="s">
        <v>329</v>
      </c>
      <c r="AG59" s="152">
        <v>0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</row>
    <row r="60" spans="1:59" outlineLevel="1" x14ac:dyDescent="0.2">
      <c r="A60" s="171">
        <v>17</v>
      </c>
      <c r="B60" s="172" t="s">
        <v>1295</v>
      </c>
      <c r="C60" s="187" t="s">
        <v>1296</v>
      </c>
      <c r="D60" s="173" t="s">
        <v>364</v>
      </c>
      <c r="E60" s="174">
        <v>1.5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15</v>
      </c>
      <c r="M60" s="176">
        <f>G60*(1+L60/100)</f>
        <v>0</v>
      </c>
      <c r="N60" s="176">
        <v>0.87424000000000002</v>
      </c>
      <c r="O60" s="176">
        <f>ROUND(E60*N60,2)</f>
        <v>1.31</v>
      </c>
      <c r="P60" s="176">
        <v>0</v>
      </c>
      <c r="Q60" s="176">
        <f>ROUND(E60*P60,2)</f>
        <v>0</v>
      </c>
      <c r="R60" s="176" t="s">
        <v>1286</v>
      </c>
      <c r="S60" s="176" t="s">
        <v>269</v>
      </c>
      <c r="T60" s="161">
        <v>3.5324900000000001</v>
      </c>
      <c r="U60" s="161">
        <f>ROUND(E60*T60,2)</f>
        <v>5.3</v>
      </c>
      <c r="V60" s="161"/>
      <c r="W60" s="152"/>
      <c r="X60" s="152"/>
      <c r="Y60" s="152"/>
      <c r="Z60" s="152"/>
      <c r="AA60" s="152"/>
      <c r="AB60" s="152"/>
      <c r="AC60" s="152"/>
      <c r="AD60" s="152"/>
      <c r="AE60" s="152"/>
      <c r="AF60" s="152" t="s">
        <v>1287</v>
      </c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</row>
    <row r="61" spans="1:59" ht="22.5" outlineLevel="1" x14ac:dyDescent="0.2">
      <c r="A61" s="159"/>
      <c r="B61" s="160"/>
      <c r="C61" s="257" t="s">
        <v>1297</v>
      </c>
      <c r="D61" s="258"/>
      <c r="E61" s="258"/>
      <c r="F61" s="258"/>
      <c r="G61" s="258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52"/>
      <c r="X61" s="152"/>
      <c r="Y61" s="152"/>
      <c r="Z61" s="152"/>
      <c r="AA61" s="152"/>
      <c r="AB61" s="152"/>
      <c r="AC61" s="152"/>
      <c r="AD61" s="152"/>
      <c r="AE61" s="152"/>
      <c r="AF61" s="152" t="s">
        <v>327</v>
      </c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83" t="str">
        <f>C61</f>
        <v>Výkop rýhy pro osazení včetně výkopu prostoru pro drenážní zásyp, osazení palisád do betonu, položení drenážního potrubí, umístění hydroizolační fólie, zásyp štěrkem.</v>
      </c>
      <c r="BA61" s="152"/>
      <c r="BB61" s="152"/>
      <c r="BC61" s="152"/>
      <c r="BD61" s="152"/>
      <c r="BE61" s="152"/>
      <c r="BF61" s="152"/>
      <c r="BG61" s="152"/>
    </row>
    <row r="62" spans="1:59" outlineLevel="1" x14ac:dyDescent="0.2">
      <c r="A62" s="159"/>
      <c r="B62" s="160"/>
      <c r="C62" s="193" t="s">
        <v>1298</v>
      </c>
      <c r="D62" s="191"/>
      <c r="E62" s="192">
        <v>1.5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52"/>
      <c r="X62" s="152"/>
      <c r="Y62" s="152"/>
      <c r="Z62" s="152"/>
      <c r="AA62" s="152"/>
      <c r="AB62" s="152"/>
      <c r="AC62" s="152"/>
      <c r="AD62" s="152"/>
      <c r="AE62" s="152"/>
      <c r="AF62" s="152" t="s">
        <v>329</v>
      </c>
      <c r="AG62" s="152">
        <v>0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</row>
    <row r="63" spans="1:59" outlineLevel="1" x14ac:dyDescent="0.2">
      <c r="A63" s="171">
        <v>18</v>
      </c>
      <c r="B63" s="172" t="s">
        <v>1299</v>
      </c>
      <c r="C63" s="187" t="s">
        <v>1300</v>
      </c>
      <c r="D63" s="173" t="s">
        <v>364</v>
      </c>
      <c r="E63" s="174">
        <v>4.2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15</v>
      </c>
      <c r="M63" s="176">
        <f>G63*(1+L63/100)</f>
        <v>0</v>
      </c>
      <c r="N63" s="176">
        <v>1.4717800000000001</v>
      </c>
      <c r="O63" s="176">
        <f>ROUND(E63*N63,2)</f>
        <v>6.18</v>
      </c>
      <c r="P63" s="176">
        <v>0</v>
      </c>
      <c r="Q63" s="176">
        <f>ROUND(E63*P63,2)</f>
        <v>0</v>
      </c>
      <c r="R63" s="176" t="s">
        <v>1286</v>
      </c>
      <c r="S63" s="176" t="s">
        <v>269</v>
      </c>
      <c r="T63" s="161">
        <v>5.5510200000000003</v>
      </c>
      <c r="U63" s="161">
        <f>ROUND(E63*T63,2)</f>
        <v>23.31</v>
      </c>
      <c r="V63" s="161"/>
      <c r="W63" s="152"/>
      <c r="X63" s="152"/>
      <c r="Y63" s="152"/>
      <c r="Z63" s="152"/>
      <c r="AA63" s="152"/>
      <c r="AB63" s="152"/>
      <c r="AC63" s="152"/>
      <c r="AD63" s="152"/>
      <c r="AE63" s="152"/>
      <c r="AF63" s="152" t="s">
        <v>1287</v>
      </c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</row>
    <row r="64" spans="1:59" ht="22.5" outlineLevel="1" x14ac:dyDescent="0.2">
      <c r="A64" s="159"/>
      <c r="B64" s="160"/>
      <c r="C64" s="257" t="s">
        <v>1297</v>
      </c>
      <c r="D64" s="258"/>
      <c r="E64" s="258"/>
      <c r="F64" s="258"/>
      <c r="G64" s="258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52"/>
      <c r="X64" s="152"/>
      <c r="Y64" s="152"/>
      <c r="Z64" s="152"/>
      <c r="AA64" s="152"/>
      <c r="AB64" s="152"/>
      <c r="AC64" s="152"/>
      <c r="AD64" s="152"/>
      <c r="AE64" s="152"/>
      <c r="AF64" s="152" t="s">
        <v>327</v>
      </c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83" t="str">
        <f>C64</f>
        <v>Výkop rýhy pro osazení včetně výkopu prostoru pro drenážní zásyp, osazení palisád do betonu, položení drenážního potrubí, umístění hydroizolační fólie, zásyp štěrkem.</v>
      </c>
      <c r="BA64" s="152"/>
      <c r="BB64" s="152"/>
      <c r="BC64" s="152"/>
      <c r="BD64" s="152"/>
      <c r="BE64" s="152"/>
      <c r="BF64" s="152"/>
      <c r="BG64" s="152"/>
    </row>
    <row r="65" spans="1:59" outlineLevel="1" x14ac:dyDescent="0.2">
      <c r="A65" s="159"/>
      <c r="B65" s="160"/>
      <c r="C65" s="193" t="s">
        <v>1301</v>
      </c>
      <c r="D65" s="191"/>
      <c r="E65" s="192">
        <v>4.2</v>
      </c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52"/>
      <c r="X65" s="152"/>
      <c r="Y65" s="152"/>
      <c r="Z65" s="152"/>
      <c r="AA65" s="152"/>
      <c r="AB65" s="152"/>
      <c r="AC65" s="152"/>
      <c r="AD65" s="152"/>
      <c r="AE65" s="152"/>
      <c r="AF65" s="152" t="s">
        <v>329</v>
      </c>
      <c r="AG65" s="152">
        <v>0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</row>
    <row r="66" spans="1:59" outlineLevel="1" x14ac:dyDescent="0.2">
      <c r="A66" s="171">
        <v>19</v>
      </c>
      <c r="B66" s="172" t="s">
        <v>1302</v>
      </c>
      <c r="C66" s="187" t="s">
        <v>1303</v>
      </c>
      <c r="D66" s="173" t="s">
        <v>364</v>
      </c>
      <c r="E66" s="174">
        <v>1.7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15</v>
      </c>
      <c r="M66" s="176">
        <f>G66*(1+L66/100)</f>
        <v>0</v>
      </c>
      <c r="N66" s="176">
        <v>1.6623699999999999</v>
      </c>
      <c r="O66" s="176">
        <f>ROUND(E66*N66,2)</f>
        <v>2.83</v>
      </c>
      <c r="P66" s="176">
        <v>0</v>
      </c>
      <c r="Q66" s="176">
        <f>ROUND(E66*P66,2)</f>
        <v>0</v>
      </c>
      <c r="R66" s="176" t="s">
        <v>1286</v>
      </c>
      <c r="S66" s="176" t="s">
        <v>269</v>
      </c>
      <c r="T66" s="161">
        <v>6.1179199999999998</v>
      </c>
      <c r="U66" s="161">
        <f>ROUND(E66*T66,2)</f>
        <v>10.4</v>
      </c>
      <c r="V66" s="161"/>
      <c r="W66" s="152"/>
      <c r="X66" s="152"/>
      <c r="Y66" s="152"/>
      <c r="Z66" s="152"/>
      <c r="AA66" s="152"/>
      <c r="AB66" s="152"/>
      <c r="AC66" s="152"/>
      <c r="AD66" s="152"/>
      <c r="AE66" s="152"/>
      <c r="AF66" s="152" t="s">
        <v>1287</v>
      </c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</row>
    <row r="67" spans="1:59" ht="22.5" outlineLevel="1" x14ac:dyDescent="0.2">
      <c r="A67" s="159"/>
      <c r="B67" s="160"/>
      <c r="C67" s="257" t="s">
        <v>1297</v>
      </c>
      <c r="D67" s="258"/>
      <c r="E67" s="258"/>
      <c r="F67" s="258"/>
      <c r="G67" s="258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52"/>
      <c r="X67" s="152"/>
      <c r="Y67" s="152"/>
      <c r="Z67" s="152"/>
      <c r="AA67" s="152"/>
      <c r="AB67" s="152"/>
      <c r="AC67" s="152"/>
      <c r="AD67" s="152"/>
      <c r="AE67" s="152"/>
      <c r="AF67" s="152" t="s">
        <v>327</v>
      </c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83" t="str">
        <f>C67</f>
        <v>Výkop rýhy pro osazení včetně výkopu prostoru pro drenážní zásyp, osazení palisád do betonu, položení drenážního potrubí, umístění hydroizolační fólie, zásyp štěrkem.</v>
      </c>
      <c r="BA67" s="152"/>
      <c r="BB67" s="152"/>
      <c r="BC67" s="152"/>
      <c r="BD67" s="152"/>
      <c r="BE67" s="152"/>
      <c r="BF67" s="152"/>
      <c r="BG67" s="152"/>
    </row>
    <row r="68" spans="1:59" outlineLevel="1" x14ac:dyDescent="0.2">
      <c r="A68" s="159"/>
      <c r="B68" s="160"/>
      <c r="C68" s="193" t="s">
        <v>1304</v>
      </c>
      <c r="D68" s="191"/>
      <c r="E68" s="192">
        <v>1.7</v>
      </c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52"/>
      <c r="X68" s="152"/>
      <c r="Y68" s="152"/>
      <c r="Z68" s="152"/>
      <c r="AA68" s="152"/>
      <c r="AB68" s="152"/>
      <c r="AC68" s="152"/>
      <c r="AD68" s="152"/>
      <c r="AE68" s="152"/>
      <c r="AF68" s="152" t="s">
        <v>329</v>
      </c>
      <c r="AG68" s="152">
        <v>0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</row>
    <row r="69" spans="1:59" x14ac:dyDescent="0.2">
      <c r="A69" s="166" t="s">
        <v>260</v>
      </c>
      <c r="B69" s="167" t="s">
        <v>148</v>
      </c>
      <c r="C69" s="185" t="s">
        <v>149</v>
      </c>
      <c r="D69" s="168"/>
      <c r="E69" s="169"/>
      <c r="F69" s="170"/>
      <c r="G69" s="170">
        <f>SUMIF(AF70:AF72,"&lt;&gt;NOR",G70:G72)</f>
        <v>0</v>
      </c>
      <c r="H69" s="170"/>
      <c r="I69" s="170">
        <f>SUM(I70:I72)</f>
        <v>0</v>
      </c>
      <c r="J69" s="170"/>
      <c r="K69" s="170">
        <f>SUM(K70:K72)</f>
        <v>0</v>
      </c>
      <c r="L69" s="170"/>
      <c r="M69" s="170">
        <f>SUM(M70:M72)</f>
        <v>0</v>
      </c>
      <c r="N69" s="170"/>
      <c r="O69" s="170">
        <f>SUM(O70:O72)</f>
        <v>1.71</v>
      </c>
      <c r="P69" s="170"/>
      <c r="Q69" s="170">
        <f>SUM(Q70:Q72)</f>
        <v>0</v>
      </c>
      <c r="R69" s="170"/>
      <c r="S69" s="170"/>
      <c r="T69" s="165"/>
      <c r="U69" s="165">
        <f>SUM(U70:U72)</f>
        <v>8.5299999999999994</v>
      </c>
      <c r="V69" s="165"/>
      <c r="AF69" t="s">
        <v>261</v>
      </c>
    </row>
    <row r="70" spans="1:59" outlineLevel="1" x14ac:dyDescent="0.2">
      <c r="A70" s="171">
        <v>20</v>
      </c>
      <c r="B70" s="172" t="s">
        <v>629</v>
      </c>
      <c r="C70" s="187" t="s">
        <v>630</v>
      </c>
      <c r="D70" s="173" t="s">
        <v>364</v>
      </c>
      <c r="E70" s="174">
        <v>15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15</v>
      </c>
      <c r="M70" s="176">
        <f>G70*(1+L70/100)</f>
        <v>0</v>
      </c>
      <c r="N70" s="176">
        <v>0.11369</v>
      </c>
      <c r="O70" s="176">
        <f>ROUND(E70*N70,2)</f>
        <v>1.71</v>
      </c>
      <c r="P70" s="176">
        <v>0</v>
      </c>
      <c r="Q70" s="176">
        <f>ROUND(E70*P70,2)</f>
        <v>0</v>
      </c>
      <c r="R70" s="176" t="s">
        <v>348</v>
      </c>
      <c r="S70" s="176" t="s">
        <v>269</v>
      </c>
      <c r="T70" s="161">
        <v>0.56850000000000001</v>
      </c>
      <c r="U70" s="161">
        <f>ROUND(E70*T70,2)</f>
        <v>8.5299999999999994</v>
      </c>
      <c r="V70" s="161"/>
      <c r="W70" s="152"/>
      <c r="X70" s="152"/>
      <c r="Y70" s="152"/>
      <c r="Z70" s="152"/>
      <c r="AA70" s="152"/>
      <c r="AB70" s="152"/>
      <c r="AC70" s="152"/>
      <c r="AD70" s="152"/>
      <c r="AE70" s="152"/>
      <c r="AF70" s="152" t="s">
        <v>325</v>
      </c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</row>
    <row r="71" spans="1:59" outlineLevel="1" x14ac:dyDescent="0.2">
      <c r="A71" s="159"/>
      <c r="B71" s="160"/>
      <c r="C71" s="257" t="s">
        <v>631</v>
      </c>
      <c r="D71" s="258"/>
      <c r="E71" s="258"/>
      <c r="F71" s="258"/>
      <c r="G71" s="258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52"/>
      <c r="X71" s="152"/>
      <c r="Y71" s="152"/>
      <c r="Z71" s="152"/>
      <c r="AA71" s="152"/>
      <c r="AB71" s="152"/>
      <c r="AC71" s="152"/>
      <c r="AD71" s="152"/>
      <c r="AE71" s="152"/>
      <c r="AF71" s="152" t="s">
        <v>327</v>
      </c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</row>
    <row r="72" spans="1:59" outlineLevel="1" x14ac:dyDescent="0.2">
      <c r="A72" s="159"/>
      <c r="B72" s="160"/>
      <c r="C72" s="193" t="s">
        <v>1305</v>
      </c>
      <c r="D72" s="191"/>
      <c r="E72" s="192">
        <v>15</v>
      </c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52"/>
      <c r="X72" s="152"/>
      <c r="Y72" s="152"/>
      <c r="Z72" s="152"/>
      <c r="AA72" s="152"/>
      <c r="AB72" s="152"/>
      <c r="AC72" s="152"/>
      <c r="AD72" s="152"/>
      <c r="AE72" s="152"/>
      <c r="AF72" s="152" t="s">
        <v>329</v>
      </c>
      <c r="AG72" s="152">
        <v>0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</row>
    <row r="73" spans="1:59" x14ac:dyDescent="0.2">
      <c r="A73" s="166" t="s">
        <v>260</v>
      </c>
      <c r="B73" s="167" t="s">
        <v>150</v>
      </c>
      <c r="C73" s="185" t="s">
        <v>151</v>
      </c>
      <c r="D73" s="168"/>
      <c r="E73" s="169"/>
      <c r="F73" s="170"/>
      <c r="G73" s="170">
        <f>SUMIF(AF74:AF118,"&lt;&gt;NOR",G74:G118)</f>
        <v>0</v>
      </c>
      <c r="H73" s="170"/>
      <c r="I73" s="170">
        <f>SUM(I74:I118)</f>
        <v>0</v>
      </c>
      <c r="J73" s="170"/>
      <c r="K73" s="170">
        <f>SUM(K74:K118)</f>
        <v>0</v>
      </c>
      <c r="L73" s="170"/>
      <c r="M73" s="170">
        <f>SUM(M74:M118)</f>
        <v>0</v>
      </c>
      <c r="N73" s="170"/>
      <c r="O73" s="170">
        <f>SUM(O74:O118)</f>
        <v>283.61</v>
      </c>
      <c r="P73" s="170"/>
      <c r="Q73" s="170">
        <f>SUM(Q74:Q118)</f>
        <v>0</v>
      </c>
      <c r="R73" s="170"/>
      <c r="S73" s="170"/>
      <c r="T73" s="165"/>
      <c r="U73" s="165">
        <f>SUM(U74:U118)</f>
        <v>127.72</v>
      </c>
      <c r="V73" s="165"/>
      <c r="AF73" t="s">
        <v>261</v>
      </c>
    </row>
    <row r="74" spans="1:59" ht="22.5" outlineLevel="1" x14ac:dyDescent="0.2">
      <c r="A74" s="171">
        <v>21</v>
      </c>
      <c r="B74" s="172" t="s">
        <v>1306</v>
      </c>
      <c r="C74" s="187" t="s">
        <v>1307</v>
      </c>
      <c r="D74" s="173" t="s">
        <v>353</v>
      </c>
      <c r="E74" s="174">
        <v>62.17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15</v>
      </c>
      <c r="M74" s="176">
        <f>G74*(1+L74/100)</f>
        <v>0</v>
      </c>
      <c r="N74" s="176">
        <v>0.62261</v>
      </c>
      <c r="O74" s="176">
        <f>ROUND(E74*N74,2)</f>
        <v>38.71</v>
      </c>
      <c r="P74" s="176">
        <v>0</v>
      </c>
      <c r="Q74" s="176">
        <f>ROUND(E74*P74,2)</f>
        <v>0</v>
      </c>
      <c r="R74" s="176" t="s">
        <v>1286</v>
      </c>
      <c r="S74" s="176" t="s">
        <v>269</v>
      </c>
      <c r="T74" s="161">
        <v>0.80759000000000003</v>
      </c>
      <c r="U74" s="161">
        <f>ROUND(E74*T74,2)</f>
        <v>50.21</v>
      </c>
      <c r="V74" s="161"/>
      <c r="W74" s="152"/>
      <c r="X74" s="152"/>
      <c r="Y74" s="152"/>
      <c r="Z74" s="152"/>
      <c r="AA74" s="152"/>
      <c r="AB74" s="152"/>
      <c r="AC74" s="152"/>
      <c r="AD74" s="152"/>
      <c r="AE74" s="152"/>
      <c r="AF74" s="152" t="s">
        <v>1287</v>
      </c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</row>
    <row r="75" spans="1:59" ht="56.25" outlineLevel="1" x14ac:dyDescent="0.2">
      <c r="A75" s="159"/>
      <c r="B75" s="160"/>
      <c r="C75" s="257" t="s">
        <v>1308</v>
      </c>
      <c r="D75" s="258"/>
      <c r="E75" s="258"/>
      <c r="F75" s="258"/>
      <c r="G75" s="258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52"/>
      <c r="X75" s="152"/>
      <c r="Y75" s="152"/>
      <c r="Z75" s="152"/>
      <c r="AA75" s="152"/>
      <c r="AB75" s="152"/>
      <c r="AC75" s="152"/>
      <c r="AD75" s="152"/>
      <c r="AE75" s="152"/>
      <c r="AF75" s="152" t="s">
        <v>327</v>
      </c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83" t="str">
        <f>C75</f>
        <v>odkopávky nezapažené pro silnice, s přemístěním výkopku v příčných profilech, s naložením na dopravní prostředek a odvozem do 1 km, s uložením výkopku na skládku a úpravou pláně. Podklad ze štěrkopísku s rozprostřením, vlhčením a zhutněním tl. 10 cm, dodávka a položení dlažby betonové do lože z těženého kameniva do tl. 3 cm, s vyplněním spár, s dvojím beraněním a se smetením přebytečného materiálu na krajnici, osazení a dodávka záhonových obrubníků do lože z prostého betonu tl. 5-10 cm se zalitím a zatřením spár maltou, s opěrou.</v>
      </c>
      <c r="BA75" s="152"/>
      <c r="BB75" s="152"/>
      <c r="BC75" s="152"/>
      <c r="BD75" s="152"/>
      <c r="BE75" s="152"/>
      <c r="BF75" s="152"/>
      <c r="BG75" s="152"/>
    </row>
    <row r="76" spans="1:59" outlineLevel="1" x14ac:dyDescent="0.2">
      <c r="A76" s="159"/>
      <c r="B76" s="160"/>
      <c r="C76" s="259" t="s">
        <v>1309</v>
      </c>
      <c r="D76" s="260"/>
      <c r="E76" s="260"/>
      <c r="F76" s="260"/>
      <c r="G76" s="260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52"/>
      <c r="X76" s="152"/>
      <c r="Y76" s="152"/>
      <c r="Z76" s="152"/>
      <c r="AA76" s="152"/>
      <c r="AB76" s="152"/>
      <c r="AC76" s="152"/>
      <c r="AD76" s="152"/>
      <c r="AE76" s="152"/>
      <c r="AF76" s="152" t="s">
        <v>327</v>
      </c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</row>
    <row r="77" spans="1:59" outlineLevel="1" x14ac:dyDescent="0.2">
      <c r="A77" s="159"/>
      <c r="B77" s="160"/>
      <c r="C77" s="259" t="s">
        <v>1310</v>
      </c>
      <c r="D77" s="260"/>
      <c r="E77" s="260"/>
      <c r="F77" s="260"/>
      <c r="G77" s="260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52"/>
      <c r="X77" s="152"/>
      <c r="Y77" s="152"/>
      <c r="Z77" s="152"/>
      <c r="AA77" s="152"/>
      <c r="AB77" s="152"/>
      <c r="AC77" s="152"/>
      <c r="AD77" s="152"/>
      <c r="AE77" s="152"/>
      <c r="AF77" s="152" t="s">
        <v>327</v>
      </c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</row>
    <row r="78" spans="1:59" outlineLevel="1" x14ac:dyDescent="0.2">
      <c r="A78" s="159"/>
      <c r="B78" s="160"/>
      <c r="C78" s="259" t="s">
        <v>1311</v>
      </c>
      <c r="D78" s="260"/>
      <c r="E78" s="260"/>
      <c r="F78" s="260"/>
      <c r="G78" s="260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52"/>
      <c r="X78" s="152"/>
      <c r="Y78" s="152"/>
      <c r="Z78" s="152"/>
      <c r="AA78" s="152"/>
      <c r="AB78" s="152"/>
      <c r="AC78" s="152"/>
      <c r="AD78" s="152"/>
      <c r="AE78" s="152"/>
      <c r="AF78" s="152" t="s">
        <v>327</v>
      </c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</row>
    <row r="79" spans="1:59" outlineLevel="1" x14ac:dyDescent="0.2">
      <c r="A79" s="159"/>
      <c r="B79" s="160"/>
      <c r="C79" s="259" t="s">
        <v>1312</v>
      </c>
      <c r="D79" s="260"/>
      <c r="E79" s="260"/>
      <c r="F79" s="260"/>
      <c r="G79" s="260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52"/>
      <c r="X79" s="152"/>
      <c r="Y79" s="152"/>
      <c r="Z79" s="152"/>
      <c r="AA79" s="152"/>
      <c r="AB79" s="152"/>
      <c r="AC79" s="152"/>
      <c r="AD79" s="152"/>
      <c r="AE79" s="152"/>
      <c r="AF79" s="152" t="s">
        <v>327</v>
      </c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</row>
    <row r="80" spans="1:59" outlineLevel="1" x14ac:dyDescent="0.2">
      <c r="A80" s="159"/>
      <c r="B80" s="160"/>
      <c r="C80" s="259" t="s">
        <v>1313</v>
      </c>
      <c r="D80" s="260"/>
      <c r="E80" s="260"/>
      <c r="F80" s="260"/>
      <c r="G80" s="260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52"/>
      <c r="X80" s="152"/>
      <c r="Y80" s="152"/>
      <c r="Z80" s="152"/>
      <c r="AA80" s="152"/>
      <c r="AB80" s="152"/>
      <c r="AC80" s="152"/>
      <c r="AD80" s="152"/>
      <c r="AE80" s="152"/>
      <c r="AF80" s="152" t="s">
        <v>327</v>
      </c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</row>
    <row r="81" spans="1:59" outlineLevel="1" x14ac:dyDescent="0.2">
      <c r="A81" s="159"/>
      <c r="B81" s="160"/>
      <c r="C81" s="193" t="s">
        <v>1314</v>
      </c>
      <c r="D81" s="191"/>
      <c r="E81" s="192">
        <v>5.94</v>
      </c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52"/>
      <c r="X81" s="152"/>
      <c r="Y81" s="152"/>
      <c r="Z81" s="152"/>
      <c r="AA81" s="152"/>
      <c r="AB81" s="152"/>
      <c r="AC81" s="152"/>
      <c r="AD81" s="152"/>
      <c r="AE81" s="152"/>
      <c r="AF81" s="152" t="s">
        <v>329</v>
      </c>
      <c r="AG81" s="152">
        <v>0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</row>
    <row r="82" spans="1:59" outlineLevel="1" x14ac:dyDescent="0.2">
      <c r="A82" s="159"/>
      <c r="B82" s="160"/>
      <c r="C82" s="193" t="s">
        <v>1315</v>
      </c>
      <c r="D82" s="191"/>
      <c r="E82" s="192">
        <v>56.23</v>
      </c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52"/>
      <c r="X82" s="152"/>
      <c r="Y82" s="152"/>
      <c r="Z82" s="152"/>
      <c r="AA82" s="152"/>
      <c r="AB82" s="152"/>
      <c r="AC82" s="152"/>
      <c r="AD82" s="152"/>
      <c r="AE82" s="152"/>
      <c r="AF82" s="152" t="s">
        <v>329</v>
      </c>
      <c r="AG82" s="152">
        <v>0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</row>
    <row r="83" spans="1:59" outlineLevel="1" x14ac:dyDescent="0.2">
      <c r="A83" s="171">
        <v>22</v>
      </c>
      <c r="B83" s="172" t="s">
        <v>1316</v>
      </c>
      <c r="C83" s="187" t="s">
        <v>1317</v>
      </c>
      <c r="D83" s="173" t="s">
        <v>353</v>
      </c>
      <c r="E83" s="174">
        <v>156.15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15</v>
      </c>
      <c r="M83" s="176">
        <f>G83*(1+L83/100)</f>
        <v>0</v>
      </c>
      <c r="N83" s="176">
        <v>0.2024</v>
      </c>
      <c r="O83" s="176">
        <f>ROUND(E83*N83,2)</f>
        <v>31.6</v>
      </c>
      <c r="P83" s="176">
        <v>0</v>
      </c>
      <c r="Q83" s="176">
        <f>ROUND(E83*P83,2)</f>
        <v>0</v>
      </c>
      <c r="R83" s="176" t="s">
        <v>1318</v>
      </c>
      <c r="S83" s="176" t="s">
        <v>269</v>
      </c>
      <c r="T83" s="161">
        <v>2.5999999999999999E-2</v>
      </c>
      <c r="U83" s="161">
        <f>ROUND(E83*T83,2)</f>
        <v>4.0599999999999996</v>
      </c>
      <c r="V83" s="161"/>
      <c r="W83" s="152"/>
      <c r="X83" s="152"/>
      <c r="Y83" s="152"/>
      <c r="Z83" s="152"/>
      <c r="AA83" s="152"/>
      <c r="AB83" s="152"/>
      <c r="AC83" s="152"/>
      <c r="AD83" s="152"/>
      <c r="AE83" s="152"/>
      <c r="AF83" s="152" t="s">
        <v>325</v>
      </c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</row>
    <row r="84" spans="1:59" outlineLevel="1" x14ac:dyDescent="0.2">
      <c r="A84" s="159"/>
      <c r="B84" s="160"/>
      <c r="C84" s="257" t="s">
        <v>1319</v>
      </c>
      <c r="D84" s="258"/>
      <c r="E84" s="258"/>
      <c r="F84" s="258"/>
      <c r="G84" s="258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52"/>
      <c r="X84" s="152"/>
      <c r="Y84" s="152"/>
      <c r="Z84" s="152"/>
      <c r="AA84" s="152"/>
      <c r="AB84" s="152"/>
      <c r="AC84" s="152"/>
      <c r="AD84" s="152"/>
      <c r="AE84" s="152"/>
      <c r="AF84" s="152" t="s">
        <v>327</v>
      </c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</row>
    <row r="85" spans="1:59" outlineLevel="1" x14ac:dyDescent="0.2">
      <c r="A85" s="159"/>
      <c r="B85" s="160"/>
      <c r="C85" s="193" t="s">
        <v>1320</v>
      </c>
      <c r="D85" s="191"/>
      <c r="E85" s="192">
        <v>54.3</v>
      </c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52"/>
      <c r="X85" s="152"/>
      <c r="Y85" s="152"/>
      <c r="Z85" s="152"/>
      <c r="AA85" s="152"/>
      <c r="AB85" s="152"/>
      <c r="AC85" s="152"/>
      <c r="AD85" s="152"/>
      <c r="AE85" s="152"/>
      <c r="AF85" s="152" t="s">
        <v>329</v>
      </c>
      <c r="AG85" s="152">
        <v>0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</row>
    <row r="86" spans="1:59" outlineLevel="1" x14ac:dyDescent="0.2">
      <c r="A86" s="159"/>
      <c r="B86" s="160"/>
      <c r="C86" s="193" t="s">
        <v>1321</v>
      </c>
      <c r="D86" s="191"/>
      <c r="E86" s="192">
        <v>53.5</v>
      </c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52"/>
      <c r="X86" s="152"/>
      <c r="Y86" s="152"/>
      <c r="Z86" s="152"/>
      <c r="AA86" s="152"/>
      <c r="AB86" s="152"/>
      <c r="AC86" s="152"/>
      <c r="AD86" s="152"/>
      <c r="AE86" s="152"/>
      <c r="AF86" s="152" t="s">
        <v>329</v>
      </c>
      <c r="AG86" s="152">
        <v>0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</row>
    <row r="87" spans="1:59" outlineLevel="1" x14ac:dyDescent="0.2">
      <c r="A87" s="159"/>
      <c r="B87" s="160"/>
      <c r="C87" s="193" t="s">
        <v>1322</v>
      </c>
      <c r="D87" s="191"/>
      <c r="E87" s="192">
        <v>34.85</v>
      </c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52"/>
      <c r="X87" s="152"/>
      <c r="Y87" s="152"/>
      <c r="Z87" s="152"/>
      <c r="AA87" s="152"/>
      <c r="AB87" s="152"/>
      <c r="AC87" s="152"/>
      <c r="AD87" s="152"/>
      <c r="AE87" s="152"/>
      <c r="AF87" s="152" t="s">
        <v>329</v>
      </c>
      <c r="AG87" s="152">
        <v>0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</row>
    <row r="88" spans="1:59" outlineLevel="1" x14ac:dyDescent="0.2">
      <c r="A88" s="159"/>
      <c r="B88" s="160"/>
      <c r="C88" s="193" t="s">
        <v>1323</v>
      </c>
      <c r="D88" s="191"/>
      <c r="E88" s="192">
        <v>13.5</v>
      </c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52"/>
      <c r="X88" s="152"/>
      <c r="Y88" s="152"/>
      <c r="Z88" s="152"/>
      <c r="AA88" s="152"/>
      <c r="AB88" s="152"/>
      <c r="AC88" s="152"/>
      <c r="AD88" s="152"/>
      <c r="AE88" s="152"/>
      <c r="AF88" s="152" t="s">
        <v>329</v>
      </c>
      <c r="AG88" s="152">
        <v>0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</row>
    <row r="89" spans="1:59" outlineLevel="1" x14ac:dyDescent="0.2">
      <c r="A89" s="171">
        <v>23</v>
      </c>
      <c r="B89" s="172" t="s">
        <v>1324</v>
      </c>
      <c r="C89" s="187" t="s">
        <v>1325</v>
      </c>
      <c r="D89" s="173" t="s">
        <v>353</v>
      </c>
      <c r="E89" s="174">
        <v>107.8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15</v>
      </c>
      <c r="M89" s="176">
        <f>G89*(1+L89/100)</f>
        <v>0</v>
      </c>
      <c r="N89" s="176">
        <v>0.33074999999999999</v>
      </c>
      <c r="O89" s="176">
        <f>ROUND(E89*N89,2)</f>
        <v>35.65</v>
      </c>
      <c r="P89" s="176">
        <v>0</v>
      </c>
      <c r="Q89" s="176">
        <f>ROUND(E89*P89,2)</f>
        <v>0</v>
      </c>
      <c r="R89" s="176" t="s">
        <v>1318</v>
      </c>
      <c r="S89" s="176" t="s">
        <v>269</v>
      </c>
      <c r="T89" s="161">
        <v>2.5999999999999999E-2</v>
      </c>
      <c r="U89" s="161">
        <f>ROUND(E89*T89,2)</f>
        <v>2.8</v>
      </c>
      <c r="V89" s="161"/>
      <c r="W89" s="152"/>
      <c r="X89" s="152"/>
      <c r="Y89" s="152"/>
      <c r="Z89" s="152"/>
      <c r="AA89" s="152"/>
      <c r="AB89" s="152"/>
      <c r="AC89" s="152"/>
      <c r="AD89" s="152"/>
      <c r="AE89" s="152"/>
      <c r="AF89" s="152" t="s">
        <v>325</v>
      </c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</row>
    <row r="90" spans="1:59" outlineLevel="1" x14ac:dyDescent="0.2">
      <c r="A90" s="159"/>
      <c r="B90" s="160"/>
      <c r="C90" s="193" t="s">
        <v>1320</v>
      </c>
      <c r="D90" s="191"/>
      <c r="E90" s="192">
        <v>54.3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52"/>
      <c r="X90" s="152"/>
      <c r="Y90" s="152"/>
      <c r="Z90" s="152"/>
      <c r="AA90" s="152"/>
      <c r="AB90" s="152"/>
      <c r="AC90" s="152"/>
      <c r="AD90" s="152"/>
      <c r="AE90" s="152"/>
      <c r="AF90" s="152" t="s">
        <v>329</v>
      </c>
      <c r="AG90" s="152">
        <v>0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</row>
    <row r="91" spans="1:59" outlineLevel="1" x14ac:dyDescent="0.2">
      <c r="A91" s="159"/>
      <c r="B91" s="160"/>
      <c r="C91" s="193" t="s">
        <v>1321</v>
      </c>
      <c r="D91" s="191"/>
      <c r="E91" s="192">
        <v>53.5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52"/>
      <c r="X91" s="152"/>
      <c r="Y91" s="152"/>
      <c r="Z91" s="152"/>
      <c r="AA91" s="152"/>
      <c r="AB91" s="152"/>
      <c r="AC91" s="152"/>
      <c r="AD91" s="152"/>
      <c r="AE91" s="152"/>
      <c r="AF91" s="152" t="s">
        <v>329</v>
      </c>
      <c r="AG91" s="152">
        <v>0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</row>
    <row r="92" spans="1:59" outlineLevel="1" x14ac:dyDescent="0.2">
      <c r="A92" s="171">
        <v>24</v>
      </c>
      <c r="B92" s="172" t="s">
        <v>1326</v>
      </c>
      <c r="C92" s="187" t="s">
        <v>1327</v>
      </c>
      <c r="D92" s="173" t="s">
        <v>353</v>
      </c>
      <c r="E92" s="174">
        <v>34.85</v>
      </c>
      <c r="F92" s="175"/>
      <c r="G92" s="176">
        <f>ROUND(E92*F92,2)</f>
        <v>0</v>
      </c>
      <c r="H92" s="175"/>
      <c r="I92" s="176">
        <f>ROUND(E92*H92,2)</f>
        <v>0</v>
      </c>
      <c r="J92" s="175"/>
      <c r="K92" s="176">
        <f>ROUND(E92*J92,2)</f>
        <v>0</v>
      </c>
      <c r="L92" s="176">
        <v>15</v>
      </c>
      <c r="M92" s="176">
        <f>G92*(1+L92/100)</f>
        <v>0</v>
      </c>
      <c r="N92" s="176">
        <v>0.55125000000000002</v>
      </c>
      <c r="O92" s="176">
        <f>ROUND(E92*N92,2)</f>
        <v>19.21</v>
      </c>
      <c r="P92" s="176">
        <v>0</v>
      </c>
      <c r="Q92" s="176">
        <f>ROUND(E92*P92,2)</f>
        <v>0</v>
      </c>
      <c r="R92" s="176" t="s">
        <v>1318</v>
      </c>
      <c r="S92" s="176" t="s">
        <v>269</v>
      </c>
      <c r="T92" s="161">
        <v>2.7E-2</v>
      </c>
      <c r="U92" s="161">
        <f>ROUND(E92*T92,2)</f>
        <v>0.94</v>
      </c>
      <c r="V92" s="161"/>
      <c r="W92" s="152"/>
      <c r="X92" s="152"/>
      <c r="Y92" s="152"/>
      <c r="Z92" s="152"/>
      <c r="AA92" s="152"/>
      <c r="AB92" s="152"/>
      <c r="AC92" s="152"/>
      <c r="AD92" s="152"/>
      <c r="AE92" s="152"/>
      <c r="AF92" s="152" t="s">
        <v>325</v>
      </c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</row>
    <row r="93" spans="1:59" outlineLevel="1" x14ac:dyDescent="0.2">
      <c r="A93" s="159"/>
      <c r="B93" s="160"/>
      <c r="C93" s="193" t="s">
        <v>1322</v>
      </c>
      <c r="D93" s="191"/>
      <c r="E93" s="192">
        <v>34.85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52"/>
      <c r="X93" s="152"/>
      <c r="Y93" s="152"/>
      <c r="Z93" s="152"/>
      <c r="AA93" s="152"/>
      <c r="AB93" s="152"/>
      <c r="AC93" s="152"/>
      <c r="AD93" s="152"/>
      <c r="AE93" s="152"/>
      <c r="AF93" s="152" t="s">
        <v>329</v>
      </c>
      <c r="AG93" s="152">
        <v>0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</row>
    <row r="94" spans="1:59" ht="22.5" outlineLevel="1" x14ac:dyDescent="0.2">
      <c r="A94" s="171">
        <v>25</v>
      </c>
      <c r="B94" s="172" t="s">
        <v>1328</v>
      </c>
      <c r="C94" s="187" t="s">
        <v>1329</v>
      </c>
      <c r="D94" s="173" t="s">
        <v>353</v>
      </c>
      <c r="E94" s="174">
        <v>34.85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15</v>
      </c>
      <c r="M94" s="176">
        <f>G94*(1+L94/100)</f>
        <v>0</v>
      </c>
      <c r="N94" s="176">
        <v>7.1999999999999995E-2</v>
      </c>
      <c r="O94" s="176">
        <f>ROUND(E94*N94,2)</f>
        <v>2.5099999999999998</v>
      </c>
      <c r="P94" s="176">
        <v>0</v>
      </c>
      <c r="Q94" s="176">
        <f>ROUND(E94*P94,2)</f>
        <v>0</v>
      </c>
      <c r="R94" s="176" t="s">
        <v>1318</v>
      </c>
      <c r="S94" s="176" t="s">
        <v>269</v>
      </c>
      <c r="T94" s="161">
        <v>0.375</v>
      </c>
      <c r="U94" s="161">
        <f>ROUND(E94*T94,2)</f>
        <v>13.07</v>
      </c>
      <c r="V94" s="161"/>
      <c r="W94" s="152"/>
      <c r="X94" s="152"/>
      <c r="Y94" s="152"/>
      <c r="Z94" s="152"/>
      <c r="AA94" s="152"/>
      <c r="AB94" s="152"/>
      <c r="AC94" s="152"/>
      <c r="AD94" s="152"/>
      <c r="AE94" s="152"/>
      <c r="AF94" s="152" t="s">
        <v>325</v>
      </c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</row>
    <row r="95" spans="1:59" ht="22.5" outlineLevel="1" x14ac:dyDescent="0.2">
      <c r="A95" s="159"/>
      <c r="B95" s="160"/>
      <c r="C95" s="257" t="s">
        <v>1330</v>
      </c>
      <c r="D95" s="258"/>
      <c r="E95" s="258"/>
      <c r="F95" s="258"/>
      <c r="G95" s="258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52"/>
      <c r="X95" s="152"/>
      <c r="Y95" s="152"/>
      <c r="Z95" s="152"/>
      <c r="AA95" s="152"/>
      <c r="AB95" s="152"/>
      <c r="AC95" s="152"/>
      <c r="AD95" s="152"/>
      <c r="AE95" s="152"/>
      <c r="AF95" s="152" t="s">
        <v>327</v>
      </c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83" t="str">
        <f>C95</f>
        <v>komunikací pro pěší do velikosti dlaždic 0,25 m2 s provedením lože do tl. 30 mm, s vyplněním spár a se smetením přebytečného materiálu na vzdálenost do 3 m</v>
      </c>
      <c r="BA95" s="152"/>
      <c r="BB95" s="152"/>
      <c r="BC95" s="152"/>
      <c r="BD95" s="152"/>
      <c r="BE95" s="152"/>
      <c r="BF95" s="152"/>
      <c r="BG95" s="152"/>
    </row>
    <row r="96" spans="1:59" outlineLevel="1" x14ac:dyDescent="0.2">
      <c r="A96" s="159"/>
      <c r="B96" s="160"/>
      <c r="C96" s="193" t="s">
        <v>1322</v>
      </c>
      <c r="D96" s="191"/>
      <c r="E96" s="192">
        <v>34.85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52"/>
      <c r="X96" s="152"/>
      <c r="Y96" s="152"/>
      <c r="Z96" s="152"/>
      <c r="AA96" s="152"/>
      <c r="AB96" s="152"/>
      <c r="AC96" s="152"/>
      <c r="AD96" s="152"/>
      <c r="AE96" s="152"/>
      <c r="AF96" s="152" t="s">
        <v>329</v>
      </c>
      <c r="AG96" s="152">
        <v>0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</row>
    <row r="97" spans="1:59" ht="22.5" outlineLevel="1" x14ac:dyDescent="0.2">
      <c r="A97" s="171">
        <v>26</v>
      </c>
      <c r="B97" s="172" t="s">
        <v>1331</v>
      </c>
      <c r="C97" s="187" t="s">
        <v>1332</v>
      </c>
      <c r="D97" s="173" t="s">
        <v>395</v>
      </c>
      <c r="E97" s="174">
        <v>152.5907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15</v>
      </c>
      <c r="M97" s="176">
        <f>G97*(1+L97/100)</f>
        <v>0</v>
      </c>
      <c r="N97" s="176">
        <v>3.9E-2</v>
      </c>
      <c r="O97" s="176">
        <f>ROUND(E97*N97,2)</f>
        <v>5.95</v>
      </c>
      <c r="P97" s="176">
        <v>0</v>
      </c>
      <c r="Q97" s="176">
        <f>ROUND(E97*P97,2)</f>
        <v>0</v>
      </c>
      <c r="R97" s="176" t="s">
        <v>396</v>
      </c>
      <c r="S97" s="176" t="s">
        <v>269</v>
      </c>
      <c r="T97" s="161">
        <v>0</v>
      </c>
      <c r="U97" s="161">
        <f>ROUND(E97*T97,2)</f>
        <v>0</v>
      </c>
      <c r="V97" s="161"/>
      <c r="W97" s="152"/>
      <c r="X97" s="152"/>
      <c r="Y97" s="152"/>
      <c r="Z97" s="152"/>
      <c r="AA97" s="152"/>
      <c r="AB97" s="152"/>
      <c r="AC97" s="152"/>
      <c r="AD97" s="152"/>
      <c r="AE97" s="152"/>
      <c r="AF97" s="152" t="s">
        <v>398</v>
      </c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</row>
    <row r="98" spans="1:59" outlineLevel="1" x14ac:dyDescent="0.2">
      <c r="A98" s="159"/>
      <c r="B98" s="160"/>
      <c r="C98" s="193" t="s">
        <v>1333</v>
      </c>
      <c r="D98" s="191"/>
      <c r="E98" s="192">
        <v>152.59</v>
      </c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52"/>
      <c r="X98" s="152"/>
      <c r="Y98" s="152"/>
      <c r="Z98" s="152"/>
      <c r="AA98" s="152"/>
      <c r="AB98" s="152"/>
      <c r="AC98" s="152"/>
      <c r="AD98" s="152"/>
      <c r="AE98" s="152"/>
      <c r="AF98" s="152" t="s">
        <v>329</v>
      </c>
      <c r="AG98" s="152">
        <v>0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</row>
    <row r="99" spans="1:59" outlineLevel="1" x14ac:dyDescent="0.2">
      <c r="A99" s="171">
        <v>27</v>
      </c>
      <c r="B99" s="172" t="s">
        <v>1334</v>
      </c>
      <c r="C99" s="187" t="s">
        <v>1335</v>
      </c>
      <c r="D99" s="173" t="s">
        <v>353</v>
      </c>
      <c r="E99" s="174">
        <v>48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15</v>
      </c>
      <c r="M99" s="176">
        <f>G99*(1+L99/100)</f>
        <v>0</v>
      </c>
      <c r="N99" s="176">
        <v>0.38624999999999998</v>
      </c>
      <c r="O99" s="176">
        <f>ROUND(E99*N99,2)</f>
        <v>18.54</v>
      </c>
      <c r="P99" s="176">
        <v>0</v>
      </c>
      <c r="Q99" s="176">
        <f>ROUND(E99*P99,2)</f>
        <v>0</v>
      </c>
      <c r="R99" s="176" t="s">
        <v>1318</v>
      </c>
      <c r="S99" s="176" t="s">
        <v>269</v>
      </c>
      <c r="T99" s="161">
        <v>2.8000000000000001E-2</v>
      </c>
      <c r="U99" s="161">
        <f>ROUND(E99*T99,2)</f>
        <v>1.34</v>
      </c>
      <c r="V99" s="161"/>
      <c r="W99" s="152"/>
      <c r="X99" s="152"/>
      <c r="Y99" s="152"/>
      <c r="Z99" s="152"/>
      <c r="AA99" s="152"/>
      <c r="AB99" s="152"/>
      <c r="AC99" s="152"/>
      <c r="AD99" s="152"/>
      <c r="AE99" s="152"/>
      <c r="AF99" s="152" t="s">
        <v>325</v>
      </c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</row>
    <row r="100" spans="1:59" outlineLevel="1" x14ac:dyDescent="0.2">
      <c r="A100" s="159"/>
      <c r="B100" s="160"/>
      <c r="C100" s="257" t="s">
        <v>1336</v>
      </c>
      <c r="D100" s="258"/>
      <c r="E100" s="258"/>
      <c r="F100" s="258"/>
      <c r="G100" s="258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 t="s">
        <v>327</v>
      </c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</row>
    <row r="101" spans="1:59" outlineLevel="1" x14ac:dyDescent="0.2">
      <c r="A101" s="159"/>
      <c r="B101" s="160"/>
      <c r="C101" s="193" t="s">
        <v>1337</v>
      </c>
      <c r="D101" s="191"/>
      <c r="E101" s="192">
        <v>48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 t="s">
        <v>329</v>
      </c>
      <c r="AG101" s="152">
        <v>0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</row>
    <row r="102" spans="1:59" ht="22.5" outlineLevel="1" x14ac:dyDescent="0.2">
      <c r="A102" s="171">
        <v>28</v>
      </c>
      <c r="B102" s="172" t="s">
        <v>1338</v>
      </c>
      <c r="C102" s="187" t="s">
        <v>1339</v>
      </c>
      <c r="D102" s="173" t="s">
        <v>353</v>
      </c>
      <c r="E102" s="174">
        <v>48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15</v>
      </c>
      <c r="M102" s="176">
        <f>G102*(1+L102/100)</f>
        <v>0</v>
      </c>
      <c r="N102" s="176">
        <v>0.25094</v>
      </c>
      <c r="O102" s="176">
        <f>ROUND(E102*N102,2)</f>
        <v>12.05</v>
      </c>
      <c r="P102" s="176">
        <v>0</v>
      </c>
      <c r="Q102" s="176">
        <f>ROUND(E102*P102,2)</f>
        <v>0</v>
      </c>
      <c r="R102" s="176" t="s">
        <v>1318</v>
      </c>
      <c r="S102" s="176" t="s">
        <v>269</v>
      </c>
      <c r="T102" s="161">
        <v>2.5999999999999999E-2</v>
      </c>
      <c r="U102" s="161">
        <f>ROUND(E102*T102,2)</f>
        <v>1.25</v>
      </c>
      <c r="V102" s="161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 t="s">
        <v>325</v>
      </c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</row>
    <row r="103" spans="1:59" outlineLevel="1" x14ac:dyDescent="0.2">
      <c r="A103" s="159"/>
      <c r="B103" s="160"/>
      <c r="C103" s="257" t="s">
        <v>1340</v>
      </c>
      <c r="D103" s="258"/>
      <c r="E103" s="258"/>
      <c r="F103" s="258"/>
      <c r="G103" s="258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 t="s">
        <v>327</v>
      </c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</row>
    <row r="104" spans="1:59" outlineLevel="1" x14ac:dyDescent="0.2">
      <c r="A104" s="159"/>
      <c r="B104" s="160"/>
      <c r="C104" s="193" t="s">
        <v>1341</v>
      </c>
      <c r="D104" s="191"/>
      <c r="E104" s="192">
        <v>48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 t="s">
        <v>329</v>
      </c>
      <c r="AG104" s="152">
        <v>0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</row>
    <row r="105" spans="1:59" outlineLevel="1" x14ac:dyDescent="0.2">
      <c r="A105" s="171">
        <v>29</v>
      </c>
      <c r="B105" s="172" t="s">
        <v>1342</v>
      </c>
      <c r="C105" s="187" t="s">
        <v>1343</v>
      </c>
      <c r="D105" s="173" t="s">
        <v>353</v>
      </c>
      <c r="E105" s="174">
        <v>210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15</v>
      </c>
      <c r="M105" s="176">
        <f>G105*(1+L105/100)</f>
        <v>0</v>
      </c>
      <c r="N105" s="176">
        <v>0.40481</v>
      </c>
      <c r="O105" s="176">
        <f>ROUND(E105*N105,2)</f>
        <v>85.01</v>
      </c>
      <c r="P105" s="176">
        <v>0</v>
      </c>
      <c r="Q105" s="176">
        <f>ROUND(E105*P105,2)</f>
        <v>0</v>
      </c>
      <c r="R105" s="176" t="s">
        <v>1318</v>
      </c>
      <c r="S105" s="176" t="s">
        <v>269</v>
      </c>
      <c r="T105" s="161">
        <v>1.9E-2</v>
      </c>
      <c r="U105" s="161">
        <f>ROUND(E105*T105,2)</f>
        <v>3.99</v>
      </c>
      <c r="V105" s="161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 t="s">
        <v>325</v>
      </c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</row>
    <row r="106" spans="1:59" outlineLevel="1" x14ac:dyDescent="0.2">
      <c r="A106" s="159"/>
      <c r="B106" s="160"/>
      <c r="C106" s="257" t="s">
        <v>1319</v>
      </c>
      <c r="D106" s="258"/>
      <c r="E106" s="258"/>
      <c r="F106" s="258"/>
      <c r="G106" s="258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 t="s">
        <v>327</v>
      </c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</row>
    <row r="107" spans="1:59" outlineLevel="1" x14ac:dyDescent="0.2">
      <c r="A107" s="159"/>
      <c r="B107" s="160"/>
      <c r="C107" s="193" t="s">
        <v>1344</v>
      </c>
      <c r="D107" s="191"/>
      <c r="E107" s="192">
        <v>210</v>
      </c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 t="s">
        <v>329</v>
      </c>
      <c r="AG107" s="152">
        <v>0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</row>
    <row r="108" spans="1:59" ht="22.5" outlineLevel="1" x14ac:dyDescent="0.2">
      <c r="A108" s="171">
        <v>30</v>
      </c>
      <c r="B108" s="172" t="s">
        <v>1345</v>
      </c>
      <c r="C108" s="187" t="s">
        <v>1346</v>
      </c>
      <c r="D108" s="173" t="s">
        <v>353</v>
      </c>
      <c r="E108" s="174">
        <v>54.3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15</v>
      </c>
      <c r="M108" s="176">
        <f>G108*(1+L108/100)</f>
        <v>0</v>
      </c>
      <c r="N108" s="176">
        <v>1.1089999999999999E-2</v>
      </c>
      <c r="O108" s="176">
        <f>ROUND(E108*N108,2)</f>
        <v>0.6</v>
      </c>
      <c r="P108" s="176">
        <v>0</v>
      </c>
      <c r="Q108" s="176">
        <f>ROUND(E108*P108,2)</f>
        <v>0</v>
      </c>
      <c r="R108" s="176" t="s">
        <v>1318</v>
      </c>
      <c r="S108" s="176" t="s">
        <v>269</v>
      </c>
      <c r="T108" s="161">
        <v>2.9000000000000001E-2</v>
      </c>
      <c r="U108" s="161">
        <f>ROUND(E108*T108,2)</f>
        <v>1.57</v>
      </c>
      <c r="V108" s="161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 t="s">
        <v>325</v>
      </c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</row>
    <row r="109" spans="1:59" ht="22.5" outlineLevel="1" x14ac:dyDescent="0.2">
      <c r="A109" s="159"/>
      <c r="B109" s="160"/>
      <c r="C109" s="257" t="s">
        <v>1347</v>
      </c>
      <c r="D109" s="258"/>
      <c r="E109" s="258"/>
      <c r="F109" s="258"/>
      <c r="G109" s="258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 t="s">
        <v>327</v>
      </c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83" t="str">
        <f>C109</f>
        <v>se zpracováním směsi v míchacím centru v obvodu staveniště, bez přidání vylepšovacího materiálu, s rozprostřením směsi, zhutněním a ošetřením vodou</v>
      </c>
      <c r="BA109" s="152"/>
      <c r="BB109" s="152"/>
      <c r="BC109" s="152"/>
      <c r="BD109" s="152"/>
      <c r="BE109" s="152"/>
      <c r="BF109" s="152"/>
      <c r="BG109" s="152"/>
    </row>
    <row r="110" spans="1:59" outlineLevel="1" x14ac:dyDescent="0.2">
      <c r="A110" s="159"/>
      <c r="B110" s="160"/>
      <c r="C110" s="193" t="s">
        <v>1320</v>
      </c>
      <c r="D110" s="191"/>
      <c r="E110" s="192">
        <v>54.3</v>
      </c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 t="s">
        <v>329</v>
      </c>
      <c r="AG110" s="152">
        <v>0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</row>
    <row r="111" spans="1:59" ht="22.5" outlineLevel="1" x14ac:dyDescent="0.2">
      <c r="A111" s="171">
        <v>31</v>
      </c>
      <c r="B111" s="172" t="s">
        <v>1348</v>
      </c>
      <c r="C111" s="187" t="s">
        <v>1349</v>
      </c>
      <c r="D111" s="173" t="s">
        <v>353</v>
      </c>
      <c r="E111" s="174">
        <v>54.3</v>
      </c>
      <c r="F111" s="175"/>
      <c r="G111" s="176">
        <f>ROUND(E111*F111,2)</f>
        <v>0</v>
      </c>
      <c r="H111" s="175"/>
      <c r="I111" s="176">
        <f>ROUND(E111*H111,2)</f>
        <v>0</v>
      </c>
      <c r="J111" s="175"/>
      <c r="K111" s="176">
        <f>ROUND(E111*J111,2)</f>
        <v>0</v>
      </c>
      <c r="L111" s="176">
        <v>15</v>
      </c>
      <c r="M111" s="176">
        <f>G111*(1+L111/100)</f>
        <v>0</v>
      </c>
      <c r="N111" s="176">
        <v>0.62207999999999997</v>
      </c>
      <c r="O111" s="176">
        <f>ROUND(E111*N111,2)</f>
        <v>33.78</v>
      </c>
      <c r="P111" s="176">
        <v>0</v>
      </c>
      <c r="Q111" s="176">
        <f>ROUND(E111*P111,2)</f>
        <v>0</v>
      </c>
      <c r="R111" s="176" t="s">
        <v>1286</v>
      </c>
      <c r="S111" s="176" t="s">
        <v>269</v>
      </c>
      <c r="T111" s="161">
        <v>0.89300999999999997</v>
      </c>
      <c r="U111" s="161">
        <f>ROUND(E111*T111,2)</f>
        <v>48.49</v>
      </c>
      <c r="V111" s="161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 t="s">
        <v>1287</v>
      </c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</row>
    <row r="112" spans="1:59" ht="45" outlineLevel="1" x14ac:dyDescent="0.2">
      <c r="A112" s="159"/>
      <c r="B112" s="160"/>
      <c r="C112" s="257" t="s">
        <v>1350</v>
      </c>
      <c r="D112" s="258"/>
      <c r="E112" s="258"/>
      <c r="F112" s="258"/>
      <c r="G112" s="258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 t="s">
        <v>327</v>
      </c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83" t="str">
        <f>C112</f>
        <v>odkopávka s přemístěním výkopku v příčných profilech, s naložením na dopravní prostředek a odvozem do 1 km, s uložením výkopku na skládku a úpravou pláně. Podklad ze štěrkopísku s rozprostřením, vlhčením a zhutněním tl. 10 cm. Dodávka a položení dlažby zámkové do lože z těženého kameniva do tl. 5 cm, s vyplněním spár, s dvojím beraněním a se smetením přebytečného materiálu na krajnici. Osazení a dodávka záhonových obrubníků do lože z prostého betonu tl. 5 - 10 cm se zalitím a zatřením spár maltou, s opěrou.</v>
      </c>
      <c r="BA112" s="152"/>
      <c r="BB112" s="152"/>
      <c r="BC112" s="152"/>
      <c r="BD112" s="152"/>
      <c r="BE112" s="152"/>
      <c r="BF112" s="152"/>
      <c r="BG112" s="152"/>
    </row>
    <row r="113" spans="1:59" outlineLevel="1" x14ac:dyDescent="0.2">
      <c r="A113" s="159"/>
      <c r="B113" s="160"/>
      <c r="C113" s="259" t="s">
        <v>1309</v>
      </c>
      <c r="D113" s="260"/>
      <c r="E113" s="260"/>
      <c r="F113" s="260"/>
      <c r="G113" s="260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 t="s">
        <v>327</v>
      </c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</row>
    <row r="114" spans="1:59" outlineLevel="1" x14ac:dyDescent="0.2">
      <c r="A114" s="159"/>
      <c r="B114" s="160"/>
      <c r="C114" s="259" t="s">
        <v>1310</v>
      </c>
      <c r="D114" s="260"/>
      <c r="E114" s="260"/>
      <c r="F114" s="260"/>
      <c r="G114" s="260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 t="s">
        <v>327</v>
      </c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</row>
    <row r="115" spans="1:59" outlineLevel="1" x14ac:dyDescent="0.2">
      <c r="A115" s="159"/>
      <c r="B115" s="160"/>
      <c r="C115" s="259" t="s">
        <v>1351</v>
      </c>
      <c r="D115" s="260"/>
      <c r="E115" s="260"/>
      <c r="F115" s="260"/>
      <c r="G115" s="260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 t="s">
        <v>327</v>
      </c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</row>
    <row r="116" spans="1:59" outlineLevel="1" x14ac:dyDescent="0.2">
      <c r="A116" s="159"/>
      <c r="B116" s="160"/>
      <c r="C116" s="259" t="s">
        <v>1352</v>
      </c>
      <c r="D116" s="260"/>
      <c r="E116" s="260"/>
      <c r="F116" s="260"/>
      <c r="G116" s="260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 t="s">
        <v>327</v>
      </c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</row>
    <row r="117" spans="1:59" outlineLevel="1" x14ac:dyDescent="0.2">
      <c r="A117" s="159"/>
      <c r="B117" s="160"/>
      <c r="C117" s="259" t="s">
        <v>1353</v>
      </c>
      <c r="D117" s="260"/>
      <c r="E117" s="260"/>
      <c r="F117" s="260"/>
      <c r="G117" s="260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 t="s">
        <v>327</v>
      </c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</row>
    <row r="118" spans="1:59" outlineLevel="1" x14ac:dyDescent="0.2">
      <c r="A118" s="159"/>
      <c r="B118" s="160"/>
      <c r="C118" s="193" t="s">
        <v>1320</v>
      </c>
      <c r="D118" s="191"/>
      <c r="E118" s="192">
        <v>54.3</v>
      </c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 t="s">
        <v>329</v>
      </c>
      <c r="AG118" s="152">
        <v>0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</row>
    <row r="119" spans="1:59" x14ac:dyDescent="0.2">
      <c r="A119" s="166" t="s">
        <v>260</v>
      </c>
      <c r="B119" s="167" t="s">
        <v>156</v>
      </c>
      <c r="C119" s="185" t="s">
        <v>157</v>
      </c>
      <c r="D119" s="168"/>
      <c r="E119" s="169"/>
      <c r="F119" s="170"/>
      <c r="G119" s="170">
        <f>SUMIF(AF120:AF138,"&lt;&gt;NOR",G120:G138)</f>
        <v>0</v>
      </c>
      <c r="H119" s="170"/>
      <c r="I119" s="170">
        <f>SUM(I120:I138)</f>
        <v>0</v>
      </c>
      <c r="J119" s="170"/>
      <c r="K119" s="170">
        <f>SUM(K120:K138)</f>
        <v>0</v>
      </c>
      <c r="L119" s="170"/>
      <c r="M119" s="170">
        <f>SUM(M120:M138)</f>
        <v>0</v>
      </c>
      <c r="N119" s="170"/>
      <c r="O119" s="170">
        <f>SUM(O120:O138)</f>
        <v>37.050000000000004</v>
      </c>
      <c r="P119" s="170"/>
      <c r="Q119" s="170">
        <f>SUM(Q120:Q138)</f>
        <v>0</v>
      </c>
      <c r="R119" s="170"/>
      <c r="S119" s="170"/>
      <c r="T119" s="165"/>
      <c r="U119" s="165">
        <f>SUM(U120:U138)</f>
        <v>51.6</v>
      </c>
      <c r="V119" s="165"/>
      <c r="AF119" t="s">
        <v>261</v>
      </c>
    </row>
    <row r="120" spans="1:59" outlineLevel="1" x14ac:dyDescent="0.2">
      <c r="A120" s="171">
        <v>32</v>
      </c>
      <c r="B120" s="172" t="s">
        <v>753</v>
      </c>
      <c r="C120" s="187" t="s">
        <v>754</v>
      </c>
      <c r="D120" s="173" t="s">
        <v>323</v>
      </c>
      <c r="E120" s="174">
        <v>8.0250000000000004</v>
      </c>
      <c r="F120" s="175"/>
      <c r="G120" s="176">
        <f>ROUND(E120*F120,2)</f>
        <v>0</v>
      </c>
      <c r="H120" s="175"/>
      <c r="I120" s="176">
        <f>ROUND(E120*H120,2)</f>
        <v>0</v>
      </c>
      <c r="J120" s="175"/>
      <c r="K120" s="176">
        <f>ROUND(E120*J120,2)</f>
        <v>0</v>
      </c>
      <c r="L120" s="176">
        <v>15</v>
      </c>
      <c r="M120" s="176">
        <f>G120*(1+L120/100)</f>
        <v>0</v>
      </c>
      <c r="N120" s="176">
        <v>2.5249999999999999</v>
      </c>
      <c r="O120" s="176">
        <f>ROUND(E120*N120,2)</f>
        <v>20.260000000000002</v>
      </c>
      <c r="P120" s="176">
        <v>0</v>
      </c>
      <c r="Q120" s="176">
        <f>ROUND(E120*P120,2)</f>
        <v>0</v>
      </c>
      <c r="R120" s="176" t="s">
        <v>348</v>
      </c>
      <c r="S120" s="176" t="s">
        <v>269</v>
      </c>
      <c r="T120" s="161">
        <v>2.3170000000000002</v>
      </c>
      <c r="U120" s="161">
        <f>ROUND(E120*T120,2)</f>
        <v>18.59</v>
      </c>
      <c r="V120" s="161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 t="s">
        <v>325</v>
      </c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</row>
    <row r="121" spans="1:59" outlineLevel="1" x14ac:dyDescent="0.2">
      <c r="A121" s="159"/>
      <c r="B121" s="160"/>
      <c r="C121" s="257" t="s">
        <v>755</v>
      </c>
      <c r="D121" s="258"/>
      <c r="E121" s="258"/>
      <c r="F121" s="258"/>
      <c r="G121" s="258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 t="s">
        <v>327</v>
      </c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</row>
    <row r="122" spans="1:59" outlineLevel="1" x14ac:dyDescent="0.2">
      <c r="A122" s="159"/>
      <c r="B122" s="160"/>
      <c r="C122" s="246" t="s">
        <v>1354</v>
      </c>
      <c r="D122" s="247"/>
      <c r="E122" s="247"/>
      <c r="F122" s="247"/>
      <c r="G122" s="247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 t="s">
        <v>272</v>
      </c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</row>
    <row r="123" spans="1:59" outlineLevel="1" x14ac:dyDescent="0.2">
      <c r="A123" s="159"/>
      <c r="B123" s="160"/>
      <c r="C123" s="193" t="s">
        <v>1355</v>
      </c>
      <c r="D123" s="191"/>
      <c r="E123" s="192">
        <v>8.0299999999999994</v>
      </c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 t="s">
        <v>329</v>
      </c>
      <c r="AG123" s="152">
        <v>0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</row>
    <row r="124" spans="1:59" ht="22.5" outlineLevel="1" x14ac:dyDescent="0.2">
      <c r="A124" s="171">
        <v>33</v>
      </c>
      <c r="B124" s="172" t="s">
        <v>757</v>
      </c>
      <c r="C124" s="187" t="s">
        <v>758</v>
      </c>
      <c r="D124" s="173" t="s">
        <v>369</v>
      </c>
      <c r="E124" s="174">
        <v>0.26550000000000001</v>
      </c>
      <c r="F124" s="175"/>
      <c r="G124" s="176">
        <f>ROUND(E124*F124,2)</f>
        <v>0</v>
      </c>
      <c r="H124" s="175"/>
      <c r="I124" s="176">
        <f>ROUND(E124*H124,2)</f>
        <v>0</v>
      </c>
      <c r="J124" s="175"/>
      <c r="K124" s="176">
        <f>ROUND(E124*J124,2)</f>
        <v>0</v>
      </c>
      <c r="L124" s="176">
        <v>15</v>
      </c>
      <c r="M124" s="176">
        <f>G124*(1+L124/100)</f>
        <v>0</v>
      </c>
      <c r="N124" s="176">
        <v>1.0662499999999999</v>
      </c>
      <c r="O124" s="176">
        <f>ROUND(E124*N124,2)</f>
        <v>0.28000000000000003</v>
      </c>
      <c r="P124" s="176">
        <v>0</v>
      </c>
      <c r="Q124" s="176">
        <f>ROUND(E124*P124,2)</f>
        <v>0</v>
      </c>
      <c r="R124" s="176" t="s">
        <v>348</v>
      </c>
      <c r="S124" s="176" t="s">
        <v>269</v>
      </c>
      <c r="T124" s="161">
        <v>15.231</v>
      </c>
      <c r="U124" s="161">
        <f>ROUND(E124*T124,2)</f>
        <v>4.04</v>
      </c>
      <c r="V124" s="161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 t="s">
        <v>325</v>
      </c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</row>
    <row r="125" spans="1:59" outlineLevel="1" x14ac:dyDescent="0.2">
      <c r="A125" s="159"/>
      <c r="B125" s="160"/>
      <c r="C125" s="193" t="s">
        <v>1356</v>
      </c>
      <c r="D125" s="191"/>
      <c r="E125" s="192">
        <v>0.24</v>
      </c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 t="s">
        <v>329</v>
      </c>
      <c r="AG125" s="152">
        <v>0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</row>
    <row r="126" spans="1:59" outlineLevel="1" x14ac:dyDescent="0.2">
      <c r="A126" s="159"/>
      <c r="B126" s="160"/>
      <c r="C126" s="193" t="s">
        <v>1357</v>
      </c>
      <c r="D126" s="191"/>
      <c r="E126" s="192">
        <v>0.03</v>
      </c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 t="s">
        <v>329</v>
      </c>
      <c r="AG126" s="152">
        <v>0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</row>
    <row r="127" spans="1:59" ht="33.75" outlineLevel="1" x14ac:dyDescent="0.2">
      <c r="A127" s="171">
        <v>34</v>
      </c>
      <c r="B127" s="172" t="s">
        <v>1358</v>
      </c>
      <c r="C127" s="187" t="s">
        <v>1359</v>
      </c>
      <c r="D127" s="173" t="s">
        <v>353</v>
      </c>
      <c r="E127" s="174">
        <v>53.5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15</v>
      </c>
      <c r="M127" s="176">
        <f>G127*(1+L127/100)</f>
        <v>0</v>
      </c>
      <c r="N127" s="176">
        <v>0.27827000000000002</v>
      </c>
      <c r="O127" s="176">
        <f>ROUND(E127*N127,2)</f>
        <v>14.89</v>
      </c>
      <c r="P127" s="176">
        <v>0</v>
      </c>
      <c r="Q127" s="176">
        <f>ROUND(E127*P127,2)</f>
        <v>0</v>
      </c>
      <c r="R127" s="176" t="s">
        <v>348</v>
      </c>
      <c r="S127" s="176" t="s">
        <v>269</v>
      </c>
      <c r="T127" s="161">
        <v>0.50800000000000001</v>
      </c>
      <c r="U127" s="161">
        <f>ROUND(E127*T127,2)</f>
        <v>27.18</v>
      </c>
      <c r="V127" s="161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 t="s">
        <v>325</v>
      </c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</row>
    <row r="128" spans="1:59" outlineLevel="1" x14ac:dyDescent="0.2">
      <c r="A128" s="159"/>
      <c r="B128" s="160"/>
      <c r="C128" s="257" t="s">
        <v>1360</v>
      </c>
      <c r="D128" s="258"/>
      <c r="E128" s="258"/>
      <c r="F128" s="258"/>
      <c r="G128" s="258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 t="s">
        <v>327</v>
      </c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</row>
    <row r="129" spans="1:59" outlineLevel="1" x14ac:dyDescent="0.2">
      <c r="A129" s="159"/>
      <c r="B129" s="160"/>
      <c r="C129" s="246" t="s">
        <v>1361</v>
      </c>
      <c r="D129" s="247"/>
      <c r="E129" s="247"/>
      <c r="F129" s="247"/>
      <c r="G129" s="247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 t="s">
        <v>272</v>
      </c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</row>
    <row r="130" spans="1:59" outlineLevel="1" x14ac:dyDescent="0.2">
      <c r="A130" s="159"/>
      <c r="B130" s="160"/>
      <c r="C130" s="193" t="s">
        <v>1321</v>
      </c>
      <c r="D130" s="191"/>
      <c r="E130" s="192">
        <v>53.5</v>
      </c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 t="s">
        <v>329</v>
      </c>
      <c r="AG130" s="152">
        <v>0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</row>
    <row r="131" spans="1:59" outlineLevel="1" x14ac:dyDescent="0.2">
      <c r="A131" s="171">
        <v>35</v>
      </c>
      <c r="B131" s="172" t="s">
        <v>1362</v>
      </c>
      <c r="C131" s="187" t="s">
        <v>1363</v>
      </c>
      <c r="D131" s="173" t="s">
        <v>323</v>
      </c>
      <c r="E131" s="174">
        <v>0.21379999999999999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15</v>
      </c>
      <c r="M131" s="176">
        <f>G131*(1+L131/100)</f>
        <v>0</v>
      </c>
      <c r="N131" s="176">
        <v>2.5249999999999999</v>
      </c>
      <c r="O131" s="176">
        <f>ROUND(E131*N131,2)</f>
        <v>0.54</v>
      </c>
      <c r="P131" s="176">
        <v>0</v>
      </c>
      <c r="Q131" s="176">
        <f>ROUND(E131*P131,2)</f>
        <v>0</v>
      </c>
      <c r="R131" s="176" t="s">
        <v>348</v>
      </c>
      <c r="S131" s="176" t="s">
        <v>269</v>
      </c>
      <c r="T131" s="161">
        <v>3.2130000000000001</v>
      </c>
      <c r="U131" s="161">
        <f>ROUND(E131*T131,2)</f>
        <v>0.69</v>
      </c>
      <c r="V131" s="161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 t="s">
        <v>325</v>
      </c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</row>
    <row r="132" spans="1:59" outlineLevel="1" x14ac:dyDescent="0.2">
      <c r="A132" s="159"/>
      <c r="B132" s="160"/>
      <c r="C132" s="257" t="s">
        <v>755</v>
      </c>
      <c r="D132" s="258"/>
      <c r="E132" s="258"/>
      <c r="F132" s="258"/>
      <c r="G132" s="258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 t="s">
        <v>327</v>
      </c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</row>
    <row r="133" spans="1:59" outlineLevel="1" x14ac:dyDescent="0.2">
      <c r="A133" s="159"/>
      <c r="B133" s="160"/>
      <c r="C133" s="246" t="s">
        <v>1354</v>
      </c>
      <c r="D133" s="247"/>
      <c r="E133" s="247"/>
      <c r="F133" s="247"/>
      <c r="G133" s="247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 t="s">
        <v>272</v>
      </c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</row>
    <row r="134" spans="1:59" outlineLevel="1" x14ac:dyDescent="0.2">
      <c r="A134" s="159"/>
      <c r="B134" s="160"/>
      <c r="C134" s="193" t="s">
        <v>1364</v>
      </c>
      <c r="D134" s="191"/>
      <c r="E134" s="192">
        <v>0.21</v>
      </c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 t="s">
        <v>329</v>
      </c>
      <c r="AG134" s="152">
        <v>0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</row>
    <row r="135" spans="1:59" outlineLevel="1" x14ac:dyDescent="0.2">
      <c r="A135" s="171">
        <v>36</v>
      </c>
      <c r="B135" s="172" t="s">
        <v>1365</v>
      </c>
      <c r="C135" s="187" t="s">
        <v>1366</v>
      </c>
      <c r="D135" s="173" t="s">
        <v>323</v>
      </c>
      <c r="E135" s="174">
        <v>0.42749999999999999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15</v>
      </c>
      <c r="M135" s="176">
        <f>G135*(1+L135/100)</f>
        <v>0</v>
      </c>
      <c r="N135" s="176">
        <v>2.5249999999999999</v>
      </c>
      <c r="O135" s="176">
        <f>ROUND(E135*N135,2)</f>
        <v>1.08</v>
      </c>
      <c r="P135" s="176">
        <v>0</v>
      </c>
      <c r="Q135" s="176">
        <f>ROUND(E135*P135,2)</f>
        <v>0</v>
      </c>
      <c r="R135" s="176" t="s">
        <v>348</v>
      </c>
      <c r="S135" s="176" t="s">
        <v>269</v>
      </c>
      <c r="T135" s="161">
        <v>2.58</v>
      </c>
      <c r="U135" s="161">
        <f>ROUND(E135*T135,2)</f>
        <v>1.1000000000000001</v>
      </c>
      <c r="V135" s="161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 t="s">
        <v>325</v>
      </c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</row>
    <row r="136" spans="1:59" outlineLevel="1" x14ac:dyDescent="0.2">
      <c r="A136" s="159"/>
      <c r="B136" s="160"/>
      <c r="C136" s="257" t="s">
        <v>755</v>
      </c>
      <c r="D136" s="258"/>
      <c r="E136" s="258"/>
      <c r="F136" s="258"/>
      <c r="G136" s="258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 t="s">
        <v>327</v>
      </c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</row>
    <row r="137" spans="1:59" outlineLevel="1" x14ac:dyDescent="0.2">
      <c r="A137" s="159"/>
      <c r="B137" s="160"/>
      <c r="C137" s="246" t="s">
        <v>1354</v>
      </c>
      <c r="D137" s="247"/>
      <c r="E137" s="247"/>
      <c r="F137" s="247"/>
      <c r="G137" s="247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 t="s">
        <v>272</v>
      </c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</row>
    <row r="138" spans="1:59" outlineLevel="1" x14ac:dyDescent="0.2">
      <c r="A138" s="159"/>
      <c r="B138" s="160"/>
      <c r="C138" s="193" t="s">
        <v>1367</v>
      </c>
      <c r="D138" s="191"/>
      <c r="E138" s="192">
        <v>0.43</v>
      </c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 t="s">
        <v>329</v>
      </c>
      <c r="AG138" s="152">
        <v>0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</row>
    <row r="139" spans="1:59" x14ac:dyDescent="0.2">
      <c r="A139" s="166" t="s">
        <v>260</v>
      </c>
      <c r="B139" s="167" t="s">
        <v>162</v>
      </c>
      <c r="C139" s="185" t="s">
        <v>163</v>
      </c>
      <c r="D139" s="168"/>
      <c r="E139" s="169"/>
      <c r="F139" s="170"/>
      <c r="G139" s="170">
        <f>SUMIF(AF140:AF142,"&lt;&gt;NOR",G140:G142)</f>
        <v>0</v>
      </c>
      <c r="H139" s="170"/>
      <c r="I139" s="170">
        <f>SUM(I140:I142)</f>
        <v>0</v>
      </c>
      <c r="J139" s="170"/>
      <c r="K139" s="170">
        <f>SUM(K140:K142)</f>
        <v>0</v>
      </c>
      <c r="L139" s="170"/>
      <c r="M139" s="170">
        <f>SUM(M140:M142)</f>
        <v>0</v>
      </c>
      <c r="N139" s="170"/>
      <c r="O139" s="170">
        <f>SUM(O140:O142)</f>
        <v>36.49</v>
      </c>
      <c r="P139" s="170"/>
      <c r="Q139" s="170">
        <f>SUM(Q140:Q142)</f>
        <v>0</v>
      </c>
      <c r="R139" s="170"/>
      <c r="S139" s="170"/>
      <c r="T139" s="165"/>
      <c r="U139" s="165">
        <f>SUM(U140:U142)</f>
        <v>50.49</v>
      </c>
      <c r="V139" s="165"/>
      <c r="AF139" t="s">
        <v>261</v>
      </c>
    </row>
    <row r="140" spans="1:59" ht="45" outlineLevel="1" x14ac:dyDescent="0.2">
      <c r="A140" s="171">
        <v>37</v>
      </c>
      <c r="B140" s="172" t="s">
        <v>1368</v>
      </c>
      <c r="C140" s="187" t="s">
        <v>1369</v>
      </c>
      <c r="D140" s="173" t="s">
        <v>364</v>
      </c>
      <c r="E140" s="174">
        <v>149.80000000000001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15</v>
      </c>
      <c r="M140" s="176">
        <f>G140*(1+L140/100)</f>
        <v>0</v>
      </c>
      <c r="N140" s="176">
        <v>0.24357999999999999</v>
      </c>
      <c r="O140" s="176">
        <f>ROUND(E140*N140,2)</f>
        <v>36.49</v>
      </c>
      <c r="P140" s="176">
        <v>0</v>
      </c>
      <c r="Q140" s="176">
        <f>ROUND(E140*P140,2)</f>
        <v>0</v>
      </c>
      <c r="R140" s="176" t="s">
        <v>1318</v>
      </c>
      <c r="S140" s="176" t="s">
        <v>269</v>
      </c>
      <c r="T140" s="161">
        <v>0.33704000000000001</v>
      </c>
      <c r="U140" s="161">
        <f>ROUND(E140*T140,2)</f>
        <v>50.49</v>
      </c>
      <c r="V140" s="161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 t="s">
        <v>325</v>
      </c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</row>
    <row r="141" spans="1:59" outlineLevel="1" x14ac:dyDescent="0.2">
      <c r="A141" s="159"/>
      <c r="B141" s="160"/>
      <c r="C141" s="257" t="s">
        <v>1370</v>
      </c>
      <c r="D141" s="258"/>
      <c r="E141" s="258"/>
      <c r="F141" s="258"/>
      <c r="G141" s="258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 t="s">
        <v>327</v>
      </c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</row>
    <row r="142" spans="1:59" outlineLevel="1" x14ac:dyDescent="0.2">
      <c r="A142" s="159"/>
      <c r="B142" s="160"/>
      <c r="C142" s="193" t="s">
        <v>1371</v>
      </c>
      <c r="D142" s="191"/>
      <c r="E142" s="192">
        <v>149.80000000000001</v>
      </c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 t="s">
        <v>329</v>
      </c>
      <c r="AG142" s="152">
        <v>0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</row>
    <row r="143" spans="1:59" x14ac:dyDescent="0.2">
      <c r="A143" s="166" t="s">
        <v>260</v>
      </c>
      <c r="B143" s="167" t="s">
        <v>164</v>
      </c>
      <c r="C143" s="185" t="s">
        <v>165</v>
      </c>
      <c r="D143" s="168"/>
      <c r="E143" s="169"/>
      <c r="F143" s="170"/>
      <c r="G143" s="170">
        <f>SUMIF(AF144:AF149,"&lt;&gt;NOR",G144:G149)</f>
        <v>0</v>
      </c>
      <c r="H143" s="170"/>
      <c r="I143" s="170">
        <f>SUM(I144:I149)</f>
        <v>0</v>
      </c>
      <c r="J143" s="170"/>
      <c r="K143" s="170">
        <f>SUM(K144:K149)</f>
        <v>0</v>
      </c>
      <c r="L143" s="170"/>
      <c r="M143" s="170">
        <f>SUM(M144:M149)</f>
        <v>0</v>
      </c>
      <c r="N143" s="170"/>
      <c r="O143" s="170">
        <f>SUM(O144:O149)</f>
        <v>12.07</v>
      </c>
      <c r="P143" s="170"/>
      <c r="Q143" s="170">
        <f>SUM(Q144:Q149)</f>
        <v>0</v>
      </c>
      <c r="R143" s="170"/>
      <c r="S143" s="170"/>
      <c r="T143" s="165"/>
      <c r="U143" s="165">
        <f>SUM(U144:U149)</f>
        <v>10.68</v>
      </c>
      <c r="V143" s="165"/>
      <c r="AF143" t="s">
        <v>261</v>
      </c>
    </row>
    <row r="144" spans="1:59" ht="22.5" outlineLevel="1" x14ac:dyDescent="0.2">
      <c r="A144" s="171">
        <v>38</v>
      </c>
      <c r="B144" s="172" t="s">
        <v>1372</v>
      </c>
      <c r="C144" s="187" t="s">
        <v>1373</v>
      </c>
      <c r="D144" s="173" t="s">
        <v>364</v>
      </c>
      <c r="E144" s="174">
        <v>57.4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15</v>
      </c>
      <c r="M144" s="176">
        <f>G144*(1+L144/100)</f>
        <v>0</v>
      </c>
      <c r="N144" s="176">
        <v>0.14565</v>
      </c>
      <c r="O144" s="176">
        <f>ROUND(E144*N144,2)</f>
        <v>8.36</v>
      </c>
      <c r="P144" s="176">
        <v>0</v>
      </c>
      <c r="Q144" s="176">
        <f>ROUND(E144*P144,2)</f>
        <v>0</v>
      </c>
      <c r="R144" s="176" t="s">
        <v>1318</v>
      </c>
      <c r="S144" s="176" t="s">
        <v>269</v>
      </c>
      <c r="T144" s="161">
        <v>0.186</v>
      </c>
      <c r="U144" s="161">
        <f>ROUND(E144*T144,2)</f>
        <v>10.68</v>
      </c>
      <c r="V144" s="161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 t="s">
        <v>325</v>
      </c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</row>
    <row r="145" spans="1:59" outlineLevel="1" x14ac:dyDescent="0.2">
      <c r="A145" s="159"/>
      <c r="B145" s="160"/>
      <c r="C145" s="257" t="s">
        <v>1374</v>
      </c>
      <c r="D145" s="258"/>
      <c r="E145" s="258"/>
      <c r="F145" s="258"/>
      <c r="G145" s="258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 t="s">
        <v>327</v>
      </c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</row>
    <row r="146" spans="1:59" outlineLevel="1" x14ac:dyDescent="0.2">
      <c r="A146" s="159"/>
      <c r="B146" s="160"/>
      <c r="C146" s="246" t="s">
        <v>1375</v>
      </c>
      <c r="D146" s="247"/>
      <c r="E146" s="247"/>
      <c r="F146" s="247"/>
      <c r="G146" s="247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 t="s">
        <v>272</v>
      </c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</row>
    <row r="147" spans="1:59" outlineLevel="1" x14ac:dyDescent="0.2">
      <c r="A147" s="159"/>
      <c r="B147" s="160"/>
      <c r="C147" s="193" t="s">
        <v>1376</v>
      </c>
      <c r="D147" s="191"/>
      <c r="E147" s="192">
        <v>57.4</v>
      </c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 t="s">
        <v>329</v>
      </c>
      <c r="AG147" s="152">
        <v>0</v>
      </c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</row>
    <row r="148" spans="1:59" outlineLevel="1" x14ac:dyDescent="0.2">
      <c r="A148" s="171">
        <v>39</v>
      </c>
      <c r="B148" s="172" t="s">
        <v>1377</v>
      </c>
      <c r="C148" s="187" t="s">
        <v>1378</v>
      </c>
      <c r="D148" s="173" t="s">
        <v>395</v>
      </c>
      <c r="E148" s="174">
        <v>57.973999999999997</v>
      </c>
      <c r="F148" s="175"/>
      <c r="G148" s="176">
        <f>ROUND(E148*F148,2)</f>
        <v>0</v>
      </c>
      <c r="H148" s="175"/>
      <c r="I148" s="176">
        <f>ROUND(E148*H148,2)</f>
        <v>0</v>
      </c>
      <c r="J148" s="175"/>
      <c r="K148" s="176">
        <f>ROUND(E148*J148,2)</f>
        <v>0</v>
      </c>
      <c r="L148" s="176">
        <v>15</v>
      </c>
      <c r="M148" s="176">
        <f>G148*(1+L148/100)</f>
        <v>0</v>
      </c>
      <c r="N148" s="176">
        <v>6.4000000000000001E-2</v>
      </c>
      <c r="O148" s="176">
        <f>ROUND(E148*N148,2)</f>
        <v>3.71</v>
      </c>
      <c r="P148" s="176">
        <v>0</v>
      </c>
      <c r="Q148" s="176">
        <f>ROUND(E148*P148,2)</f>
        <v>0</v>
      </c>
      <c r="R148" s="176" t="s">
        <v>396</v>
      </c>
      <c r="S148" s="176" t="s">
        <v>269</v>
      </c>
      <c r="T148" s="161">
        <v>0</v>
      </c>
      <c r="U148" s="161">
        <f>ROUND(E148*T148,2)</f>
        <v>0</v>
      </c>
      <c r="V148" s="161"/>
      <c r="W148" s="152"/>
      <c r="X148" s="152"/>
      <c r="Y148" s="152"/>
      <c r="Z148" s="152"/>
      <c r="AA148" s="152"/>
      <c r="AB148" s="152"/>
      <c r="AC148" s="152"/>
      <c r="AD148" s="152"/>
      <c r="AE148" s="152"/>
      <c r="AF148" s="152" t="s">
        <v>398</v>
      </c>
      <c r="AG148" s="152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</row>
    <row r="149" spans="1:59" outlineLevel="1" x14ac:dyDescent="0.2">
      <c r="A149" s="159"/>
      <c r="B149" s="160"/>
      <c r="C149" s="193" t="s">
        <v>1379</v>
      </c>
      <c r="D149" s="191"/>
      <c r="E149" s="192">
        <v>57.97</v>
      </c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52"/>
      <c r="X149" s="152"/>
      <c r="Y149" s="152"/>
      <c r="Z149" s="152"/>
      <c r="AA149" s="152"/>
      <c r="AB149" s="152"/>
      <c r="AC149" s="152"/>
      <c r="AD149" s="152"/>
      <c r="AE149" s="152"/>
      <c r="AF149" s="152" t="s">
        <v>329</v>
      </c>
      <c r="AG149" s="152">
        <v>0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</row>
    <row r="150" spans="1:59" x14ac:dyDescent="0.2">
      <c r="A150" s="166" t="s">
        <v>260</v>
      </c>
      <c r="B150" s="167" t="s">
        <v>174</v>
      </c>
      <c r="C150" s="185" t="s">
        <v>175</v>
      </c>
      <c r="D150" s="168"/>
      <c r="E150" s="169"/>
      <c r="F150" s="170"/>
      <c r="G150" s="170">
        <f>SUMIF(AF151:AF153,"&lt;&gt;NOR",G151:G153)</f>
        <v>0</v>
      </c>
      <c r="H150" s="170"/>
      <c r="I150" s="170">
        <f>SUM(I151:I153)</f>
        <v>0</v>
      </c>
      <c r="J150" s="170"/>
      <c r="K150" s="170">
        <f>SUM(K151:K153)</f>
        <v>0</v>
      </c>
      <c r="L150" s="170"/>
      <c r="M150" s="170">
        <f>SUM(M151:M153)</f>
        <v>0</v>
      </c>
      <c r="N150" s="170"/>
      <c r="O150" s="170">
        <f>SUM(O151:O153)</f>
        <v>0</v>
      </c>
      <c r="P150" s="170"/>
      <c r="Q150" s="170">
        <f>SUM(Q151:Q153)</f>
        <v>0</v>
      </c>
      <c r="R150" s="170"/>
      <c r="S150" s="170"/>
      <c r="T150" s="165"/>
      <c r="U150" s="165">
        <f>SUM(U151:U153)</f>
        <v>162.31</v>
      </c>
      <c r="V150" s="165"/>
      <c r="AF150" t="s">
        <v>261</v>
      </c>
    </row>
    <row r="151" spans="1:59" outlineLevel="1" x14ac:dyDescent="0.2">
      <c r="A151" s="171">
        <v>40</v>
      </c>
      <c r="B151" s="172" t="s">
        <v>1380</v>
      </c>
      <c r="C151" s="187" t="s">
        <v>1381</v>
      </c>
      <c r="D151" s="173" t="s">
        <v>369</v>
      </c>
      <c r="E151" s="174">
        <v>416.18900000000002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15</v>
      </c>
      <c r="M151" s="176">
        <f>G151*(1+L151/100)</f>
        <v>0</v>
      </c>
      <c r="N151" s="176">
        <v>0</v>
      </c>
      <c r="O151" s="176">
        <f>ROUND(E151*N151,2)</f>
        <v>0</v>
      </c>
      <c r="P151" s="176">
        <v>0</v>
      </c>
      <c r="Q151" s="176">
        <f>ROUND(E151*P151,2)</f>
        <v>0</v>
      </c>
      <c r="R151" s="176" t="s">
        <v>1318</v>
      </c>
      <c r="S151" s="176" t="s">
        <v>269</v>
      </c>
      <c r="T151" s="161">
        <v>0.39</v>
      </c>
      <c r="U151" s="161">
        <f>ROUND(E151*T151,2)</f>
        <v>162.31</v>
      </c>
      <c r="V151" s="161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2" t="s">
        <v>325</v>
      </c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</row>
    <row r="152" spans="1:59" outlineLevel="1" x14ac:dyDescent="0.2">
      <c r="A152" s="159"/>
      <c r="B152" s="160"/>
      <c r="C152" s="257" t="s">
        <v>1382</v>
      </c>
      <c r="D152" s="258"/>
      <c r="E152" s="258"/>
      <c r="F152" s="258"/>
      <c r="G152" s="258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52" t="s">
        <v>327</v>
      </c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</row>
    <row r="153" spans="1:59" outlineLevel="1" x14ac:dyDescent="0.2">
      <c r="A153" s="159"/>
      <c r="B153" s="160"/>
      <c r="C153" s="193" t="s">
        <v>1383</v>
      </c>
      <c r="D153" s="191"/>
      <c r="E153" s="192">
        <v>416.19</v>
      </c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52"/>
      <c r="X153" s="152"/>
      <c r="Y153" s="152"/>
      <c r="Z153" s="152"/>
      <c r="AA153" s="152"/>
      <c r="AB153" s="152"/>
      <c r="AC153" s="152"/>
      <c r="AD153" s="152"/>
      <c r="AE153" s="152"/>
      <c r="AF153" s="152" t="s">
        <v>329</v>
      </c>
      <c r="AG153" s="152">
        <v>0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</row>
    <row r="154" spans="1:59" x14ac:dyDescent="0.2">
      <c r="A154" s="166" t="s">
        <v>260</v>
      </c>
      <c r="B154" s="167" t="s">
        <v>182</v>
      </c>
      <c r="C154" s="185" t="s">
        <v>183</v>
      </c>
      <c r="D154" s="168"/>
      <c r="E154" s="169"/>
      <c r="F154" s="170"/>
      <c r="G154" s="170">
        <f>SUMIF(AF155:AF159,"&lt;&gt;NOR",G155:G159)</f>
        <v>0</v>
      </c>
      <c r="H154" s="170"/>
      <c r="I154" s="170">
        <f>SUM(I155:I159)</f>
        <v>0</v>
      </c>
      <c r="J154" s="170"/>
      <c r="K154" s="170">
        <f>SUM(K155:K159)</f>
        <v>0</v>
      </c>
      <c r="L154" s="170"/>
      <c r="M154" s="170">
        <f>SUM(M155:M159)</f>
        <v>0</v>
      </c>
      <c r="N154" s="170"/>
      <c r="O154" s="170">
        <f>SUM(O155:O159)</f>
        <v>0</v>
      </c>
      <c r="P154" s="170"/>
      <c r="Q154" s="170">
        <f>SUM(Q155:Q159)</f>
        <v>0</v>
      </c>
      <c r="R154" s="170"/>
      <c r="S154" s="170"/>
      <c r="T154" s="165"/>
      <c r="U154" s="165">
        <f>SUM(U155:U159)</f>
        <v>1.84</v>
      </c>
      <c r="V154" s="165"/>
      <c r="AF154" t="s">
        <v>261</v>
      </c>
    </row>
    <row r="155" spans="1:59" outlineLevel="1" x14ac:dyDescent="0.2">
      <c r="A155" s="171">
        <v>41</v>
      </c>
      <c r="B155" s="172" t="s">
        <v>1384</v>
      </c>
      <c r="C155" s="187" t="s">
        <v>1385</v>
      </c>
      <c r="D155" s="173" t="s">
        <v>353</v>
      </c>
      <c r="E155" s="174">
        <v>11.48</v>
      </c>
      <c r="F155" s="175"/>
      <c r="G155" s="176">
        <f>ROUND(E155*F155,2)</f>
        <v>0</v>
      </c>
      <c r="H155" s="175"/>
      <c r="I155" s="176">
        <f>ROUND(E155*H155,2)</f>
        <v>0</v>
      </c>
      <c r="J155" s="175"/>
      <c r="K155" s="176">
        <f>ROUND(E155*J155,2)</f>
        <v>0</v>
      </c>
      <c r="L155" s="176">
        <v>15</v>
      </c>
      <c r="M155" s="176">
        <f>G155*(1+L155/100)</f>
        <v>0</v>
      </c>
      <c r="N155" s="176">
        <v>1.7000000000000001E-4</v>
      </c>
      <c r="O155" s="176">
        <f>ROUND(E155*N155,2)</f>
        <v>0</v>
      </c>
      <c r="P155" s="176">
        <v>0</v>
      </c>
      <c r="Q155" s="176">
        <f>ROUND(E155*P155,2)</f>
        <v>0</v>
      </c>
      <c r="R155" s="176" t="s">
        <v>386</v>
      </c>
      <c r="S155" s="176" t="s">
        <v>269</v>
      </c>
      <c r="T155" s="161">
        <v>0.16</v>
      </c>
      <c r="U155" s="161">
        <f>ROUND(E155*T155,2)</f>
        <v>1.84</v>
      </c>
      <c r="V155" s="161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 t="s">
        <v>325</v>
      </c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</row>
    <row r="156" spans="1:59" outlineLevel="1" x14ac:dyDescent="0.2">
      <c r="A156" s="159"/>
      <c r="B156" s="160"/>
      <c r="C156" s="193" t="s">
        <v>1386</v>
      </c>
      <c r="D156" s="191"/>
      <c r="E156" s="192">
        <v>11.48</v>
      </c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52"/>
      <c r="X156" s="152"/>
      <c r="Y156" s="152"/>
      <c r="Z156" s="152"/>
      <c r="AA156" s="152"/>
      <c r="AB156" s="152"/>
      <c r="AC156" s="152"/>
      <c r="AD156" s="152"/>
      <c r="AE156" s="152"/>
      <c r="AF156" s="152" t="s">
        <v>329</v>
      </c>
      <c r="AG156" s="152">
        <v>0</v>
      </c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</row>
    <row r="157" spans="1:59" outlineLevel="1" x14ac:dyDescent="0.2">
      <c r="A157" s="171">
        <v>42</v>
      </c>
      <c r="B157" s="172" t="s">
        <v>389</v>
      </c>
      <c r="C157" s="187" t="s">
        <v>390</v>
      </c>
      <c r="D157" s="173" t="s">
        <v>0</v>
      </c>
      <c r="E157" s="174">
        <v>12.226000000000001</v>
      </c>
      <c r="F157" s="175"/>
      <c r="G157" s="176">
        <f>ROUND(E157*F157,2)</f>
        <v>0</v>
      </c>
      <c r="H157" s="175"/>
      <c r="I157" s="176">
        <f>ROUND(E157*H157,2)</f>
        <v>0</v>
      </c>
      <c r="J157" s="175"/>
      <c r="K157" s="176">
        <f>ROUND(E157*J157,2)</f>
        <v>0</v>
      </c>
      <c r="L157" s="176">
        <v>15</v>
      </c>
      <c r="M157" s="176">
        <f>G157*(1+L157/100)</f>
        <v>0</v>
      </c>
      <c r="N157" s="176">
        <v>0</v>
      </c>
      <c r="O157" s="176">
        <f>ROUND(E157*N157,2)</f>
        <v>0</v>
      </c>
      <c r="P157" s="176">
        <v>0</v>
      </c>
      <c r="Q157" s="176">
        <f>ROUND(E157*P157,2)</f>
        <v>0</v>
      </c>
      <c r="R157" s="176" t="s">
        <v>386</v>
      </c>
      <c r="S157" s="176" t="s">
        <v>269</v>
      </c>
      <c r="T157" s="161">
        <v>0</v>
      </c>
      <c r="U157" s="161">
        <f>ROUND(E157*T157,2)</f>
        <v>0</v>
      </c>
      <c r="V157" s="161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 t="s">
        <v>325</v>
      </c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</row>
    <row r="158" spans="1:59" outlineLevel="1" x14ac:dyDescent="0.2">
      <c r="A158" s="159"/>
      <c r="B158" s="160"/>
      <c r="C158" s="257" t="s">
        <v>391</v>
      </c>
      <c r="D158" s="258"/>
      <c r="E158" s="258"/>
      <c r="F158" s="258"/>
      <c r="G158" s="258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 t="s">
        <v>327</v>
      </c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</row>
    <row r="159" spans="1:59" outlineLevel="1" x14ac:dyDescent="0.2">
      <c r="A159" s="159"/>
      <c r="B159" s="160"/>
      <c r="C159" s="193" t="s">
        <v>1387</v>
      </c>
      <c r="D159" s="191"/>
      <c r="E159" s="192">
        <v>12.23</v>
      </c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52"/>
      <c r="X159" s="152"/>
      <c r="Y159" s="152"/>
      <c r="Z159" s="152"/>
      <c r="AA159" s="152"/>
      <c r="AB159" s="152"/>
      <c r="AC159" s="152"/>
      <c r="AD159" s="152"/>
      <c r="AE159" s="152"/>
      <c r="AF159" s="152" t="s">
        <v>329</v>
      </c>
      <c r="AG159" s="152">
        <v>0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</row>
    <row r="160" spans="1:59" x14ac:dyDescent="0.2">
      <c r="A160" s="166" t="s">
        <v>260</v>
      </c>
      <c r="B160" s="167" t="s">
        <v>214</v>
      </c>
      <c r="C160" s="185" t="s">
        <v>215</v>
      </c>
      <c r="D160" s="168"/>
      <c r="E160" s="169"/>
      <c r="F160" s="170"/>
      <c r="G160" s="170">
        <f>SUMIF(AF161:AF165,"&lt;&gt;NOR",G161:G165)</f>
        <v>0</v>
      </c>
      <c r="H160" s="170"/>
      <c r="I160" s="170">
        <f>SUM(I161:I165)</f>
        <v>0</v>
      </c>
      <c r="J160" s="170"/>
      <c r="K160" s="170">
        <f>SUM(K161:K165)</f>
        <v>0</v>
      </c>
      <c r="L160" s="170"/>
      <c r="M160" s="170">
        <f>SUM(M161:M165)</f>
        <v>0</v>
      </c>
      <c r="N160" s="170"/>
      <c r="O160" s="170">
        <f>SUM(O161:O165)</f>
        <v>0</v>
      </c>
      <c r="P160" s="170"/>
      <c r="Q160" s="170">
        <f>SUM(Q161:Q165)</f>
        <v>0</v>
      </c>
      <c r="R160" s="170"/>
      <c r="S160" s="170"/>
      <c r="T160" s="165"/>
      <c r="U160" s="165">
        <f>SUM(U161:U165)</f>
        <v>0</v>
      </c>
      <c r="V160" s="165"/>
      <c r="AF160" t="s">
        <v>261</v>
      </c>
    </row>
    <row r="161" spans="1:59" outlineLevel="1" x14ac:dyDescent="0.2">
      <c r="A161" s="171">
        <v>43</v>
      </c>
      <c r="B161" s="172" t="s">
        <v>1102</v>
      </c>
      <c r="C161" s="187" t="s">
        <v>1388</v>
      </c>
      <c r="D161" s="173" t="s">
        <v>364</v>
      </c>
      <c r="E161" s="174">
        <v>7.6</v>
      </c>
      <c r="F161" s="175"/>
      <c r="G161" s="176">
        <f>ROUND(E161*F161,2)</f>
        <v>0</v>
      </c>
      <c r="H161" s="175"/>
      <c r="I161" s="176">
        <f>ROUND(E161*H161,2)</f>
        <v>0</v>
      </c>
      <c r="J161" s="175"/>
      <c r="K161" s="176">
        <f>ROUND(E161*J161,2)</f>
        <v>0</v>
      </c>
      <c r="L161" s="176">
        <v>15</v>
      </c>
      <c r="M161" s="176">
        <f>G161*(1+L161/100)</f>
        <v>0</v>
      </c>
      <c r="N161" s="176">
        <v>0</v>
      </c>
      <c r="O161" s="176">
        <f>ROUND(E161*N161,2)</f>
        <v>0</v>
      </c>
      <c r="P161" s="176">
        <v>0</v>
      </c>
      <c r="Q161" s="176">
        <f>ROUND(E161*P161,2)</f>
        <v>0</v>
      </c>
      <c r="R161" s="176"/>
      <c r="S161" s="176" t="s">
        <v>265</v>
      </c>
      <c r="T161" s="161">
        <v>0</v>
      </c>
      <c r="U161" s="161">
        <f>ROUND(E161*T161,2)</f>
        <v>0</v>
      </c>
      <c r="V161" s="161"/>
      <c r="W161" s="152"/>
      <c r="X161" s="152"/>
      <c r="Y161" s="152"/>
      <c r="Z161" s="152"/>
      <c r="AA161" s="152"/>
      <c r="AB161" s="152"/>
      <c r="AC161" s="152"/>
      <c r="AD161" s="152"/>
      <c r="AE161" s="152"/>
      <c r="AF161" s="152" t="s">
        <v>325</v>
      </c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</row>
    <row r="162" spans="1:59" outlineLevel="1" x14ac:dyDescent="0.2">
      <c r="A162" s="159"/>
      <c r="B162" s="160"/>
      <c r="C162" s="193" t="s">
        <v>1389</v>
      </c>
      <c r="D162" s="191"/>
      <c r="E162" s="192">
        <v>7.6</v>
      </c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 t="s">
        <v>329</v>
      </c>
      <c r="AG162" s="152">
        <v>0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</row>
    <row r="163" spans="1:59" outlineLevel="1" x14ac:dyDescent="0.2">
      <c r="A163" s="171">
        <v>44</v>
      </c>
      <c r="B163" s="172" t="s">
        <v>427</v>
      </c>
      <c r="C163" s="187" t="s">
        <v>428</v>
      </c>
      <c r="D163" s="173" t="s">
        <v>0</v>
      </c>
      <c r="E163" s="174">
        <v>174.8</v>
      </c>
      <c r="F163" s="175"/>
      <c r="G163" s="176">
        <f>ROUND(E163*F163,2)</f>
        <v>0</v>
      </c>
      <c r="H163" s="175"/>
      <c r="I163" s="176">
        <f>ROUND(E163*H163,2)</f>
        <v>0</v>
      </c>
      <c r="J163" s="175"/>
      <c r="K163" s="176">
        <f>ROUND(E163*J163,2)</f>
        <v>0</v>
      </c>
      <c r="L163" s="176">
        <v>15</v>
      </c>
      <c r="M163" s="176">
        <f>G163*(1+L163/100)</f>
        <v>0</v>
      </c>
      <c r="N163" s="176">
        <v>0</v>
      </c>
      <c r="O163" s="176">
        <f>ROUND(E163*N163,2)</f>
        <v>0</v>
      </c>
      <c r="P163" s="176">
        <v>0</v>
      </c>
      <c r="Q163" s="176">
        <f>ROUND(E163*P163,2)</f>
        <v>0</v>
      </c>
      <c r="R163" s="176" t="s">
        <v>401</v>
      </c>
      <c r="S163" s="176" t="s">
        <v>269</v>
      </c>
      <c r="T163" s="161">
        <v>0</v>
      </c>
      <c r="U163" s="161">
        <f>ROUND(E163*T163,2)</f>
        <v>0</v>
      </c>
      <c r="V163" s="161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 t="s">
        <v>325</v>
      </c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</row>
    <row r="164" spans="1:59" outlineLevel="1" x14ac:dyDescent="0.2">
      <c r="A164" s="159"/>
      <c r="B164" s="160"/>
      <c r="C164" s="257" t="s">
        <v>429</v>
      </c>
      <c r="D164" s="258"/>
      <c r="E164" s="258"/>
      <c r="F164" s="258"/>
      <c r="G164" s="258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 t="s">
        <v>327</v>
      </c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</row>
    <row r="165" spans="1:59" outlineLevel="1" x14ac:dyDescent="0.2">
      <c r="A165" s="159"/>
      <c r="B165" s="160"/>
      <c r="C165" s="193" t="s">
        <v>1390</v>
      </c>
      <c r="D165" s="191"/>
      <c r="E165" s="192">
        <v>174.8</v>
      </c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52"/>
      <c r="X165" s="152"/>
      <c r="Y165" s="152"/>
      <c r="Z165" s="152"/>
      <c r="AA165" s="152"/>
      <c r="AB165" s="152"/>
      <c r="AC165" s="152"/>
      <c r="AD165" s="152"/>
      <c r="AE165" s="152"/>
      <c r="AF165" s="152" t="s">
        <v>329</v>
      </c>
      <c r="AG165" s="152">
        <v>0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</row>
    <row r="166" spans="1:59" x14ac:dyDescent="0.2">
      <c r="A166" s="166" t="s">
        <v>260</v>
      </c>
      <c r="B166" s="167" t="s">
        <v>216</v>
      </c>
      <c r="C166" s="185" t="s">
        <v>217</v>
      </c>
      <c r="D166" s="168"/>
      <c r="E166" s="169"/>
      <c r="F166" s="170"/>
      <c r="G166" s="170">
        <f>SUMIF(AF167:AF176,"&lt;&gt;NOR",G167:G176)</f>
        <v>0</v>
      </c>
      <c r="H166" s="170"/>
      <c r="I166" s="170">
        <f>SUM(I167:I176)</f>
        <v>0</v>
      </c>
      <c r="J166" s="170"/>
      <c r="K166" s="170">
        <f>SUM(K167:K176)</f>
        <v>0</v>
      </c>
      <c r="L166" s="170"/>
      <c r="M166" s="170">
        <f>SUM(M167:M176)</f>
        <v>0</v>
      </c>
      <c r="N166" s="170"/>
      <c r="O166" s="170">
        <f>SUM(O167:O176)</f>
        <v>1.21</v>
      </c>
      <c r="P166" s="170"/>
      <c r="Q166" s="170">
        <f>SUM(Q167:Q176)</f>
        <v>0</v>
      </c>
      <c r="R166" s="170"/>
      <c r="S166" s="170"/>
      <c r="T166" s="165"/>
      <c r="U166" s="165">
        <f>SUM(U167:U176)</f>
        <v>10.29</v>
      </c>
      <c r="V166" s="165"/>
      <c r="AF166" t="s">
        <v>261</v>
      </c>
    </row>
    <row r="167" spans="1:59" outlineLevel="1" x14ac:dyDescent="0.2">
      <c r="A167" s="171">
        <v>45</v>
      </c>
      <c r="B167" s="172" t="s">
        <v>1391</v>
      </c>
      <c r="C167" s="187" t="s">
        <v>1392</v>
      </c>
      <c r="D167" s="173" t="s">
        <v>364</v>
      </c>
      <c r="E167" s="174">
        <v>15</v>
      </c>
      <c r="F167" s="175"/>
      <c r="G167" s="176">
        <f>ROUND(E167*F167,2)</f>
        <v>0</v>
      </c>
      <c r="H167" s="175"/>
      <c r="I167" s="176">
        <f>ROUND(E167*H167,2)</f>
        <v>0</v>
      </c>
      <c r="J167" s="175"/>
      <c r="K167" s="176">
        <f>ROUND(E167*J167,2)</f>
        <v>0</v>
      </c>
      <c r="L167" s="176">
        <v>15</v>
      </c>
      <c r="M167" s="176">
        <f>G167*(1+L167/100)</f>
        <v>0</v>
      </c>
      <c r="N167" s="176">
        <v>0</v>
      </c>
      <c r="O167" s="176">
        <f>ROUND(E167*N167,2)</f>
        <v>0</v>
      </c>
      <c r="P167" s="176">
        <v>0</v>
      </c>
      <c r="Q167" s="176">
        <f>ROUND(E167*P167,2)</f>
        <v>0</v>
      </c>
      <c r="R167" s="176" t="s">
        <v>1129</v>
      </c>
      <c r="S167" s="176" t="s">
        <v>269</v>
      </c>
      <c r="T167" s="161">
        <v>0.45600000000000002</v>
      </c>
      <c r="U167" s="161">
        <f>ROUND(E167*T167,2)</f>
        <v>6.84</v>
      </c>
      <c r="V167" s="161"/>
      <c r="W167" s="152"/>
      <c r="X167" s="152"/>
      <c r="Y167" s="152"/>
      <c r="Z167" s="152"/>
      <c r="AA167" s="152"/>
      <c r="AB167" s="152"/>
      <c r="AC167" s="152"/>
      <c r="AD167" s="152"/>
      <c r="AE167" s="152"/>
      <c r="AF167" s="152" t="s">
        <v>325</v>
      </c>
      <c r="AG167" s="152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</row>
    <row r="168" spans="1:59" outlineLevel="1" x14ac:dyDescent="0.2">
      <c r="A168" s="159"/>
      <c r="B168" s="160"/>
      <c r="C168" s="193" t="s">
        <v>1393</v>
      </c>
      <c r="D168" s="191"/>
      <c r="E168" s="192">
        <v>15</v>
      </c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52"/>
      <c r="X168" s="152"/>
      <c r="Y168" s="152"/>
      <c r="Z168" s="152"/>
      <c r="AA168" s="152"/>
      <c r="AB168" s="152"/>
      <c r="AC168" s="152"/>
      <c r="AD168" s="152"/>
      <c r="AE168" s="152"/>
      <c r="AF168" s="152" t="s">
        <v>329</v>
      </c>
      <c r="AG168" s="152">
        <v>0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</row>
    <row r="169" spans="1:59" outlineLevel="1" x14ac:dyDescent="0.2">
      <c r="A169" s="171">
        <v>46</v>
      </c>
      <c r="B169" s="172" t="s">
        <v>1394</v>
      </c>
      <c r="C169" s="187" t="s">
        <v>1395</v>
      </c>
      <c r="D169" s="173" t="s">
        <v>364</v>
      </c>
      <c r="E169" s="174">
        <v>15</v>
      </c>
      <c r="F169" s="175"/>
      <c r="G169" s="176">
        <f>ROUND(E169*F169,2)</f>
        <v>0</v>
      </c>
      <c r="H169" s="175"/>
      <c r="I169" s="176">
        <f>ROUND(E169*H169,2)</f>
        <v>0</v>
      </c>
      <c r="J169" s="175"/>
      <c r="K169" s="176">
        <f>ROUND(E169*J169,2)</f>
        <v>0</v>
      </c>
      <c r="L169" s="176">
        <v>15</v>
      </c>
      <c r="M169" s="176">
        <f>G169*(1+L169/100)</f>
        <v>0</v>
      </c>
      <c r="N169" s="176">
        <v>0</v>
      </c>
      <c r="O169" s="176">
        <f>ROUND(E169*N169,2)</f>
        <v>0</v>
      </c>
      <c r="P169" s="176">
        <v>0</v>
      </c>
      <c r="Q169" s="176">
        <f>ROUND(E169*P169,2)</f>
        <v>0</v>
      </c>
      <c r="R169" s="176" t="s">
        <v>1129</v>
      </c>
      <c r="S169" s="176" t="s">
        <v>269</v>
      </c>
      <c r="T169" s="161">
        <v>0.23</v>
      </c>
      <c r="U169" s="161">
        <f>ROUND(E169*T169,2)</f>
        <v>3.45</v>
      </c>
      <c r="V169" s="161"/>
      <c r="W169" s="152"/>
      <c r="X169" s="152"/>
      <c r="Y169" s="152"/>
      <c r="Z169" s="152"/>
      <c r="AA169" s="152"/>
      <c r="AB169" s="152"/>
      <c r="AC169" s="152"/>
      <c r="AD169" s="152"/>
      <c r="AE169" s="152"/>
      <c r="AF169" s="152" t="s">
        <v>325</v>
      </c>
      <c r="AG169" s="152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</row>
    <row r="170" spans="1:59" outlineLevel="1" x14ac:dyDescent="0.2">
      <c r="A170" s="159"/>
      <c r="B170" s="160"/>
      <c r="C170" s="193" t="s">
        <v>1393</v>
      </c>
      <c r="D170" s="191"/>
      <c r="E170" s="192">
        <v>15</v>
      </c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52"/>
      <c r="X170" s="152"/>
      <c r="Y170" s="152"/>
      <c r="Z170" s="152"/>
      <c r="AA170" s="152"/>
      <c r="AB170" s="152"/>
      <c r="AC170" s="152"/>
      <c r="AD170" s="152"/>
      <c r="AE170" s="152"/>
      <c r="AF170" s="152" t="s">
        <v>329</v>
      </c>
      <c r="AG170" s="152">
        <v>0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</row>
    <row r="171" spans="1:59" outlineLevel="1" x14ac:dyDescent="0.2">
      <c r="A171" s="171">
        <v>47</v>
      </c>
      <c r="B171" s="172" t="s">
        <v>1396</v>
      </c>
      <c r="C171" s="187" t="s">
        <v>1397</v>
      </c>
      <c r="D171" s="173" t="s">
        <v>395</v>
      </c>
      <c r="E171" s="174">
        <v>57.75</v>
      </c>
      <c r="F171" s="175"/>
      <c r="G171" s="176">
        <f>ROUND(E171*F171,2)</f>
        <v>0</v>
      </c>
      <c r="H171" s="175"/>
      <c r="I171" s="176">
        <f>ROUND(E171*H171,2)</f>
        <v>0</v>
      </c>
      <c r="J171" s="175"/>
      <c r="K171" s="176">
        <f>ROUND(E171*J171,2)</f>
        <v>0</v>
      </c>
      <c r="L171" s="176">
        <v>15</v>
      </c>
      <c r="M171" s="176">
        <f>G171*(1+L171/100)</f>
        <v>0</v>
      </c>
      <c r="N171" s="176">
        <v>2.1000000000000001E-2</v>
      </c>
      <c r="O171" s="176">
        <f>ROUND(E171*N171,2)</f>
        <v>1.21</v>
      </c>
      <c r="P171" s="176">
        <v>0</v>
      </c>
      <c r="Q171" s="176">
        <f>ROUND(E171*P171,2)</f>
        <v>0</v>
      </c>
      <c r="R171" s="176" t="s">
        <v>396</v>
      </c>
      <c r="S171" s="176" t="s">
        <v>269</v>
      </c>
      <c r="T171" s="161">
        <v>0</v>
      </c>
      <c r="U171" s="161">
        <f>ROUND(E171*T171,2)</f>
        <v>0</v>
      </c>
      <c r="V171" s="161"/>
      <c r="W171" s="152"/>
      <c r="X171" s="152"/>
      <c r="Y171" s="152"/>
      <c r="Z171" s="152"/>
      <c r="AA171" s="152"/>
      <c r="AB171" s="152"/>
      <c r="AC171" s="152"/>
      <c r="AD171" s="152"/>
      <c r="AE171" s="152"/>
      <c r="AF171" s="152" t="s">
        <v>398</v>
      </c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</row>
    <row r="172" spans="1:59" outlineLevel="1" x14ac:dyDescent="0.2">
      <c r="A172" s="159"/>
      <c r="B172" s="160"/>
      <c r="C172" s="193" t="s">
        <v>1398</v>
      </c>
      <c r="D172" s="191"/>
      <c r="E172" s="192">
        <v>57.75</v>
      </c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52"/>
      <c r="X172" s="152"/>
      <c r="Y172" s="152"/>
      <c r="Z172" s="152"/>
      <c r="AA172" s="152"/>
      <c r="AB172" s="152"/>
      <c r="AC172" s="152"/>
      <c r="AD172" s="152"/>
      <c r="AE172" s="152"/>
      <c r="AF172" s="152" t="s">
        <v>329</v>
      </c>
      <c r="AG172" s="152">
        <v>0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</row>
    <row r="173" spans="1:59" outlineLevel="1" x14ac:dyDescent="0.2">
      <c r="A173" s="171">
        <v>48</v>
      </c>
      <c r="B173" s="172" t="s">
        <v>1168</v>
      </c>
      <c r="C173" s="187" t="s">
        <v>1169</v>
      </c>
      <c r="D173" s="173" t="s">
        <v>0</v>
      </c>
      <c r="E173" s="174">
        <v>134.27600000000001</v>
      </c>
      <c r="F173" s="175"/>
      <c r="G173" s="176">
        <f>ROUND(E173*F173,2)</f>
        <v>0</v>
      </c>
      <c r="H173" s="175"/>
      <c r="I173" s="176">
        <f>ROUND(E173*H173,2)</f>
        <v>0</v>
      </c>
      <c r="J173" s="175"/>
      <c r="K173" s="176">
        <f>ROUND(E173*J173,2)</f>
        <v>0</v>
      </c>
      <c r="L173" s="176">
        <v>15</v>
      </c>
      <c r="M173" s="176">
        <f>G173*(1+L173/100)</f>
        <v>0</v>
      </c>
      <c r="N173" s="176">
        <v>0</v>
      </c>
      <c r="O173" s="176">
        <f>ROUND(E173*N173,2)</f>
        <v>0</v>
      </c>
      <c r="P173" s="176">
        <v>0</v>
      </c>
      <c r="Q173" s="176">
        <f>ROUND(E173*P173,2)</f>
        <v>0</v>
      </c>
      <c r="R173" s="176" t="s">
        <v>1129</v>
      </c>
      <c r="S173" s="176" t="s">
        <v>269</v>
      </c>
      <c r="T173" s="161">
        <v>0</v>
      </c>
      <c r="U173" s="161">
        <f>ROUND(E173*T173,2)</f>
        <v>0</v>
      </c>
      <c r="V173" s="161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 t="s">
        <v>325</v>
      </c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</row>
    <row r="174" spans="1:59" outlineLevel="1" x14ac:dyDescent="0.2">
      <c r="A174" s="159"/>
      <c r="B174" s="160"/>
      <c r="C174" s="257" t="s">
        <v>429</v>
      </c>
      <c r="D174" s="258"/>
      <c r="E174" s="258"/>
      <c r="F174" s="258"/>
      <c r="G174" s="258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 t="s">
        <v>327</v>
      </c>
      <c r="AG174" s="152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</row>
    <row r="175" spans="1:59" outlineLevel="1" x14ac:dyDescent="0.2">
      <c r="A175" s="159"/>
      <c r="B175" s="160"/>
      <c r="C175" s="193" t="s">
        <v>1399</v>
      </c>
      <c r="D175" s="191"/>
      <c r="E175" s="192">
        <v>134.28</v>
      </c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 t="s">
        <v>329</v>
      </c>
      <c r="AG175" s="152">
        <v>0</v>
      </c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</row>
    <row r="176" spans="1:59" outlineLevel="1" x14ac:dyDescent="0.2">
      <c r="A176" s="171">
        <v>49</v>
      </c>
      <c r="B176" s="172" t="s">
        <v>1400</v>
      </c>
      <c r="C176" s="187" t="s">
        <v>1401</v>
      </c>
      <c r="D176" s="173" t="s">
        <v>1402</v>
      </c>
      <c r="E176" s="174">
        <v>1</v>
      </c>
      <c r="F176" s="175"/>
      <c r="G176" s="176">
        <f>ROUND(E176*F176,2)</f>
        <v>0</v>
      </c>
      <c r="H176" s="175"/>
      <c r="I176" s="176">
        <f>ROUND(E176*H176,2)</f>
        <v>0</v>
      </c>
      <c r="J176" s="175"/>
      <c r="K176" s="176">
        <f>ROUND(E176*J176,2)</f>
        <v>0</v>
      </c>
      <c r="L176" s="176">
        <v>15</v>
      </c>
      <c r="M176" s="176">
        <f>G176*(1+L176/100)</f>
        <v>0</v>
      </c>
      <c r="N176" s="176">
        <v>0</v>
      </c>
      <c r="O176" s="176">
        <f>ROUND(E176*N176,2)</f>
        <v>0</v>
      </c>
      <c r="P176" s="176">
        <v>0</v>
      </c>
      <c r="Q176" s="176">
        <f>ROUND(E176*P176,2)</f>
        <v>0</v>
      </c>
      <c r="R176" s="176"/>
      <c r="S176" s="176" t="s">
        <v>265</v>
      </c>
      <c r="T176" s="161">
        <v>0</v>
      </c>
      <c r="U176" s="161">
        <f>ROUND(E176*T176,2)</f>
        <v>0</v>
      </c>
      <c r="V176" s="161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 t="s">
        <v>1403</v>
      </c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</row>
    <row r="177" spans="1:32" x14ac:dyDescent="0.2">
      <c r="A177" s="5"/>
      <c r="B177" s="6"/>
      <c r="C177" s="188"/>
      <c r="D177" s="8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AD177">
        <v>15</v>
      </c>
      <c r="AE177">
        <v>21</v>
      </c>
    </row>
    <row r="178" spans="1:32" x14ac:dyDescent="0.2">
      <c r="A178" s="155"/>
      <c r="B178" s="156" t="s">
        <v>29</v>
      </c>
      <c r="C178" s="189"/>
      <c r="D178" s="157"/>
      <c r="E178" s="158"/>
      <c r="F178" s="158"/>
      <c r="G178" s="184">
        <f>G8+G36+G52+G69+G73+G119+G139+G143+G150+G154+G160+G166</f>
        <v>0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AD178">
        <f>SUMIF(L7:L176,AD177,G7:G176)</f>
        <v>0</v>
      </c>
      <c r="AE178">
        <f>SUMIF(L7:L176,AE177,G7:G176)</f>
        <v>0</v>
      </c>
      <c r="AF178" t="s">
        <v>300</v>
      </c>
    </row>
    <row r="179" spans="1:32" x14ac:dyDescent="0.2">
      <c r="C179" s="190"/>
      <c r="D179" s="143"/>
      <c r="AF179" t="s">
        <v>319</v>
      </c>
    </row>
    <row r="180" spans="1:32" x14ac:dyDescent="0.2">
      <c r="D180" s="143"/>
    </row>
    <row r="181" spans="1:32" x14ac:dyDescent="0.2">
      <c r="D181" s="143"/>
    </row>
    <row r="182" spans="1:32" x14ac:dyDescent="0.2">
      <c r="D182" s="143"/>
    </row>
    <row r="183" spans="1:32" x14ac:dyDescent="0.2">
      <c r="D183" s="143"/>
    </row>
    <row r="184" spans="1:32" x14ac:dyDescent="0.2">
      <c r="D184" s="143"/>
    </row>
    <row r="185" spans="1:32" x14ac:dyDescent="0.2">
      <c r="D185" s="143"/>
    </row>
    <row r="186" spans="1:32" x14ac:dyDescent="0.2">
      <c r="D186" s="143"/>
    </row>
    <row r="187" spans="1:32" x14ac:dyDescent="0.2">
      <c r="D187" s="143"/>
    </row>
    <row r="188" spans="1:32" x14ac:dyDescent="0.2">
      <c r="D188" s="143"/>
    </row>
    <row r="189" spans="1:32" x14ac:dyDescent="0.2">
      <c r="D189" s="143"/>
    </row>
    <row r="190" spans="1:32" x14ac:dyDescent="0.2">
      <c r="D190" s="143"/>
    </row>
    <row r="191" spans="1:32" x14ac:dyDescent="0.2">
      <c r="D191" s="143"/>
    </row>
    <row r="192" spans="1:32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U6MJKfR28M7BZGl2T9pXuoWyDXS0K0bNcfU/lJA5LrhLhLjEE3TH42pqCJiBBeaT5LAxE8K+BjPvuKaLsbjgMA==" saltValue="fS+la3b+196BL5rZV5jpcQ==" spinCount="100000" sheet="1"/>
  <mergeCells count="53">
    <mergeCell ref="C42:G42"/>
    <mergeCell ref="A1:G1"/>
    <mergeCell ref="C2:G2"/>
    <mergeCell ref="C3:G3"/>
    <mergeCell ref="C4:G4"/>
    <mergeCell ref="C10:G10"/>
    <mergeCell ref="C13:G13"/>
    <mergeCell ref="C18:G18"/>
    <mergeCell ref="C22:G22"/>
    <mergeCell ref="C25:G25"/>
    <mergeCell ref="C29:G29"/>
    <mergeCell ref="C32:G32"/>
    <mergeCell ref="C78:G78"/>
    <mergeCell ref="C46:G46"/>
    <mergeCell ref="C47:G47"/>
    <mergeCell ref="C50:G50"/>
    <mergeCell ref="C54:G54"/>
    <mergeCell ref="C61:G61"/>
    <mergeCell ref="C64:G64"/>
    <mergeCell ref="C67:G67"/>
    <mergeCell ref="C71:G71"/>
    <mergeCell ref="C75:G75"/>
    <mergeCell ref="C76:G76"/>
    <mergeCell ref="C77:G77"/>
    <mergeCell ref="C115:G115"/>
    <mergeCell ref="C79:G79"/>
    <mergeCell ref="C80:G80"/>
    <mergeCell ref="C84:G84"/>
    <mergeCell ref="C95:G95"/>
    <mergeCell ref="C100:G100"/>
    <mergeCell ref="C103:G103"/>
    <mergeCell ref="C106:G106"/>
    <mergeCell ref="C109:G109"/>
    <mergeCell ref="C112:G112"/>
    <mergeCell ref="C113:G113"/>
    <mergeCell ref="C114:G114"/>
    <mergeCell ref="C145:G145"/>
    <mergeCell ref="C116:G116"/>
    <mergeCell ref="C117:G117"/>
    <mergeCell ref="C121:G121"/>
    <mergeCell ref="C122:G122"/>
    <mergeCell ref="C128:G128"/>
    <mergeCell ref="C129:G129"/>
    <mergeCell ref="C132:G132"/>
    <mergeCell ref="C133:G133"/>
    <mergeCell ref="C136:G136"/>
    <mergeCell ref="C137:G137"/>
    <mergeCell ref="C141:G141"/>
    <mergeCell ref="C146:G146"/>
    <mergeCell ref="C152:G152"/>
    <mergeCell ref="C158:G158"/>
    <mergeCell ref="C164:G164"/>
    <mergeCell ref="C174:G17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</cols>
  <sheetData>
    <row r="1" spans="1:59" ht="15.75" customHeight="1" x14ac:dyDescent="0.25">
      <c r="A1" s="250" t="s">
        <v>320</v>
      </c>
      <c r="B1" s="250"/>
      <c r="C1" s="250"/>
      <c r="D1" s="250"/>
      <c r="E1" s="250"/>
      <c r="F1" s="250"/>
      <c r="G1" s="250"/>
      <c r="AF1" t="s">
        <v>236</v>
      </c>
    </row>
    <row r="2" spans="1:59" ht="24.95" customHeight="1" x14ac:dyDescent="0.2">
      <c r="A2" s="144" t="s">
        <v>7</v>
      </c>
      <c r="B2" s="73" t="s">
        <v>44</v>
      </c>
      <c r="C2" s="251" t="s">
        <v>45</v>
      </c>
      <c r="D2" s="252"/>
      <c r="E2" s="252"/>
      <c r="F2" s="252"/>
      <c r="G2" s="253"/>
      <c r="AF2" t="s">
        <v>237</v>
      </c>
    </row>
    <row r="3" spans="1:59" ht="24.95" customHeight="1" x14ac:dyDescent="0.2">
      <c r="A3" s="144" t="s">
        <v>8</v>
      </c>
      <c r="B3" s="73" t="s">
        <v>60</v>
      </c>
      <c r="C3" s="251" t="s">
        <v>61</v>
      </c>
      <c r="D3" s="252"/>
      <c r="E3" s="252"/>
      <c r="F3" s="252"/>
      <c r="G3" s="253"/>
      <c r="AB3" s="90" t="s">
        <v>237</v>
      </c>
      <c r="AF3" t="s">
        <v>239</v>
      </c>
    </row>
    <row r="4" spans="1:59" ht="24.95" customHeight="1" x14ac:dyDescent="0.2">
      <c r="A4" s="145" t="s">
        <v>9</v>
      </c>
      <c r="B4" s="146" t="s">
        <v>68</v>
      </c>
      <c r="C4" s="254" t="s">
        <v>69</v>
      </c>
      <c r="D4" s="255"/>
      <c r="E4" s="255"/>
      <c r="F4" s="255"/>
      <c r="G4" s="256"/>
      <c r="AF4" t="s">
        <v>240</v>
      </c>
    </row>
    <row r="5" spans="1:59" x14ac:dyDescent="0.2">
      <c r="D5" s="143"/>
    </row>
    <row r="6" spans="1:59" ht="38.25" x14ac:dyDescent="0.2">
      <c r="A6" s="148" t="s">
        <v>241</v>
      </c>
      <c r="B6" s="150" t="s">
        <v>242</v>
      </c>
      <c r="C6" s="150" t="s">
        <v>243</v>
      </c>
      <c r="D6" s="149" t="s">
        <v>244</v>
      </c>
      <c r="E6" s="148" t="s">
        <v>245</v>
      </c>
      <c r="F6" s="147" t="s">
        <v>246</v>
      </c>
      <c r="G6" s="148" t="s">
        <v>29</v>
      </c>
      <c r="H6" s="151" t="s">
        <v>30</v>
      </c>
      <c r="I6" s="151" t="s">
        <v>247</v>
      </c>
      <c r="J6" s="151" t="s">
        <v>31</v>
      </c>
      <c r="K6" s="151" t="s">
        <v>248</v>
      </c>
      <c r="L6" s="151" t="s">
        <v>249</v>
      </c>
      <c r="M6" s="151" t="s">
        <v>250</v>
      </c>
      <c r="N6" s="151" t="s">
        <v>251</v>
      </c>
      <c r="O6" s="151" t="s">
        <v>252</v>
      </c>
      <c r="P6" s="151" t="s">
        <v>253</v>
      </c>
      <c r="Q6" s="151" t="s">
        <v>254</v>
      </c>
      <c r="R6" s="151" t="s">
        <v>255</v>
      </c>
      <c r="S6" s="151" t="s">
        <v>256</v>
      </c>
      <c r="T6" s="151" t="s">
        <v>257</v>
      </c>
      <c r="U6" s="151" t="s">
        <v>258</v>
      </c>
      <c r="V6" s="151" t="s">
        <v>259</v>
      </c>
    </row>
    <row r="7" spans="1:59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59" x14ac:dyDescent="0.2">
      <c r="A8" s="166" t="s">
        <v>260</v>
      </c>
      <c r="B8" s="167" t="s">
        <v>171</v>
      </c>
      <c r="C8" s="185" t="s">
        <v>172</v>
      </c>
      <c r="D8" s="168"/>
      <c r="E8" s="169"/>
      <c r="F8" s="170"/>
      <c r="G8" s="170">
        <f>SUMIF(AF9:AF15,"&lt;&gt;NOR",G9:G15)</f>
        <v>0</v>
      </c>
      <c r="H8" s="170"/>
      <c r="I8" s="170">
        <f>SUM(I9:I15)</f>
        <v>0</v>
      </c>
      <c r="J8" s="170"/>
      <c r="K8" s="170">
        <f>SUM(K9:K15)</f>
        <v>0</v>
      </c>
      <c r="L8" s="170"/>
      <c r="M8" s="170">
        <f>SUM(M9:M15)</f>
        <v>0</v>
      </c>
      <c r="N8" s="170"/>
      <c r="O8" s="170">
        <f>SUM(O9:O15)</f>
        <v>0</v>
      </c>
      <c r="P8" s="170"/>
      <c r="Q8" s="170">
        <f>SUM(Q9:Q15)</f>
        <v>0</v>
      </c>
      <c r="R8" s="170"/>
      <c r="S8" s="170"/>
      <c r="T8" s="165"/>
      <c r="U8" s="165">
        <f>SUM(U9:U15)</f>
        <v>67.139999999999986</v>
      </c>
      <c r="V8" s="165"/>
      <c r="AF8" t="s">
        <v>261</v>
      </c>
    </row>
    <row r="9" spans="1:59" ht="22.5" outlineLevel="1" x14ac:dyDescent="0.2">
      <c r="A9" s="177">
        <v>1</v>
      </c>
      <c r="B9" s="178" t="s">
        <v>1404</v>
      </c>
      <c r="C9" s="186" t="s">
        <v>1405</v>
      </c>
      <c r="D9" s="179" t="s">
        <v>364</v>
      </c>
      <c r="E9" s="180">
        <v>315</v>
      </c>
      <c r="F9" s="181"/>
      <c r="G9" s="182">
        <f t="shared" ref="G9:G15" si="0">ROUND(E9*F9,2)</f>
        <v>0</v>
      </c>
      <c r="H9" s="181"/>
      <c r="I9" s="182">
        <f t="shared" ref="I9:I15" si="1">ROUND(E9*H9,2)</f>
        <v>0</v>
      </c>
      <c r="J9" s="181"/>
      <c r="K9" s="182">
        <f t="shared" ref="K9:K15" si="2">ROUND(E9*J9,2)</f>
        <v>0</v>
      </c>
      <c r="L9" s="182">
        <v>15</v>
      </c>
      <c r="M9" s="182">
        <f t="shared" ref="M9:M15" si="3">G9*(1+L9/100)</f>
        <v>0</v>
      </c>
      <c r="N9" s="182">
        <v>0</v>
      </c>
      <c r="O9" s="182">
        <f t="shared" ref="O9:O15" si="4">ROUND(E9*N9,2)</f>
        <v>0</v>
      </c>
      <c r="P9" s="182">
        <v>0</v>
      </c>
      <c r="Q9" s="182">
        <f t="shared" ref="Q9:Q15" si="5">ROUND(E9*P9,2)</f>
        <v>0</v>
      </c>
      <c r="R9" s="182" t="s">
        <v>1406</v>
      </c>
      <c r="S9" s="182" t="s">
        <v>269</v>
      </c>
      <c r="T9" s="161">
        <v>0.17599999999999999</v>
      </c>
      <c r="U9" s="161">
        <f>ROUND(E9*T9,2)</f>
        <v>55.44</v>
      </c>
      <c r="V9" s="161"/>
      <c r="W9" s="152"/>
      <c r="X9" s="152"/>
      <c r="Y9" s="152"/>
      <c r="Z9" s="152"/>
      <c r="AA9" s="152"/>
      <c r="AB9" s="152"/>
      <c r="AC9" s="152"/>
      <c r="AD9" s="152"/>
      <c r="AE9" s="152"/>
      <c r="AF9" s="152" t="s">
        <v>325</v>
      </c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</row>
    <row r="10" spans="1:59" ht="22.5" outlineLevel="1" x14ac:dyDescent="0.2">
      <c r="A10" s="177">
        <v>2</v>
      </c>
      <c r="B10" s="178" t="s">
        <v>1407</v>
      </c>
      <c r="C10" s="186" t="s">
        <v>1408</v>
      </c>
      <c r="D10" s="179" t="s">
        <v>364</v>
      </c>
      <c r="E10" s="180">
        <v>18</v>
      </c>
      <c r="F10" s="181"/>
      <c r="G10" s="182">
        <f t="shared" si="0"/>
        <v>0</v>
      </c>
      <c r="H10" s="181"/>
      <c r="I10" s="182">
        <f t="shared" si="1"/>
        <v>0</v>
      </c>
      <c r="J10" s="181"/>
      <c r="K10" s="182">
        <f t="shared" si="2"/>
        <v>0</v>
      </c>
      <c r="L10" s="182">
        <v>15</v>
      </c>
      <c r="M10" s="182">
        <f t="shared" si="3"/>
        <v>0</v>
      </c>
      <c r="N10" s="182">
        <v>0</v>
      </c>
      <c r="O10" s="182">
        <f t="shared" si="4"/>
        <v>0</v>
      </c>
      <c r="P10" s="182">
        <v>0</v>
      </c>
      <c r="Q10" s="182">
        <f t="shared" si="5"/>
        <v>0</v>
      </c>
      <c r="R10" s="182" t="s">
        <v>1406</v>
      </c>
      <c r="S10" s="182" t="s">
        <v>269</v>
      </c>
      <c r="T10" s="161">
        <v>0.20799999999999999</v>
      </c>
      <c r="U10" s="161">
        <f>ROUND(E10*T10,2)</f>
        <v>3.74</v>
      </c>
      <c r="V10" s="161"/>
      <c r="W10" s="152"/>
      <c r="X10" s="152"/>
      <c r="Y10" s="152"/>
      <c r="Z10" s="152"/>
      <c r="AA10" s="152"/>
      <c r="AB10" s="152"/>
      <c r="AC10" s="152"/>
      <c r="AD10" s="152"/>
      <c r="AE10" s="152"/>
      <c r="AF10" s="152" t="s">
        <v>325</v>
      </c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</row>
    <row r="11" spans="1:59" ht="22.5" outlineLevel="1" x14ac:dyDescent="0.2">
      <c r="A11" s="177">
        <v>3</v>
      </c>
      <c r="B11" s="178" t="s">
        <v>1409</v>
      </c>
      <c r="C11" s="186" t="s">
        <v>1410</v>
      </c>
      <c r="D11" s="179" t="s">
        <v>364</v>
      </c>
      <c r="E11" s="180">
        <v>17</v>
      </c>
      <c r="F11" s="181"/>
      <c r="G11" s="182">
        <f t="shared" si="0"/>
        <v>0</v>
      </c>
      <c r="H11" s="181"/>
      <c r="I11" s="182">
        <f t="shared" si="1"/>
        <v>0</v>
      </c>
      <c r="J11" s="181"/>
      <c r="K11" s="182">
        <f t="shared" si="2"/>
        <v>0</v>
      </c>
      <c r="L11" s="182">
        <v>15</v>
      </c>
      <c r="M11" s="182">
        <f t="shared" si="3"/>
        <v>0</v>
      </c>
      <c r="N11" s="182">
        <v>0</v>
      </c>
      <c r="O11" s="182">
        <f t="shared" si="4"/>
        <v>0</v>
      </c>
      <c r="P11" s="182">
        <v>0</v>
      </c>
      <c r="Q11" s="182">
        <f t="shared" si="5"/>
        <v>0</v>
      </c>
      <c r="R11" s="182" t="s">
        <v>1406</v>
      </c>
      <c r="S11" s="182" t="s">
        <v>269</v>
      </c>
      <c r="T11" s="161">
        <v>0.34200000000000003</v>
      </c>
      <c r="U11" s="161">
        <f>ROUND(E11*T11,2)</f>
        <v>5.81</v>
      </c>
      <c r="V11" s="161"/>
      <c r="W11" s="152"/>
      <c r="X11" s="152"/>
      <c r="Y11" s="152"/>
      <c r="Z11" s="152"/>
      <c r="AA11" s="152"/>
      <c r="AB11" s="152"/>
      <c r="AC11" s="152"/>
      <c r="AD11" s="152"/>
      <c r="AE11" s="152"/>
      <c r="AF11" s="152" t="s">
        <v>325</v>
      </c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</row>
    <row r="12" spans="1:59" outlineLevel="1" x14ac:dyDescent="0.2">
      <c r="A12" s="177">
        <v>4</v>
      </c>
      <c r="B12" s="178" t="s">
        <v>1411</v>
      </c>
      <c r="C12" s="186" t="s">
        <v>1412</v>
      </c>
      <c r="D12" s="179" t="s">
        <v>369</v>
      </c>
      <c r="E12" s="180">
        <v>1.5</v>
      </c>
      <c r="F12" s="181"/>
      <c r="G12" s="182">
        <f t="shared" si="0"/>
        <v>0</v>
      </c>
      <c r="H12" s="181"/>
      <c r="I12" s="182">
        <f t="shared" si="1"/>
        <v>0</v>
      </c>
      <c r="J12" s="181"/>
      <c r="K12" s="182">
        <f t="shared" si="2"/>
        <v>0</v>
      </c>
      <c r="L12" s="182">
        <v>15</v>
      </c>
      <c r="M12" s="182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2" t="s">
        <v>1406</v>
      </c>
      <c r="S12" s="182" t="s">
        <v>269</v>
      </c>
      <c r="T12" s="161">
        <v>0.49</v>
      </c>
      <c r="U12" s="161">
        <f>ROUND(E12*T12,2)</f>
        <v>0.74</v>
      </c>
      <c r="V12" s="161"/>
      <c r="W12" s="152"/>
      <c r="X12" s="152"/>
      <c r="Y12" s="152"/>
      <c r="Z12" s="152"/>
      <c r="AA12" s="152"/>
      <c r="AB12" s="152"/>
      <c r="AC12" s="152"/>
      <c r="AD12" s="152"/>
      <c r="AE12" s="152"/>
      <c r="AF12" s="152" t="s">
        <v>325</v>
      </c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</row>
    <row r="13" spans="1:59" outlineLevel="1" x14ac:dyDescent="0.2">
      <c r="A13" s="177">
        <v>5</v>
      </c>
      <c r="B13" s="178" t="s">
        <v>1413</v>
      </c>
      <c r="C13" s="186" t="s">
        <v>1414</v>
      </c>
      <c r="D13" s="179" t="s">
        <v>369</v>
      </c>
      <c r="E13" s="180">
        <v>14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15</v>
      </c>
      <c r="M13" s="182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2" t="s">
        <v>1406</v>
      </c>
      <c r="S13" s="182" t="s">
        <v>269</v>
      </c>
      <c r="T13" s="161">
        <v>0</v>
      </c>
      <c r="U13" s="161">
        <f>ROUND(E13*T13,2)</f>
        <v>0</v>
      </c>
      <c r="V13" s="161"/>
      <c r="W13" s="152"/>
      <c r="X13" s="152"/>
      <c r="Y13" s="152"/>
      <c r="Z13" s="152"/>
      <c r="AA13" s="152"/>
      <c r="AB13" s="152"/>
      <c r="AC13" s="152"/>
      <c r="AD13" s="152"/>
      <c r="AE13" s="152"/>
      <c r="AF13" s="152" t="s">
        <v>325</v>
      </c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</row>
    <row r="14" spans="1:59" outlineLevel="1" x14ac:dyDescent="0.2">
      <c r="A14" s="177">
        <v>6</v>
      </c>
      <c r="B14" s="178" t="s">
        <v>1415</v>
      </c>
      <c r="C14" s="186" t="s">
        <v>1416</v>
      </c>
      <c r="D14" s="179" t="s">
        <v>369</v>
      </c>
      <c r="E14" s="180">
        <v>1.5</v>
      </c>
      <c r="F14" s="181"/>
      <c r="G14" s="182">
        <f t="shared" si="0"/>
        <v>0</v>
      </c>
      <c r="H14" s="181"/>
      <c r="I14" s="182">
        <f t="shared" si="1"/>
        <v>0</v>
      </c>
      <c r="J14" s="181"/>
      <c r="K14" s="182">
        <f t="shared" si="2"/>
        <v>0</v>
      </c>
      <c r="L14" s="182">
        <v>15</v>
      </c>
      <c r="M14" s="182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2" t="s">
        <v>1406</v>
      </c>
      <c r="S14" s="182" t="s">
        <v>269</v>
      </c>
      <c r="T14" s="161">
        <v>0.94199999999999995</v>
      </c>
      <c r="U14" s="161">
        <f>ROUND(E14*T14,2)</f>
        <v>1.41</v>
      </c>
      <c r="V14" s="161"/>
      <c r="W14" s="152"/>
      <c r="X14" s="152"/>
      <c r="Y14" s="152"/>
      <c r="Z14" s="152"/>
      <c r="AA14" s="152"/>
      <c r="AB14" s="152"/>
      <c r="AC14" s="152"/>
      <c r="AD14" s="152"/>
      <c r="AE14" s="152"/>
      <c r="AF14" s="152" t="s">
        <v>325</v>
      </c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</row>
    <row r="15" spans="1:59" outlineLevel="1" x14ac:dyDescent="0.2">
      <c r="A15" s="177">
        <v>7</v>
      </c>
      <c r="B15" s="178" t="s">
        <v>1417</v>
      </c>
      <c r="C15" s="186" t="s">
        <v>1418</v>
      </c>
      <c r="D15" s="179" t="s">
        <v>369</v>
      </c>
      <c r="E15" s="180">
        <v>1.5</v>
      </c>
      <c r="F15" s="181"/>
      <c r="G15" s="182">
        <f t="shared" si="0"/>
        <v>0</v>
      </c>
      <c r="H15" s="181"/>
      <c r="I15" s="182">
        <f t="shared" si="1"/>
        <v>0</v>
      </c>
      <c r="J15" s="181"/>
      <c r="K15" s="182">
        <f t="shared" si="2"/>
        <v>0</v>
      </c>
      <c r="L15" s="182">
        <v>15</v>
      </c>
      <c r="M15" s="182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2" t="s">
        <v>1406</v>
      </c>
      <c r="S15" s="182" t="s">
        <v>269</v>
      </c>
      <c r="T15" s="161">
        <v>0</v>
      </c>
      <c r="U15" s="161">
        <f>ROUND(E15*T15,2)</f>
        <v>0</v>
      </c>
      <c r="V15" s="161"/>
      <c r="W15" s="152"/>
      <c r="X15" s="152"/>
      <c r="Y15" s="152"/>
      <c r="Z15" s="152"/>
      <c r="AA15" s="152"/>
      <c r="AB15" s="152"/>
      <c r="AC15" s="152"/>
      <c r="AD15" s="152"/>
      <c r="AE15" s="152"/>
      <c r="AF15" s="152" t="s">
        <v>325</v>
      </c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</row>
    <row r="16" spans="1:59" x14ac:dyDescent="0.2">
      <c r="A16" s="166" t="s">
        <v>260</v>
      </c>
      <c r="B16" s="167" t="s">
        <v>228</v>
      </c>
      <c r="C16" s="185" t="s">
        <v>229</v>
      </c>
      <c r="D16" s="168"/>
      <c r="E16" s="169"/>
      <c r="F16" s="170"/>
      <c r="G16" s="170">
        <f>SUMIF(AF17:AF79,"&lt;&gt;NOR",G17:G79)</f>
        <v>0</v>
      </c>
      <c r="H16" s="170"/>
      <c r="I16" s="170">
        <f>SUM(I17:I79)</f>
        <v>0</v>
      </c>
      <c r="J16" s="170"/>
      <c r="K16" s="170">
        <f>SUM(K17:K79)</f>
        <v>0</v>
      </c>
      <c r="L16" s="170"/>
      <c r="M16" s="170">
        <f>SUM(M17:M79)</f>
        <v>0</v>
      </c>
      <c r="N16" s="170"/>
      <c r="O16" s="170">
        <f>SUM(O17:O79)</f>
        <v>0</v>
      </c>
      <c r="P16" s="170"/>
      <c r="Q16" s="170">
        <f>SUM(Q17:Q79)</f>
        <v>0</v>
      </c>
      <c r="R16" s="170"/>
      <c r="S16" s="170"/>
      <c r="T16" s="165"/>
      <c r="U16" s="165">
        <f>SUM(U17:U79)</f>
        <v>146.64000000000001</v>
      </c>
      <c r="V16" s="165"/>
      <c r="AF16" t="s">
        <v>261</v>
      </c>
    </row>
    <row r="17" spans="1:59" ht="22.5" outlineLevel="1" x14ac:dyDescent="0.2">
      <c r="A17" s="177">
        <v>8</v>
      </c>
      <c r="B17" s="178" t="s">
        <v>1419</v>
      </c>
      <c r="C17" s="186" t="s">
        <v>1420</v>
      </c>
      <c r="D17" s="179" t="s">
        <v>364</v>
      </c>
      <c r="E17" s="180">
        <v>90</v>
      </c>
      <c r="F17" s="181"/>
      <c r="G17" s="182">
        <f t="shared" ref="G17:G63" si="6">ROUND(E17*F17,2)</f>
        <v>0</v>
      </c>
      <c r="H17" s="181"/>
      <c r="I17" s="182">
        <f t="shared" ref="I17:I63" si="7">ROUND(E17*H17,2)</f>
        <v>0</v>
      </c>
      <c r="J17" s="181"/>
      <c r="K17" s="182">
        <f t="shared" ref="K17:K63" si="8">ROUND(E17*J17,2)</f>
        <v>0</v>
      </c>
      <c r="L17" s="182">
        <v>15</v>
      </c>
      <c r="M17" s="182">
        <f t="shared" ref="M17:M63" si="9">G17*(1+L17/100)</f>
        <v>0</v>
      </c>
      <c r="N17" s="182">
        <v>0</v>
      </c>
      <c r="O17" s="182">
        <f t="shared" ref="O17:O63" si="10">ROUND(E17*N17,2)</f>
        <v>0</v>
      </c>
      <c r="P17" s="182">
        <v>0</v>
      </c>
      <c r="Q17" s="182">
        <f t="shared" ref="Q17:Q63" si="11">ROUND(E17*P17,2)</f>
        <v>0</v>
      </c>
      <c r="R17" s="182" t="s">
        <v>228</v>
      </c>
      <c r="S17" s="182" t="s">
        <v>269</v>
      </c>
      <c r="T17" s="161">
        <v>0.13</v>
      </c>
      <c r="U17" s="161">
        <f>ROUND(E17*T17,2)</f>
        <v>11.7</v>
      </c>
      <c r="V17" s="161"/>
      <c r="W17" s="152"/>
      <c r="X17" s="152"/>
      <c r="Y17" s="152"/>
      <c r="Z17" s="152"/>
      <c r="AA17" s="152"/>
      <c r="AB17" s="152"/>
      <c r="AC17" s="152"/>
      <c r="AD17" s="152"/>
      <c r="AE17" s="152"/>
      <c r="AF17" s="152" t="s">
        <v>1421</v>
      </c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</row>
    <row r="18" spans="1:59" ht="22.5" outlineLevel="1" x14ac:dyDescent="0.2">
      <c r="A18" s="177">
        <v>9</v>
      </c>
      <c r="B18" s="178" t="s">
        <v>1422</v>
      </c>
      <c r="C18" s="186" t="s">
        <v>1423</v>
      </c>
      <c r="D18" s="179" t="s">
        <v>364</v>
      </c>
      <c r="E18" s="180">
        <v>110</v>
      </c>
      <c r="F18" s="181"/>
      <c r="G18" s="182">
        <f t="shared" si="6"/>
        <v>0</v>
      </c>
      <c r="H18" s="181"/>
      <c r="I18" s="182">
        <f t="shared" si="7"/>
        <v>0</v>
      </c>
      <c r="J18" s="181"/>
      <c r="K18" s="182">
        <f t="shared" si="8"/>
        <v>0</v>
      </c>
      <c r="L18" s="182">
        <v>15</v>
      </c>
      <c r="M18" s="182">
        <f t="shared" si="9"/>
        <v>0</v>
      </c>
      <c r="N18" s="182">
        <v>0</v>
      </c>
      <c r="O18" s="182">
        <f t="shared" si="10"/>
        <v>0</v>
      </c>
      <c r="P18" s="182">
        <v>0</v>
      </c>
      <c r="Q18" s="182">
        <f t="shared" si="11"/>
        <v>0</v>
      </c>
      <c r="R18" s="182" t="s">
        <v>228</v>
      </c>
      <c r="S18" s="182" t="s">
        <v>269</v>
      </c>
      <c r="T18" s="161">
        <v>0.49717</v>
      </c>
      <c r="U18" s="161">
        <f>ROUND(E18*T18,2)</f>
        <v>54.69</v>
      </c>
      <c r="V18" s="161"/>
      <c r="W18" s="152"/>
      <c r="X18" s="152"/>
      <c r="Y18" s="152"/>
      <c r="Z18" s="152"/>
      <c r="AA18" s="152"/>
      <c r="AB18" s="152"/>
      <c r="AC18" s="152"/>
      <c r="AD18" s="152"/>
      <c r="AE18" s="152"/>
      <c r="AF18" s="152" t="s">
        <v>1421</v>
      </c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</row>
    <row r="19" spans="1:59" outlineLevel="1" x14ac:dyDescent="0.2">
      <c r="A19" s="177">
        <v>10</v>
      </c>
      <c r="B19" s="178" t="s">
        <v>1424</v>
      </c>
      <c r="C19" s="186" t="s">
        <v>1425</v>
      </c>
      <c r="D19" s="179" t="s">
        <v>395</v>
      </c>
      <c r="E19" s="180">
        <v>3</v>
      </c>
      <c r="F19" s="181"/>
      <c r="G19" s="182">
        <f t="shared" si="6"/>
        <v>0</v>
      </c>
      <c r="H19" s="181"/>
      <c r="I19" s="182">
        <f t="shared" si="7"/>
        <v>0</v>
      </c>
      <c r="J19" s="181"/>
      <c r="K19" s="182">
        <f t="shared" si="8"/>
        <v>0</v>
      </c>
      <c r="L19" s="182">
        <v>15</v>
      </c>
      <c r="M19" s="182">
        <f t="shared" si="9"/>
        <v>0</v>
      </c>
      <c r="N19" s="182">
        <v>0</v>
      </c>
      <c r="O19" s="182">
        <f t="shared" si="10"/>
        <v>0</v>
      </c>
      <c r="P19" s="182">
        <v>0</v>
      </c>
      <c r="Q19" s="182">
        <f t="shared" si="11"/>
        <v>0</v>
      </c>
      <c r="R19" s="182" t="s">
        <v>228</v>
      </c>
      <c r="S19" s="182" t="s">
        <v>269</v>
      </c>
      <c r="T19" s="161">
        <v>1.7733300000000001</v>
      </c>
      <c r="U19" s="161">
        <f>ROUND(E19*T19,2)</f>
        <v>5.32</v>
      </c>
      <c r="V19" s="161"/>
      <c r="W19" s="152"/>
      <c r="X19" s="152"/>
      <c r="Y19" s="152"/>
      <c r="Z19" s="152"/>
      <c r="AA19" s="152"/>
      <c r="AB19" s="152"/>
      <c r="AC19" s="152"/>
      <c r="AD19" s="152"/>
      <c r="AE19" s="152"/>
      <c r="AF19" s="152" t="s">
        <v>1421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</row>
    <row r="20" spans="1:59" outlineLevel="1" x14ac:dyDescent="0.2">
      <c r="A20" s="177">
        <v>11</v>
      </c>
      <c r="B20" s="178" t="s">
        <v>1426</v>
      </c>
      <c r="C20" s="186" t="s">
        <v>1427</v>
      </c>
      <c r="D20" s="179" t="s">
        <v>395</v>
      </c>
      <c r="E20" s="180">
        <v>83</v>
      </c>
      <c r="F20" s="181"/>
      <c r="G20" s="182">
        <f t="shared" si="6"/>
        <v>0</v>
      </c>
      <c r="H20" s="181"/>
      <c r="I20" s="182">
        <f t="shared" si="7"/>
        <v>0</v>
      </c>
      <c r="J20" s="181"/>
      <c r="K20" s="182">
        <f t="shared" si="8"/>
        <v>0</v>
      </c>
      <c r="L20" s="182">
        <v>15</v>
      </c>
      <c r="M20" s="182">
        <f t="shared" si="9"/>
        <v>0</v>
      </c>
      <c r="N20" s="182">
        <v>0</v>
      </c>
      <c r="O20" s="182">
        <f t="shared" si="10"/>
        <v>0</v>
      </c>
      <c r="P20" s="182">
        <v>0</v>
      </c>
      <c r="Q20" s="182">
        <f t="shared" si="11"/>
        <v>0</v>
      </c>
      <c r="R20" s="182" t="s">
        <v>228</v>
      </c>
      <c r="S20" s="182" t="s">
        <v>269</v>
      </c>
      <c r="T20" s="161">
        <v>0.24399999999999999</v>
      </c>
      <c r="U20" s="161">
        <f>ROUND(E20*T20,2)</f>
        <v>20.25</v>
      </c>
      <c r="V20" s="161"/>
      <c r="W20" s="152"/>
      <c r="X20" s="152"/>
      <c r="Y20" s="152"/>
      <c r="Z20" s="152"/>
      <c r="AA20" s="152"/>
      <c r="AB20" s="152"/>
      <c r="AC20" s="152"/>
      <c r="AD20" s="152"/>
      <c r="AE20" s="152"/>
      <c r="AF20" s="152" t="s">
        <v>1421</v>
      </c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</row>
    <row r="21" spans="1:59" outlineLevel="1" x14ac:dyDescent="0.2">
      <c r="A21" s="177">
        <v>12</v>
      </c>
      <c r="B21" s="178" t="s">
        <v>1428</v>
      </c>
      <c r="C21" s="186" t="s">
        <v>1429</v>
      </c>
      <c r="D21" s="179" t="s">
        <v>395</v>
      </c>
      <c r="E21" s="180">
        <v>6</v>
      </c>
      <c r="F21" s="181"/>
      <c r="G21" s="182">
        <f t="shared" si="6"/>
        <v>0</v>
      </c>
      <c r="H21" s="181"/>
      <c r="I21" s="182">
        <f t="shared" si="7"/>
        <v>0</v>
      </c>
      <c r="J21" s="181"/>
      <c r="K21" s="182">
        <f t="shared" si="8"/>
        <v>0</v>
      </c>
      <c r="L21" s="182">
        <v>15</v>
      </c>
      <c r="M21" s="182">
        <f t="shared" si="9"/>
        <v>0</v>
      </c>
      <c r="N21" s="182">
        <v>0</v>
      </c>
      <c r="O21" s="182">
        <f t="shared" si="10"/>
        <v>0</v>
      </c>
      <c r="P21" s="182">
        <v>0</v>
      </c>
      <c r="Q21" s="182">
        <f t="shared" si="11"/>
        <v>0</v>
      </c>
      <c r="R21" s="182" t="s">
        <v>228</v>
      </c>
      <c r="S21" s="182" t="s">
        <v>269</v>
      </c>
      <c r="T21" s="161">
        <v>0.871</v>
      </c>
      <c r="U21" s="161">
        <f>ROUND(E21*T21,2)</f>
        <v>5.23</v>
      </c>
      <c r="V21" s="161"/>
      <c r="W21" s="152"/>
      <c r="X21" s="152"/>
      <c r="Y21" s="152"/>
      <c r="Z21" s="152"/>
      <c r="AA21" s="152"/>
      <c r="AB21" s="152"/>
      <c r="AC21" s="152"/>
      <c r="AD21" s="152"/>
      <c r="AE21" s="152"/>
      <c r="AF21" s="152" t="s">
        <v>1421</v>
      </c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</row>
    <row r="22" spans="1:59" outlineLevel="1" x14ac:dyDescent="0.2">
      <c r="A22" s="177">
        <v>13</v>
      </c>
      <c r="B22" s="178" t="s">
        <v>1430</v>
      </c>
      <c r="C22" s="186" t="s">
        <v>1431</v>
      </c>
      <c r="D22" s="179" t="s">
        <v>395</v>
      </c>
      <c r="E22" s="180">
        <v>18</v>
      </c>
      <c r="F22" s="181"/>
      <c r="G22" s="182">
        <f t="shared" si="6"/>
        <v>0</v>
      </c>
      <c r="H22" s="181"/>
      <c r="I22" s="182">
        <f t="shared" si="7"/>
        <v>0</v>
      </c>
      <c r="J22" s="181"/>
      <c r="K22" s="182">
        <f t="shared" si="8"/>
        <v>0</v>
      </c>
      <c r="L22" s="182">
        <v>15</v>
      </c>
      <c r="M22" s="182">
        <f t="shared" si="9"/>
        <v>0</v>
      </c>
      <c r="N22" s="182">
        <v>0</v>
      </c>
      <c r="O22" s="182">
        <f t="shared" si="10"/>
        <v>0</v>
      </c>
      <c r="P22" s="182">
        <v>0</v>
      </c>
      <c r="Q22" s="182">
        <f t="shared" si="11"/>
        <v>0</v>
      </c>
      <c r="R22" s="182" t="s">
        <v>228</v>
      </c>
      <c r="S22" s="182" t="s">
        <v>269</v>
      </c>
      <c r="T22" s="161">
        <v>0.11</v>
      </c>
      <c r="U22" s="161">
        <f>ROUND(E22*T22,2)</f>
        <v>1.98</v>
      </c>
      <c r="V22" s="161"/>
      <c r="W22" s="152"/>
      <c r="X22" s="152"/>
      <c r="Y22" s="152"/>
      <c r="Z22" s="152"/>
      <c r="AA22" s="152"/>
      <c r="AB22" s="152"/>
      <c r="AC22" s="152"/>
      <c r="AD22" s="152"/>
      <c r="AE22" s="152"/>
      <c r="AF22" s="152" t="s">
        <v>1421</v>
      </c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</row>
    <row r="23" spans="1:59" outlineLevel="1" x14ac:dyDescent="0.2">
      <c r="A23" s="177">
        <v>14</v>
      </c>
      <c r="B23" s="178" t="s">
        <v>1432</v>
      </c>
      <c r="C23" s="186" t="s">
        <v>1433</v>
      </c>
      <c r="D23" s="179" t="s">
        <v>364</v>
      </c>
      <c r="E23" s="180">
        <v>880</v>
      </c>
      <c r="F23" s="181"/>
      <c r="G23" s="182">
        <f t="shared" si="6"/>
        <v>0</v>
      </c>
      <c r="H23" s="181"/>
      <c r="I23" s="182">
        <f t="shared" si="7"/>
        <v>0</v>
      </c>
      <c r="J23" s="181"/>
      <c r="K23" s="182">
        <f t="shared" si="8"/>
        <v>0</v>
      </c>
      <c r="L23" s="182">
        <v>15</v>
      </c>
      <c r="M23" s="182">
        <f t="shared" si="9"/>
        <v>0</v>
      </c>
      <c r="N23" s="182">
        <v>0</v>
      </c>
      <c r="O23" s="182">
        <f t="shared" si="10"/>
        <v>0</v>
      </c>
      <c r="P23" s="182">
        <v>0</v>
      </c>
      <c r="Q23" s="182">
        <f t="shared" si="11"/>
        <v>0</v>
      </c>
      <c r="R23" s="182" t="s">
        <v>228</v>
      </c>
      <c r="S23" s="182" t="s">
        <v>269</v>
      </c>
      <c r="T23" s="161">
        <v>5.0959999999999998E-2</v>
      </c>
      <c r="U23" s="161">
        <f>ROUND(E23*T23,2)</f>
        <v>44.84</v>
      </c>
      <c r="V23" s="161"/>
      <c r="W23" s="152"/>
      <c r="X23" s="152"/>
      <c r="Y23" s="152"/>
      <c r="Z23" s="152"/>
      <c r="AA23" s="152"/>
      <c r="AB23" s="152"/>
      <c r="AC23" s="152"/>
      <c r="AD23" s="152"/>
      <c r="AE23" s="152"/>
      <c r="AF23" s="152" t="s">
        <v>1421</v>
      </c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</row>
    <row r="24" spans="1:59" outlineLevel="1" x14ac:dyDescent="0.2">
      <c r="A24" s="177">
        <v>15</v>
      </c>
      <c r="B24" s="178" t="s">
        <v>1434</v>
      </c>
      <c r="C24" s="186" t="s">
        <v>1435</v>
      </c>
      <c r="D24" s="179" t="s">
        <v>364</v>
      </c>
      <c r="E24" s="180">
        <v>42</v>
      </c>
      <c r="F24" s="181"/>
      <c r="G24" s="182">
        <f t="shared" si="6"/>
        <v>0</v>
      </c>
      <c r="H24" s="181"/>
      <c r="I24" s="182">
        <f t="shared" si="7"/>
        <v>0</v>
      </c>
      <c r="J24" s="181"/>
      <c r="K24" s="182">
        <f t="shared" si="8"/>
        <v>0</v>
      </c>
      <c r="L24" s="182">
        <v>15</v>
      </c>
      <c r="M24" s="182">
        <f t="shared" si="9"/>
        <v>0</v>
      </c>
      <c r="N24" s="182">
        <v>0</v>
      </c>
      <c r="O24" s="182">
        <f t="shared" si="10"/>
        <v>0</v>
      </c>
      <c r="P24" s="182">
        <v>0</v>
      </c>
      <c r="Q24" s="182">
        <f t="shared" si="11"/>
        <v>0</v>
      </c>
      <c r="R24" s="182" t="s">
        <v>228</v>
      </c>
      <c r="S24" s="182" t="s">
        <v>269</v>
      </c>
      <c r="T24" s="161">
        <v>6.2700000000000006E-2</v>
      </c>
      <c r="U24" s="161">
        <f>ROUND(E24*T24,2)</f>
        <v>2.63</v>
      </c>
      <c r="V24" s="161"/>
      <c r="W24" s="152"/>
      <c r="X24" s="152"/>
      <c r="Y24" s="152"/>
      <c r="Z24" s="152"/>
      <c r="AA24" s="152"/>
      <c r="AB24" s="152"/>
      <c r="AC24" s="152"/>
      <c r="AD24" s="152"/>
      <c r="AE24" s="152"/>
      <c r="AF24" s="152" t="s">
        <v>1421</v>
      </c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</row>
    <row r="25" spans="1:59" outlineLevel="1" x14ac:dyDescent="0.2">
      <c r="A25" s="177">
        <v>16</v>
      </c>
      <c r="B25" s="178" t="s">
        <v>1436</v>
      </c>
      <c r="C25" s="186" t="s">
        <v>1437</v>
      </c>
      <c r="D25" s="179" t="s">
        <v>364</v>
      </c>
      <c r="E25" s="180">
        <v>21</v>
      </c>
      <c r="F25" s="181"/>
      <c r="G25" s="182">
        <f t="shared" si="6"/>
        <v>0</v>
      </c>
      <c r="H25" s="181"/>
      <c r="I25" s="182">
        <f t="shared" si="7"/>
        <v>0</v>
      </c>
      <c r="J25" s="181"/>
      <c r="K25" s="182">
        <f t="shared" si="8"/>
        <v>0</v>
      </c>
      <c r="L25" s="182">
        <v>15</v>
      </c>
      <c r="M25" s="182">
        <f t="shared" si="9"/>
        <v>0</v>
      </c>
      <c r="N25" s="182">
        <v>0</v>
      </c>
      <c r="O25" s="182">
        <f t="shared" si="10"/>
        <v>0</v>
      </c>
      <c r="P25" s="182">
        <v>0</v>
      </c>
      <c r="Q25" s="182">
        <f t="shared" si="11"/>
        <v>0</v>
      </c>
      <c r="R25" s="182"/>
      <c r="S25" s="182" t="s">
        <v>265</v>
      </c>
      <c r="T25" s="161">
        <v>0</v>
      </c>
      <c r="U25" s="161">
        <f>ROUND(E25*T25,2)</f>
        <v>0</v>
      </c>
      <c r="V25" s="161"/>
      <c r="W25" s="152"/>
      <c r="X25" s="152"/>
      <c r="Y25" s="152"/>
      <c r="Z25" s="152"/>
      <c r="AA25" s="152"/>
      <c r="AB25" s="152"/>
      <c r="AC25" s="152"/>
      <c r="AD25" s="152"/>
      <c r="AE25" s="152"/>
      <c r="AF25" s="152" t="s">
        <v>1421</v>
      </c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</row>
    <row r="26" spans="1:59" outlineLevel="1" x14ac:dyDescent="0.2">
      <c r="A26" s="177">
        <v>17</v>
      </c>
      <c r="B26" s="178" t="s">
        <v>1438</v>
      </c>
      <c r="C26" s="186" t="s">
        <v>1439</v>
      </c>
      <c r="D26" s="179" t="s">
        <v>364</v>
      </c>
      <c r="E26" s="180">
        <v>6</v>
      </c>
      <c r="F26" s="181"/>
      <c r="G26" s="182">
        <f t="shared" si="6"/>
        <v>0</v>
      </c>
      <c r="H26" s="181"/>
      <c r="I26" s="182">
        <f t="shared" si="7"/>
        <v>0</v>
      </c>
      <c r="J26" s="181"/>
      <c r="K26" s="182">
        <f t="shared" si="8"/>
        <v>0</v>
      </c>
      <c r="L26" s="182">
        <v>15</v>
      </c>
      <c r="M26" s="182">
        <f t="shared" si="9"/>
        <v>0</v>
      </c>
      <c r="N26" s="182">
        <v>0</v>
      </c>
      <c r="O26" s="182">
        <f t="shared" si="10"/>
        <v>0</v>
      </c>
      <c r="P26" s="182">
        <v>0</v>
      </c>
      <c r="Q26" s="182">
        <f t="shared" si="11"/>
        <v>0</v>
      </c>
      <c r="R26" s="182"/>
      <c r="S26" s="182" t="s">
        <v>265</v>
      </c>
      <c r="T26" s="161">
        <v>0</v>
      </c>
      <c r="U26" s="161">
        <f>ROUND(E26*T26,2)</f>
        <v>0</v>
      </c>
      <c r="V26" s="161"/>
      <c r="W26" s="152"/>
      <c r="X26" s="152"/>
      <c r="Y26" s="152"/>
      <c r="Z26" s="152"/>
      <c r="AA26" s="152"/>
      <c r="AB26" s="152"/>
      <c r="AC26" s="152"/>
      <c r="AD26" s="152"/>
      <c r="AE26" s="152"/>
      <c r="AF26" s="152" t="s">
        <v>1421</v>
      </c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</row>
    <row r="27" spans="1:59" outlineLevel="1" x14ac:dyDescent="0.2">
      <c r="A27" s="177">
        <v>18</v>
      </c>
      <c r="B27" s="178" t="s">
        <v>1440</v>
      </c>
      <c r="C27" s="186" t="s">
        <v>1441</v>
      </c>
      <c r="D27" s="179" t="s">
        <v>364</v>
      </c>
      <c r="E27" s="180">
        <v>33</v>
      </c>
      <c r="F27" s="181"/>
      <c r="G27" s="182">
        <f t="shared" si="6"/>
        <v>0</v>
      </c>
      <c r="H27" s="181"/>
      <c r="I27" s="182">
        <f t="shared" si="7"/>
        <v>0</v>
      </c>
      <c r="J27" s="181"/>
      <c r="K27" s="182">
        <f t="shared" si="8"/>
        <v>0</v>
      </c>
      <c r="L27" s="182">
        <v>15</v>
      </c>
      <c r="M27" s="182">
        <f t="shared" si="9"/>
        <v>0</v>
      </c>
      <c r="N27" s="182">
        <v>0</v>
      </c>
      <c r="O27" s="182">
        <f t="shared" si="10"/>
        <v>0</v>
      </c>
      <c r="P27" s="182">
        <v>0</v>
      </c>
      <c r="Q27" s="182">
        <f t="shared" si="11"/>
        <v>0</v>
      </c>
      <c r="R27" s="182"/>
      <c r="S27" s="182" t="s">
        <v>265</v>
      </c>
      <c r="T27" s="161">
        <v>0</v>
      </c>
      <c r="U27" s="161">
        <f>ROUND(E27*T27,2)</f>
        <v>0</v>
      </c>
      <c r="V27" s="161"/>
      <c r="W27" s="152"/>
      <c r="X27" s="152"/>
      <c r="Y27" s="152"/>
      <c r="Z27" s="152"/>
      <c r="AA27" s="152"/>
      <c r="AB27" s="152"/>
      <c r="AC27" s="152"/>
      <c r="AD27" s="152"/>
      <c r="AE27" s="152"/>
      <c r="AF27" s="152" t="s">
        <v>1421</v>
      </c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 spans="1:59" outlineLevel="1" x14ac:dyDescent="0.2">
      <c r="A28" s="177">
        <v>19</v>
      </c>
      <c r="B28" s="178" t="s">
        <v>1442</v>
      </c>
      <c r="C28" s="186" t="s">
        <v>1443</v>
      </c>
      <c r="D28" s="179" t="s">
        <v>395</v>
      </c>
      <c r="E28" s="180">
        <v>165</v>
      </c>
      <c r="F28" s="181"/>
      <c r="G28" s="182">
        <f t="shared" si="6"/>
        <v>0</v>
      </c>
      <c r="H28" s="181"/>
      <c r="I28" s="182">
        <f t="shared" si="7"/>
        <v>0</v>
      </c>
      <c r="J28" s="181"/>
      <c r="K28" s="182">
        <f t="shared" si="8"/>
        <v>0</v>
      </c>
      <c r="L28" s="182">
        <v>15</v>
      </c>
      <c r="M28" s="182">
        <f t="shared" si="9"/>
        <v>0</v>
      </c>
      <c r="N28" s="182">
        <v>0</v>
      </c>
      <c r="O28" s="182">
        <f t="shared" si="10"/>
        <v>0</v>
      </c>
      <c r="P28" s="182">
        <v>0</v>
      </c>
      <c r="Q28" s="182">
        <f t="shared" si="11"/>
        <v>0</v>
      </c>
      <c r="R28" s="182"/>
      <c r="S28" s="182" t="s">
        <v>265</v>
      </c>
      <c r="T28" s="161">
        <v>0</v>
      </c>
      <c r="U28" s="161">
        <f>ROUND(E28*T28,2)</f>
        <v>0</v>
      </c>
      <c r="V28" s="161"/>
      <c r="W28" s="152"/>
      <c r="X28" s="152"/>
      <c r="Y28" s="152"/>
      <c r="Z28" s="152"/>
      <c r="AA28" s="152"/>
      <c r="AB28" s="152"/>
      <c r="AC28" s="152"/>
      <c r="AD28" s="152"/>
      <c r="AE28" s="152"/>
      <c r="AF28" s="152" t="s">
        <v>1421</v>
      </c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</row>
    <row r="29" spans="1:59" outlineLevel="1" x14ac:dyDescent="0.2">
      <c r="A29" s="177">
        <v>20</v>
      </c>
      <c r="B29" s="178" t="s">
        <v>1444</v>
      </c>
      <c r="C29" s="186" t="s">
        <v>1445</v>
      </c>
      <c r="D29" s="179" t="s">
        <v>395</v>
      </c>
      <c r="E29" s="180">
        <v>4</v>
      </c>
      <c r="F29" s="181"/>
      <c r="G29" s="182">
        <f t="shared" si="6"/>
        <v>0</v>
      </c>
      <c r="H29" s="181"/>
      <c r="I29" s="182">
        <f t="shared" si="7"/>
        <v>0</v>
      </c>
      <c r="J29" s="181"/>
      <c r="K29" s="182">
        <f t="shared" si="8"/>
        <v>0</v>
      </c>
      <c r="L29" s="182">
        <v>15</v>
      </c>
      <c r="M29" s="182">
        <f t="shared" si="9"/>
        <v>0</v>
      </c>
      <c r="N29" s="182">
        <v>0</v>
      </c>
      <c r="O29" s="182">
        <f t="shared" si="10"/>
        <v>0</v>
      </c>
      <c r="P29" s="182">
        <v>0</v>
      </c>
      <c r="Q29" s="182">
        <f t="shared" si="11"/>
        <v>0</v>
      </c>
      <c r="R29" s="182"/>
      <c r="S29" s="182" t="s">
        <v>265</v>
      </c>
      <c r="T29" s="161">
        <v>0</v>
      </c>
      <c r="U29" s="161">
        <f>ROUND(E29*T29,2)</f>
        <v>0</v>
      </c>
      <c r="V29" s="161"/>
      <c r="W29" s="152"/>
      <c r="X29" s="152"/>
      <c r="Y29" s="152"/>
      <c r="Z29" s="152"/>
      <c r="AA29" s="152"/>
      <c r="AB29" s="152"/>
      <c r="AC29" s="152"/>
      <c r="AD29" s="152"/>
      <c r="AE29" s="152"/>
      <c r="AF29" s="152" t="s">
        <v>1421</v>
      </c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</row>
    <row r="30" spans="1:59" outlineLevel="1" x14ac:dyDescent="0.2">
      <c r="A30" s="177">
        <v>21</v>
      </c>
      <c r="B30" s="178" t="s">
        <v>1446</v>
      </c>
      <c r="C30" s="186" t="s">
        <v>1447</v>
      </c>
      <c r="D30" s="179" t="s">
        <v>395</v>
      </c>
      <c r="E30" s="180">
        <v>24</v>
      </c>
      <c r="F30" s="181"/>
      <c r="G30" s="182">
        <f t="shared" si="6"/>
        <v>0</v>
      </c>
      <c r="H30" s="181"/>
      <c r="I30" s="182">
        <f t="shared" si="7"/>
        <v>0</v>
      </c>
      <c r="J30" s="181"/>
      <c r="K30" s="182">
        <f t="shared" si="8"/>
        <v>0</v>
      </c>
      <c r="L30" s="182">
        <v>15</v>
      </c>
      <c r="M30" s="182">
        <f t="shared" si="9"/>
        <v>0</v>
      </c>
      <c r="N30" s="182">
        <v>0</v>
      </c>
      <c r="O30" s="182">
        <f t="shared" si="10"/>
        <v>0</v>
      </c>
      <c r="P30" s="182">
        <v>0</v>
      </c>
      <c r="Q30" s="182">
        <f t="shared" si="11"/>
        <v>0</v>
      </c>
      <c r="R30" s="182"/>
      <c r="S30" s="182" t="s">
        <v>265</v>
      </c>
      <c r="T30" s="161">
        <v>0</v>
      </c>
      <c r="U30" s="161">
        <f>ROUND(E30*T30,2)</f>
        <v>0</v>
      </c>
      <c r="V30" s="161"/>
      <c r="W30" s="152"/>
      <c r="X30" s="152"/>
      <c r="Y30" s="152"/>
      <c r="Z30" s="152"/>
      <c r="AA30" s="152"/>
      <c r="AB30" s="152"/>
      <c r="AC30" s="152"/>
      <c r="AD30" s="152"/>
      <c r="AE30" s="152"/>
      <c r="AF30" s="152" t="s">
        <v>1421</v>
      </c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 spans="1:59" outlineLevel="1" x14ac:dyDescent="0.2">
      <c r="A31" s="177">
        <v>22</v>
      </c>
      <c r="B31" s="178" t="s">
        <v>1448</v>
      </c>
      <c r="C31" s="186" t="s">
        <v>1449</v>
      </c>
      <c r="D31" s="179" t="s">
        <v>395</v>
      </c>
      <c r="E31" s="180">
        <v>24</v>
      </c>
      <c r="F31" s="181"/>
      <c r="G31" s="182">
        <f t="shared" si="6"/>
        <v>0</v>
      </c>
      <c r="H31" s="181"/>
      <c r="I31" s="182">
        <f t="shared" si="7"/>
        <v>0</v>
      </c>
      <c r="J31" s="181"/>
      <c r="K31" s="182">
        <f t="shared" si="8"/>
        <v>0</v>
      </c>
      <c r="L31" s="182">
        <v>15</v>
      </c>
      <c r="M31" s="182">
        <f t="shared" si="9"/>
        <v>0</v>
      </c>
      <c r="N31" s="182">
        <v>0</v>
      </c>
      <c r="O31" s="182">
        <f t="shared" si="10"/>
        <v>0</v>
      </c>
      <c r="P31" s="182">
        <v>0</v>
      </c>
      <c r="Q31" s="182">
        <f t="shared" si="11"/>
        <v>0</v>
      </c>
      <c r="R31" s="182"/>
      <c r="S31" s="182" t="s">
        <v>265</v>
      </c>
      <c r="T31" s="161">
        <v>0</v>
      </c>
      <c r="U31" s="161">
        <f>ROUND(E31*T31,2)</f>
        <v>0</v>
      </c>
      <c r="V31" s="161"/>
      <c r="W31" s="152"/>
      <c r="X31" s="152"/>
      <c r="Y31" s="152"/>
      <c r="Z31" s="152"/>
      <c r="AA31" s="152"/>
      <c r="AB31" s="152"/>
      <c r="AC31" s="152"/>
      <c r="AD31" s="152"/>
      <c r="AE31" s="152"/>
      <c r="AF31" s="152" t="s">
        <v>1421</v>
      </c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</row>
    <row r="32" spans="1:59" outlineLevel="1" x14ac:dyDescent="0.2">
      <c r="A32" s="177">
        <v>23</v>
      </c>
      <c r="B32" s="178" t="s">
        <v>1450</v>
      </c>
      <c r="C32" s="186" t="s">
        <v>1451</v>
      </c>
      <c r="D32" s="179" t="s">
        <v>395</v>
      </c>
      <c r="E32" s="180">
        <v>96</v>
      </c>
      <c r="F32" s="181"/>
      <c r="G32" s="182">
        <f t="shared" si="6"/>
        <v>0</v>
      </c>
      <c r="H32" s="181"/>
      <c r="I32" s="182">
        <f t="shared" si="7"/>
        <v>0</v>
      </c>
      <c r="J32" s="181"/>
      <c r="K32" s="182">
        <f t="shared" si="8"/>
        <v>0</v>
      </c>
      <c r="L32" s="182">
        <v>15</v>
      </c>
      <c r="M32" s="182">
        <f t="shared" si="9"/>
        <v>0</v>
      </c>
      <c r="N32" s="182">
        <v>0</v>
      </c>
      <c r="O32" s="182">
        <f t="shared" si="10"/>
        <v>0</v>
      </c>
      <c r="P32" s="182">
        <v>0</v>
      </c>
      <c r="Q32" s="182">
        <f t="shared" si="11"/>
        <v>0</v>
      </c>
      <c r="R32" s="182"/>
      <c r="S32" s="182" t="s">
        <v>265</v>
      </c>
      <c r="T32" s="161">
        <v>0</v>
      </c>
      <c r="U32" s="161">
        <f>ROUND(E32*T32,2)</f>
        <v>0</v>
      </c>
      <c r="V32" s="161"/>
      <c r="W32" s="152"/>
      <c r="X32" s="152"/>
      <c r="Y32" s="152"/>
      <c r="Z32" s="152"/>
      <c r="AA32" s="152"/>
      <c r="AB32" s="152"/>
      <c r="AC32" s="152"/>
      <c r="AD32" s="152"/>
      <c r="AE32" s="152"/>
      <c r="AF32" s="152" t="s">
        <v>1421</v>
      </c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</row>
    <row r="33" spans="1:59" outlineLevel="1" x14ac:dyDescent="0.2">
      <c r="A33" s="177">
        <v>24</v>
      </c>
      <c r="B33" s="178" t="s">
        <v>1452</v>
      </c>
      <c r="C33" s="186" t="s">
        <v>1453</v>
      </c>
      <c r="D33" s="179" t="s">
        <v>395</v>
      </c>
      <c r="E33" s="180">
        <v>28</v>
      </c>
      <c r="F33" s="181"/>
      <c r="G33" s="182">
        <f t="shared" si="6"/>
        <v>0</v>
      </c>
      <c r="H33" s="181"/>
      <c r="I33" s="182">
        <f t="shared" si="7"/>
        <v>0</v>
      </c>
      <c r="J33" s="181"/>
      <c r="K33" s="182">
        <f t="shared" si="8"/>
        <v>0</v>
      </c>
      <c r="L33" s="182">
        <v>15</v>
      </c>
      <c r="M33" s="182">
        <f t="shared" si="9"/>
        <v>0</v>
      </c>
      <c r="N33" s="182">
        <v>0</v>
      </c>
      <c r="O33" s="182">
        <f t="shared" si="10"/>
        <v>0</v>
      </c>
      <c r="P33" s="182">
        <v>0</v>
      </c>
      <c r="Q33" s="182">
        <f t="shared" si="11"/>
        <v>0</v>
      </c>
      <c r="R33" s="182"/>
      <c r="S33" s="182" t="s">
        <v>265</v>
      </c>
      <c r="T33" s="161">
        <v>0</v>
      </c>
      <c r="U33" s="161">
        <f>ROUND(E33*T33,2)</f>
        <v>0</v>
      </c>
      <c r="V33" s="161"/>
      <c r="W33" s="152"/>
      <c r="X33" s="152"/>
      <c r="Y33" s="152"/>
      <c r="Z33" s="152"/>
      <c r="AA33" s="152"/>
      <c r="AB33" s="152"/>
      <c r="AC33" s="152"/>
      <c r="AD33" s="152"/>
      <c r="AE33" s="152"/>
      <c r="AF33" s="152" t="s">
        <v>1421</v>
      </c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</row>
    <row r="34" spans="1:59" outlineLevel="1" x14ac:dyDescent="0.2">
      <c r="A34" s="177">
        <v>25</v>
      </c>
      <c r="B34" s="178" t="s">
        <v>1454</v>
      </c>
      <c r="C34" s="186" t="s">
        <v>1455</v>
      </c>
      <c r="D34" s="179" t="s">
        <v>353</v>
      </c>
      <c r="E34" s="180">
        <v>0.3</v>
      </c>
      <c r="F34" s="181"/>
      <c r="G34" s="182">
        <f t="shared" si="6"/>
        <v>0</v>
      </c>
      <c r="H34" s="181"/>
      <c r="I34" s="182">
        <f t="shared" si="7"/>
        <v>0</v>
      </c>
      <c r="J34" s="181"/>
      <c r="K34" s="182">
        <f t="shared" si="8"/>
        <v>0</v>
      </c>
      <c r="L34" s="182">
        <v>15</v>
      </c>
      <c r="M34" s="182">
        <f t="shared" si="9"/>
        <v>0</v>
      </c>
      <c r="N34" s="182">
        <v>0</v>
      </c>
      <c r="O34" s="182">
        <f t="shared" si="10"/>
        <v>0</v>
      </c>
      <c r="P34" s="182">
        <v>0</v>
      </c>
      <c r="Q34" s="182">
        <f t="shared" si="11"/>
        <v>0</v>
      </c>
      <c r="R34" s="182"/>
      <c r="S34" s="182" t="s">
        <v>265</v>
      </c>
      <c r="T34" s="161">
        <v>0</v>
      </c>
      <c r="U34" s="161">
        <f>ROUND(E34*T34,2)</f>
        <v>0</v>
      </c>
      <c r="V34" s="161"/>
      <c r="W34" s="152"/>
      <c r="X34" s="152"/>
      <c r="Y34" s="152"/>
      <c r="Z34" s="152"/>
      <c r="AA34" s="152"/>
      <c r="AB34" s="152"/>
      <c r="AC34" s="152"/>
      <c r="AD34" s="152"/>
      <c r="AE34" s="152"/>
      <c r="AF34" s="152" t="s">
        <v>1421</v>
      </c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</row>
    <row r="35" spans="1:59" outlineLevel="1" x14ac:dyDescent="0.2">
      <c r="A35" s="177">
        <v>26</v>
      </c>
      <c r="B35" s="178" t="s">
        <v>1456</v>
      </c>
      <c r="C35" s="186" t="s">
        <v>1457</v>
      </c>
      <c r="D35" s="179" t="s">
        <v>395</v>
      </c>
      <c r="E35" s="180">
        <v>174</v>
      </c>
      <c r="F35" s="181"/>
      <c r="G35" s="182">
        <f t="shared" si="6"/>
        <v>0</v>
      </c>
      <c r="H35" s="181"/>
      <c r="I35" s="182">
        <f t="shared" si="7"/>
        <v>0</v>
      </c>
      <c r="J35" s="181"/>
      <c r="K35" s="182">
        <f t="shared" si="8"/>
        <v>0</v>
      </c>
      <c r="L35" s="182">
        <v>15</v>
      </c>
      <c r="M35" s="182">
        <f t="shared" si="9"/>
        <v>0</v>
      </c>
      <c r="N35" s="182">
        <v>0</v>
      </c>
      <c r="O35" s="182">
        <f t="shared" si="10"/>
        <v>0</v>
      </c>
      <c r="P35" s="182">
        <v>0</v>
      </c>
      <c r="Q35" s="182">
        <f t="shared" si="11"/>
        <v>0</v>
      </c>
      <c r="R35" s="182"/>
      <c r="S35" s="182" t="s">
        <v>265</v>
      </c>
      <c r="T35" s="161">
        <v>0</v>
      </c>
      <c r="U35" s="161">
        <f>ROUND(E35*T35,2)</f>
        <v>0</v>
      </c>
      <c r="V35" s="161"/>
      <c r="W35" s="152"/>
      <c r="X35" s="152"/>
      <c r="Y35" s="152"/>
      <c r="Z35" s="152"/>
      <c r="AA35" s="152"/>
      <c r="AB35" s="152"/>
      <c r="AC35" s="152"/>
      <c r="AD35" s="152"/>
      <c r="AE35" s="152"/>
      <c r="AF35" s="152" t="s">
        <v>1421</v>
      </c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</row>
    <row r="36" spans="1:59" outlineLevel="1" x14ac:dyDescent="0.2">
      <c r="A36" s="177">
        <v>27</v>
      </c>
      <c r="B36" s="178" t="s">
        <v>1458</v>
      </c>
      <c r="C36" s="186" t="s">
        <v>1459</v>
      </c>
      <c r="D36" s="179" t="s">
        <v>395</v>
      </c>
      <c r="E36" s="180">
        <v>42</v>
      </c>
      <c r="F36" s="181"/>
      <c r="G36" s="182">
        <f t="shared" si="6"/>
        <v>0</v>
      </c>
      <c r="H36" s="181"/>
      <c r="I36" s="182">
        <f t="shared" si="7"/>
        <v>0</v>
      </c>
      <c r="J36" s="181"/>
      <c r="K36" s="182">
        <f t="shared" si="8"/>
        <v>0</v>
      </c>
      <c r="L36" s="182">
        <v>15</v>
      </c>
      <c r="M36" s="182">
        <f t="shared" si="9"/>
        <v>0</v>
      </c>
      <c r="N36" s="182">
        <v>0</v>
      </c>
      <c r="O36" s="182">
        <f t="shared" si="10"/>
        <v>0</v>
      </c>
      <c r="P36" s="182">
        <v>0</v>
      </c>
      <c r="Q36" s="182">
        <f t="shared" si="11"/>
        <v>0</v>
      </c>
      <c r="R36" s="182"/>
      <c r="S36" s="182" t="s">
        <v>265</v>
      </c>
      <c r="T36" s="161">
        <v>0</v>
      </c>
      <c r="U36" s="161">
        <f>ROUND(E36*T36,2)</f>
        <v>0</v>
      </c>
      <c r="V36" s="161"/>
      <c r="W36" s="152"/>
      <c r="X36" s="152"/>
      <c r="Y36" s="152"/>
      <c r="Z36" s="152"/>
      <c r="AA36" s="152"/>
      <c r="AB36" s="152"/>
      <c r="AC36" s="152"/>
      <c r="AD36" s="152"/>
      <c r="AE36" s="152"/>
      <c r="AF36" s="152" t="s">
        <v>1421</v>
      </c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</row>
    <row r="37" spans="1:59" outlineLevel="1" x14ac:dyDescent="0.2">
      <c r="A37" s="177">
        <v>28</v>
      </c>
      <c r="B37" s="178" t="s">
        <v>1460</v>
      </c>
      <c r="C37" s="186" t="s">
        <v>1461</v>
      </c>
      <c r="D37" s="179" t="s">
        <v>395</v>
      </c>
      <c r="E37" s="180">
        <v>24</v>
      </c>
      <c r="F37" s="181"/>
      <c r="G37" s="182">
        <f t="shared" si="6"/>
        <v>0</v>
      </c>
      <c r="H37" s="181"/>
      <c r="I37" s="182">
        <f t="shared" si="7"/>
        <v>0</v>
      </c>
      <c r="J37" s="181"/>
      <c r="K37" s="182">
        <f t="shared" si="8"/>
        <v>0</v>
      </c>
      <c r="L37" s="182">
        <v>15</v>
      </c>
      <c r="M37" s="182">
        <f t="shared" si="9"/>
        <v>0</v>
      </c>
      <c r="N37" s="182">
        <v>0</v>
      </c>
      <c r="O37" s="182">
        <f t="shared" si="10"/>
        <v>0</v>
      </c>
      <c r="P37" s="182">
        <v>0</v>
      </c>
      <c r="Q37" s="182">
        <f t="shared" si="11"/>
        <v>0</v>
      </c>
      <c r="R37" s="182"/>
      <c r="S37" s="182" t="s">
        <v>265</v>
      </c>
      <c r="T37" s="161">
        <v>0</v>
      </c>
      <c r="U37" s="161">
        <f>ROUND(E37*T37,2)</f>
        <v>0</v>
      </c>
      <c r="V37" s="161"/>
      <c r="W37" s="152"/>
      <c r="X37" s="152"/>
      <c r="Y37" s="152"/>
      <c r="Z37" s="152"/>
      <c r="AA37" s="152"/>
      <c r="AB37" s="152"/>
      <c r="AC37" s="152"/>
      <c r="AD37" s="152"/>
      <c r="AE37" s="152"/>
      <c r="AF37" s="152" t="s">
        <v>1421</v>
      </c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</row>
    <row r="38" spans="1:59" outlineLevel="1" x14ac:dyDescent="0.2">
      <c r="A38" s="177">
        <v>29</v>
      </c>
      <c r="B38" s="178" t="s">
        <v>1462</v>
      </c>
      <c r="C38" s="186" t="s">
        <v>1463</v>
      </c>
      <c r="D38" s="179" t="s">
        <v>395</v>
      </c>
      <c r="E38" s="180">
        <v>16</v>
      </c>
      <c r="F38" s="181"/>
      <c r="G38" s="182">
        <f t="shared" si="6"/>
        <v>0</v>
      </c>
      <c r="H38" s="181"/>
      <c r="I38" s="182">
        <f t="shared" si="7"/>
        <v>0</v>
      </c>
      <c r="J38" s="181"/>
      <c r="K38" s="182">
        <f t="shared" si="8"/>
        <v>0</v>
      </c>
      <c r="L38" s="182">
        <v>15</v>
      </c>
      <c r="M38" s="182">
        <f t="shared" si="9"/>
        <v>0</v>
      </c>
      <c r="N38" s="182">
        <v>0</v>
      </c>
      <c r="O38" s="182">
        <f t="shared" si="10"/>
        <v>0</v>
      </c>
      <c r="P38" s="182">
        <v>0</v>
      </c>
      <c r="Q38" s="182">
        <f t="shared" si="11"/>
        <v>0</v>
      </c>
      <c r="R38" s="182"/>
      <c r="S38" s="182" t="s">
        <v>265</v>
      </c>
      <c r="T38" s="161">
        <v>0</v>
      </c>
      <c r="U38" s="161">
        <f>ROUND(E38*T38,2)</f>
        <v>0</v>
      </c>
      <c r="V38" s="161"/>
      <c r="W38" s="152"/>
      <c r="X38" s="152"/>
      <c r="Y38" s="152"/>
      <c r="Z38" s="152"/>
      <c r="AA38" s="152"/>
      <c r="AB38" s="152"/>
      <c r="AC38" s="152"/>
      <c r="AD38" s="152"/>
      <c r="AE38" s="152"/>
      <c r="AF38" s="152" t="s">
        <v>1421</v>
      </c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</row>
    <row r="39" spans="1:59" outlineLevel="1" x14ac:dyDescent="0.2">
      <c r="A39" s="177">
        <v>30</v>
      </c>
      <c r="B39" s="178" t="s">
        <v>1464</v>
      </c>
      <c r="C39" s="186" t="s">
        <v>1465</v>
      </c>
      <c r="D39" s="179" t="s">
        <v>395</v>
      </c>
      <c r="E39" s="180">
        <v>2</v>
      </c>
      <c r="F39" s="181"/>
      <c r="G39" s="182">
        <f t="shared" si="6"/>
        <v>0</v>
      </c>
      <c r="H39" s="181"/>
      <c r="I39" s="182">
        <f t="shared" si="7"/>
        <v>0</v>
      </c>
      <c r="J39" s="181"/>
      <c r="K39" s="182">
        <f t="shared" si="8"/>
        <v>0</v>
      </c>
      <c r="L39" s="182">
        <v>15</v>
      </c>
      <c r="M39" s="182">
        <f t="shared" si="9"/>
        <v>0</v>
      </c>
      <c r="N39" s="182">
        <v>0</v>
      </c>
      <c r="O39" s="182">
        <f t="shared" si="10"/>
        <v>0</v>
      </c>
      <c r="P39" s="182">
        <v>0</v>
      </c>
      <c r="Q39" s="182">
        <f t="shared" si="11"/>
        <v>0</v>
      </c>
      <c r="R39" s="182"/>
      <c r="S39" s="182" t="s">
        <v>265</v>
      </c>
      <c r="T39" s="161">
        <v>0</v>
      </c>
      <c r="U39" s="161">
        <f>ROUND(E39*T39,2)</f>
        <v>0</v>
      </c>
      <c r="V39" s="161"/>
      <c r="W39" s="152"/>
      <c r="X39" s="152"/>
      <c r="Y39" s="152"/>
      <c r="Z39" s="152"/>
      <c r="AA39" s="152"/>
      <c r="AB39" s="152"/>
      <c r="AC39" s="152"/>
      <c r="AD39" s="152"/>
      <c r="AE39" s="152"/>
      <c r="AF39" s="152" t="s">
        <v>1421</v>
      </c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</row>
    <row r="40" spans="1:59" outlineLevel="1" x14ac:dyDescent="0.2">
      <c r="A40" s="177">
        <v>31</v>
      </c>
      <c r="B40" s="178" t="s">
        <v>1466</v>
      </c>
      <c r="C40" s="186" t="s">
        <v>1467</v>
      </c>
      <c r="D40" s="179" t="s">
        <v>395</v>
      </c>
      <c r="E40" s="180">
        <v>9</v>
      </c>
      <c r="F40" s="181"/>
      <c r="G40" s="182">
        <f t="shared" si="6"/>
        <v>0</v>
      </c>
      <c r="H40" s="181"/>
      <c r="I40" s="182">
        <f t="shared" si="7"/>
        <v>0</v>
      </c>
      <c r="J40" s="181"/>
      <c r="K40" s="182">
        <f t="shared" si="8"/>
        <v>0</v>
      </c>
      <c r="L40" s="182">
        <v>15</v>
      </c>
      <c r="M40" s="182">
        <f t="shared" si="9"/>
        <v>0</v>
      </c>
      <c r="N40" s="182">
        <v>0</v>
      </c>
      <c r="O40" s="182">
        <f t="shared" si="10"/>
        <v>0</v>
      </c>
      <c r="P40" s="182">
        <v>0</v>
      </c>
      <c r="Q40" s="182">
        <f t="shared" si="11"/>
        <v>0</v>
      </c>
      <c r="R40" s="182"/>
      <c r="S40" s="182" t="s">
        <v>265</v>
      </c>
      <c r="T40" s="161">
        <v>0</v>
      </c>
      <c r="U40" s="161">
        <f>ROUND(E40*T40,2)</f>
        <v>0</v>
      </c>
      <c r="V40" s="161"/>
      <c r="W40" s="152"/>
      <c r="X40" s="152"/>
      <c r="Y40" s="152"/>
      <c r="Z40" s="152"/>
      <c r="AA40" s="152"/>
      <c r="AB40" s="152"/>
      <c r="AC40" s="152"/>
      <c r="AD40" s="152"/>
      <c r="AE40" s="152"/>
      <c r="AF40" s="152" t="s">
        <v>1421</v>
      </c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</row>
    <row r="41" spans="1:59" outlineLevel="1" x14ac:dyDescent="0.2">
      <c r="A41" s="177">
        <v>32</v>
      </c>
      <c r="B41" s="178" t="s">
        <v>1468</v>
      </c>
      <c r="C41" s="186" t="s">
        <v>1469</v>
      </c>
      <c r="D41" s="179" t="s">
        <v>395</v>
      </c>
      <c r="E41" s="180">
        <v>1</v>
      </c>
      <c r="F41" s="181"/>
      <c r="G41" s="182">
        <f t="shared" si="6"/>
        <v>0</v>
      </c>
      <c r="H41" s="181"/>
      <c r="I41" s="182">
        <f t="shared" si="7"/>
        <v>0</v>
      </c>
      <c r="J41" s="181"/>
      <c r="K41" s="182">
        <f t="shared" si="8"/>
        <v>0</v>
      </c>
      <c r="L41" s="182">
        <v>15</v>
      </c>
      <c r="M41" s="182">
        <f t="shared" si="9"/>
        <v>0</v>
      </c>
      <c r="N41" s="182">
        <v>0</v>
      </c>
      <c r="O41" s="182">
        <f t="shared" si="10"/>
        <v>0</v>
      </c>
      <c r="P41" s="182">
        <v>0</v>
      </c>
      <c r="Q41" s="182">
        <f t="shared" si="11"/>
        <v>0</v>
      </c>
      <c r="R41" s="182"/>
      <c r="S41" s="182" t="s">
        <v>265</v>
      </c>
      <c r="T41" s="161">
        <v>0</v>
      </c>
      <c r="U41" s="161">
        <f>ROUND(E41*T41,2)</f>
        <v>0</v>
      </c>
      <c r="V41" s="161"/>
      <c r="W41" s="152"/>
      <c r="X41" s="152"/>
      <c r="Y41" s="152"/>
      <c r="Z41" s="152"/>
      <c r="AA41" s="152"/>
      <c r="AB41" s="152"/>
      <c r="AC41" s="152"/>
      <c r="AD41" s="152"/>
      <c r="AE41" s="152"/>
      <c r="AF41" s="152" t="s">
        <v>1421</v>
      </c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</row>
    <row r="42" spans="1:59" outlineLevel="1" x14ac:dyDescent="0.2">
      <c r="A42" s="177">
        <v>33</v>
      </c>
      <c r="B42" s="178" t="s">
        <v>1470</v>
      </c>
      <c r="C42" s="186" t="s">
        <v>1471</v>
      </c>
      <c r="D42" s="179" t="s">
        <v>395</v>
      </c>
      <c r="E42" s="180">
        <v>2</v>
      </c>
      <c r="F42" s="181"/>
      <c r="G42" s="182">
        <f t="shared" si="6"/>
        <v>0</v>
      </c>
      <c r="H42" s="181"/>
      <c r="I42" s="182">
        <f t="shared" si="7"/>
        <v>0</v>
      </c>
      <c r="J42" s="181"/>
      <c r="K42" s="182">
        <f t="shared" si="8"/>
        <v>0</v>
      </c>
      <c r="L42" s="182">
        <v>15</v>
      </c>
      <c r="M42" s="182">
        <f t="shared" si="9"/>
        <v>0</v>
      </c>
      <c r="N42" s="182">
        <v>0</v>
      </c>
      <c r="O42" s="182">
        <f t="shared" si="10"/>
        <v>0</v>
      </c>
      <c r="P42" s="182">
        <v>0</v>
      </c>
      <c r="Q42" s="182">
        <f t="shared" si="11"/>
        <v>0</v>
      </c>
      <c r="R42" s="182"/>
      <c r="S42" s="182" t="s">
        <v>265</v>
      </c>
      <c r="T42" s="161">
        <v>0</v>
      </c>
      <c r="U42" s="161">
        <f>ROUND(E42*T42,2)</f>
        <v>0</v>
      </c>
      <c r="V42" s="161"/>
      <c r="W42" s="152"/>
      <c r="X42" s="152"/>
      <c r="Y42" s="152"/>
      <c r="Z42" s="152"/>
      <c r="AA42" s="152"/>
      <c r="AB42" s="152"/>
      <c r="AC42" s="152"/>
      <c r="AD42" s="152"/>
      <c r="AE42" s="152"/>
      <c r="AF42" s="152" t="s">
        <v>1421</v>
      </c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</row>
    <row r="43" spans="1:59" outlineLevel="1" x14ac:dyDescent="0.2">
      <c r="A43" s="177">
        <v>34</v>
      </c>
      <c r="B43" s="178" t="s">
        <v>1472</v>
      </c>
      <c r="C43" s="186" t="s">
        <v>1473</v>
      </c>
      <c r="D43" s="179" t="s">
        <v>395</v>
      </c>
      <c r="E43" s="180">
        <v>9</v>
      </c>
      <c r="F43" s="181"/>
      <c r="G43" s="182">
        <f t="shared" si="6"/>
        <v>0</v>
      </c>
      <c r="H43" s="181"/>
      <c r="I43" s="182">
        <f t="shared" si="7"/>
        <v>0</v>
      </c>
      <c r="J43" s="181"/>
      <c r="K43" s="182">
        <f t="shared" si="8"/>
        <v>0</v>
      </c>
      <c r="L43" s="182">
        <v>15</v>
      </c>
      <c r="M43" s="182">
        <f t="shared" si="9"/>
        <v>0</v>
      </c>
      <c r="N43" s="182">
        <v>0</v>
      </c>
      <c r="O43" s="182">
        <f t="shared" si="10"/>
        <v>0</v>
      </c>
      <c r="P43" s="182">
        <v>0</v>
      </c>
      <c r="Q43" s="182">
        <f t="shared" si="11"/>
        <v>0</v>
      </c>
      <c r="R43" s="182"/>
      <c r="S43" s="182" t="s">
        <v>265</v>
      </c>
      <c r="T43" s="161">
        <v>0</v>
      </c>
      <c r="U43" s="161">
        <f>ROUND(E43*T43,2)</f>
        <v>0</v>
      </c>
      <c r="V43" s="161"/>
      <c r="W43" s="152"/>
      <c r="X43" s="152"/>
      <c r="Y43" s="152"/>
      <c r="Z43" s="152"/>
      <c r="AA43" s="152"/>
      <c r="AB43" s="152"/>
      <c r="AC43" s="152"/>
      <c r="AD43" s="152"/>
      <c r="AE43" s="152"/>
      <c r="AF43" s="152" t="s">
        <v>1421</v>
      </c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</row>
    <row r="44" spans="1:59" outlineLevel="1" x14ac:dyDescent="0.2">
      <c r="A44" s="177">
        <v>35</v>
      </c>
      <c r="B44" s="178" t="s">
        <v>1474</v>
      </c>
      <c r="C44" s="186" t="s">
        <v>1475</v>
      </c>
      <c r="D44" s="179" t="s">
        <v>395</v>
      </c>
      <c r="E44" s="180">
        <v>11</v>
      </c>
      <c r="F44" s="181"/>
      <c r="G44" s="182">
        <f t="shared" si="6"/>
        <v>0</v>
      </c>
      <c r="H44" s="181"/>
      <c r="I44" s="182">
        <f t="shared" si="7"/>
        <v>0</v>
      </c>
      <c r="J44" s="181"/>
      <c r="K44" s="182">
        <f t="shared" si="8"/>
        <v>0</v>
      </c>
      <c r="L44" s="182">
        <v>15</v>
      </c>
      <c r="M44" s="182">
        <f t="shared" si="9"/>
        <v>0</v>
      </c>
      <c r="N44" s="182">
        <v>0</v>
      </c>
      <c r="O44" s="182">
        <f t="shared" si="10"/>
        <v>0</v>
      </c>
      <c r="P44" s="182">
        <v>0</v>
      </c>
      <c r="Q44" s="182">
        <f t="shared" si="11"/>
        <v>0</v>
      </c>
      <c r="R44" s="182"/>
      <c r="S44" s="182" t="s">
        <v>265</v>
      </c>
      <c r="T44" s="161">
        <v>0</v>
      </c>
      <c r="U44" s="161">
        <f>ROUND(E44*T44,2)</f>
        <v>0</v>
      </c>
      <c r="V44" s="161"/>
      <c r="W44" s="152"/>
      <c r="X44" s="152"/>
      <c r="Y44" s="152"/>
      <c r="Z44" s="152"/>
      <c r="AA44" s="152"/>
      <c r="AB44" s="152"/>
      <c r="AC44" s="152"/>
      <c r="AD44" s="152"/>
      <c r="AE44" s="152"/>
      <c r="AF44" s="152" t="s">
        <v>1421</v>
      </c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</row>
    <row r="45" spans="1:59" outlineLevel="1" x14ac:dyDescent="0.2">
      <c r="A45" s="177">
        <v>36</v>
      </c>
      <c r="B45" s="178" t="s">
        <v>1476</v>
      </c>
      <c r="C45" s="186" t="s">
        <v>1477</v>
      </c>
      <c r="D45" s="179" t="s">
        <v>395</v>
      </c>
      <c r="E45" s="180">
        <v>21</v>
      </c>
      <c r="F45" s="181"/>
      <c r="G45" s="182">
        <f t="shared" si="6"/>
        <v>0</v>
      </c>
      <c r="H45" s="181"/>
      <c r="I45" s="182">
        <f t="shared" si="7"/>
        <v>0</v>
      </c>
      <c r="J45" s="181"/>
      <c r="K45" s="182">
        <f t="shared" si="8"/>
        <v>0</v>
      </c>
      <c r="L45" s="182">
        <v>15</v>
      </c>
      <c r="M45" s="182">
        <f t="shared" si="9"/>
        <v>0</v>
      </c>
      <c r="N45" s="182">
        <v>0</v>
      </c>
      <c r="O45" s="182">
        <f t="shared" si="10"/>
        <v>0</v>
      </c>
      <c r="P45" s="182">
        <v>0</v>
      </c>
      <c r="Q45" s="182">
        <f t="shared" si="11"/>
        <v>0</v>
      </c>
      <c r="R45" s="182"/>
      <c r="S45" s="182" t="s">
        <v>265</v>
      </c>
      <c r="T45" s="161">
        <v>0</v>
      </c>
      <c r="U45" s="161">
        <f>ROUND(E45*T45,2)</f>
        <v>0</v>
      </c>
      <c r="V45" s="161"/>
      <c r="W45" s="152"/>
      <c r="X45" s="152"/>
      <c r="Y45" s="152"/>
      <c r="Z45" s="152"/>
      <c r="AA45" s="152"/>
      <c r="AB45" s="152"/>
      <c r="AC45" s="152"/>
      <c r="AD45" s="152"/>
      <c r="AE45" s="152"/>
      <c r="AF45" s="152" t="s">
        <v>1421</v>
      </c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</row>
    <row r="46" spans="1:59" outlineLevel="1" x14ac:dyDescent="0.2">
      <c r="A46" s="177">
        <v>37</v>
      </c>
      <c r="B46" s="178" t="s">
        <v>1478</v>
      </c>
      <c r="C46" s="186" t="s">
        <v>1479</v>
      </c>
      <c r="D46" s="179" t="s">
        <v>395</v>
      </c>
      <c r="E46" s="180">
        <v>1</v>
      </c>
      <c r="F46" s="181"/>
      <c r="G46" s="182">
        <f t="shared" si="6"/>
        <v>0</v>
      </c>
      <c r="H46" s="181"/>
      <c r="I46" s="182">
        <f t="shared" si="7"/>
        <v>0</v>
      </c>
      <c r="J46" s="181"/>
      <c r="K46" s="182">
        <f t="shared" si="8"/>
        <v>0</v>
      </c>
      <c r="L46" s="182">
        <v>15</v>
      </c>
      <c r="M46" s="182">
        <f t="shared" si="9"/>
        <v>0</v>
      </c>
      <c r="N46" s="182">
        <v>0</v>
      </c>
      <c r="O46" s="182">
        <f t="shared" si="10"/>
        <v>0</v>
      </c>
      <c r="P46" s="182">
        <v>0</v>
      </c>
      <c r="Q46" s="182">
        <f t="shared" si="11"/>
        <v>0</v>
      </c>
      <c r="R46" s="182"/>
      <c r="S46" s="182" t="s">
        <v>265</v>
      </c>
      <c r="T46" s="161">
        <v>0</v>
      </c>
      <c r="U46" s="161">
        <f>ROUND(E46*T46,2)</f>
        <v>0</v>
      </c>
      <c r="V46" s="161"/>
      <c r="W46" s="152"/>
      <c r="X46" s="152"/>
      <c r="Y46" s="152"/>
      <c r="Z46" s="152"/>
      <c r="AA46" s="152"/>
      <c r="AB46" s="152"/>
      <c r="AC46" s="152"/>
      <c r="AD46" s="152"/>
      <c r="AE46" s="152"/>
      <c r="AF46" s="152" t="s">
        <v>1421</v>
      </c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</row>
    <row r="47" spans="1:59" outlineLevel="1" x14ac:dyDescent="0.2">
      <c r="A47" s="177">
        <v>38</v>
      </c>
      <c r="B47" s="178" t="s">
        <v>1480</v>
      </c>
      <c r="C47" s="186" t="s">
        <v>1481</v>
      </c>
      <c r="D47" s="179" t="s">
        <v>395</v>
      </c>
      <c r="E47" s="180">
        <v>77</v>
      </c>
      <c r="F47" s="181"/>
      <c r="G47" s="182">
        <f t="shared" si="6"/>
        <v>0</v>
      </c>
      <c r="H47" s="181"/>
      <c r="I47" s="182">
        <f t="shared" si="7"/>
        <v>0</v>
      </c>
      <c r="J47" s="181"/>
      <c r="K47" s="182">
        <f t="shared" si="8"/>
        <v>0</v>
      </c>
      <c r="L47" s="182">
        <v>15</v>
      </c>
      <c r="M47" s="182">
        <f t="shared" si="9"/>
        <v>0</v>
      </c>
      <c r="N47" s="182">
        <v>0</v>
      </c>
      <c r="O47" s="182">
        <f t="shared" si="10"/>
        <v>0</v>
      </c>
      <c r="P47" s="182">
        <v>0</v>
      </c>
      <c r="Q47" s="182">
        <f t="shared" si="11"/>
        <v>0</v>
      </c>
      <c r="R47" s="182"/>
      <c r="S47" s="182" t="s">
        <v>265</v>
      </c>
      <c r="T47" s="161">
        <v>0</v>
      </c>
      <c r="U47" s="161">
        <f>ROUND(E47*T47,2)</f>
        <v>0</v>
      </c>
      <c r="V47" s="161"/>
      <c r="W47" s="152"/>
      <c r="X47" s="152"/>
      <c r="Y47" s="152"/>
      <c r="Z47" s="152"/>
      <c r="AA47" s="152"/>
      <c r="AB47" s="152"/>
      <c r="AC47" s="152"/>
      <c r="AD47" s="152"/>
      <c r="AE47" s="152"/>
      <c r="AF47" s="152" t="s">
        <v>1421</v>
      </c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</row>
    <row r="48" spans="1:59" outlineLevel="1" x14ac:dyDescent="0.2">
      <c r="A48" s="177">
        <v>39</v>
      </c>
      <c r="B48" s="178" t="s">
        <v>1482</v>
      </c>
      <c r="C48" s="186" t="s">
        <v>1483</v>
      </c>
      <c r="D48" s="179" t="s">
        <v>395</v>
      </c>
      <c r="E48" s="180">
        <v>10</v>
      </c>
      <c r="F48" s="181"/>
      <c r="G48" s="182">
        <f t="shared" si="6"/>
        <v>0</v>
      </c>
      <c r="H48" s="181"/>
      <c r="I48" s="182">
        <f t="shared" si="7"/>
        <v>0</v>
      </c>
      <c r="J48" s="181"/>
      <c r="K48" s="182">
        <f t="shared" si="8"/>
        <v>0</v>
      </c>
      <c r="L48" s="182">
        <v>15</v>
      </c>
      <c r="M48" s="182">
        <f t="shared" si="9"/>
        <v>0</v>
      </c>
      <c r="N48" s="182">
        <v>0</v>
      </c>
      <c r="O48" s="182">
        <f t="shared" si="10"/>
        <v>0</v>
      </c>
      <c r="P48" s="182">
        <v>0</v>
      </c>
      <c r="Q48" s="182">
        <f t="shared" si="11"/>
        <v>0</v>
      </c>
      <c r="R48" s="182"/>
      <c r="S48" s="182" t="s">
        <v>265</v>
      </c>
      <c r="T48" s="161">
        <v>0</v>
      </c>
      <c r="U48" s="161">
        <f>ROUND(E48*T48,2)</f>
        <v>0</v>
      </c>
      <c r="V48" s="161"/>
      <c r="W48" s="152"/>
      <c r="X48" s="152"/>
      <c r="Y48" s="152"/>
      <c r="Z48" s="152"/>
      <c r="AA48" s="152"/>
      <c r="AB48" s="152"/>
      <c r="AC48" s="152"/>
      <c r="AD48" s="152"/>
      <c r="AE48" s="152"/>
      <c r="AF48" s="152" t="s">
        <v>1421</v>
      </c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</row>
    <row r="49" spans="1:59" outlineLevel="1" x14ac:dyDescent="0.2">
      <c r="A49" s="177">
        <v>40</v>
      </c>
      <c r="B49" s="178" t="s">
        <v>1484</v>
      </c>
      <c r="C49" s="186" t="s">
        <v>1485</v>
      </c>
      <c r="D49" s="179" t="s">
        <v>395</v>
      </c>
      <c r="E49" s="180">
        <v>1</v>
      </c>
      <c r="F49" s="181"/>
      <c r="G49" s="182">
        <f t="shared" si="6"/>
        <v>0</v>
      </c>
      <c r="H49" s="181"/>
      <c r="I49" s="182">
        <f t="shared" si="7"/>
        <v>0</v>
      </c>
      <c r="J49" s="181"/>
      <c r="K49" s="182">
        <f t="shared" si="8"/>
        <v>0</v>
      </c>
      <c r="L49" s="182">
        <v>15</v>
      </c>
      <c r="M49" s="182">
        <f t="shared" si="9"/>
        <v>0</v>
      </c>
      <c r="N49" s="182">
        <v>0</v>
      </c>
      <c r="O49" s="182">
        <f t="shared" si="10"/>
        <v>0</v>
      </c>
      <c r="P49" s="182">
        <v>0</v>
      </c>
      <c r="Q49" s="182">
        <f t="shared" si="11"/>
        <v>0</v>
      </c>
      <c r="R49" s="182"/>
      <c r="S49" s="182" t="s">
        <v>265</v>
      </c>
      <c r="T49" s="161">
        <v>0</v>
      </c>
      <c r="U49" s="161">
        <f>ROUND(E49*T49,2)</f>
        <v>0</v>
      </c>
      <c r="V49" s="161"/>
      <c r="W49" s="152"/>
      <c r="X49" s="152"/>
      <c r="Y49" s="152"/>
      <c r="Z49" s="152"/>
      <c r="AA49" s="152"/>
      <c r="AB49" s="152"/>
      <c r="AC49" s="152"/>
      <c r="AD49" s="152"/>
      <c r="AE49" s="152"/>
      <c r="AF49" s="152" t="s">
        <v>1421</v>
      </c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</row>
    <row r="50" spans="1:59" outlineLevel="1" x14ac:dyDescent="0.2">
      <c r="A50" s="177">
        <v>41</v>
      </c>
      <c r="B50" s="178" t="s">
        <v>1486</v>
      </c>
      <c r="C50" s="186" t="s">
        <v>1487</v>
      </c>
      <c r="D50" s="179" t="s">
        <v>395</v>
      </c>
      <c r="E50" s="180">
        <v>2</v>
      </c>
      <c r="F50" s="181"/>
      <c r="G50" s="182">
        <f t="shared" si="6"/>
        <v>0</v>
      </c>
      <c r="H50" s="181"/>
      <c r="I50" s="182">
        <f t="shared" si="7"/>
        <v>0</v>
      </c>
      <c r="J50" s="181"/>
      <c r="K50" s="182">
        <f t="shared" si="8"/>
        <v>0</v>
      </c>
      <c r="L50" s="182">
        <v>15</v>
      </c>
      <c r="M50" s="182">
        <f t="shared" si="9"/>
        <v>0</v>
      </c>
      <c r="N50" s="182">
        <v>0</v>
      </c>
      <c r="O50" s="182">
        <f t="shared" si="10"/>
        <v>0</v>
      </c>
      <c r="P50" s="182">
        <v>0</v>
      </c>
      <c r="Q50" s="182">
        <f t="shared" si="11"/>
        <v>0</v>
      </c>
      <c r="R50" s="182"/>
      <c r="S50" s="182" t="s">
        <v>265</v>
      </c>
      <c r="T50" s="161">
        <v>0</v>
      </c>
      <c r="U50" s="161">
        <f>ROUND(E50*T50,2)</f>
        <v>0</v>
      </c>
      <c r="V50" s="161"/>
      <c r="W50" s="152"/>
      <c r="X50" s="152"/>
      <c r="Y50" s="152"/>
      <c r="Z50" s="152"/>
      <c r="AA50" s="152"/>
      <c r="AB50" s="152"/>
      <c r="AC50" s="152"/>
      <c r="AD50" s="152"/>
      <c r="AE50" s="152"/>
      <c r="AF50" s="152" t="s">
        <v>1421</v>
      </c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</row>
    <row r="51" spans="1:59" outlineLevel="1" x14ac:dyDescent="0.2">
      <c r="A51" s="177">
        <v>42</v>
      </c>
      <c r="B51" s="178" t="s">
        <v>1488</v>
      </c>
      <c r="C51" s="186" t="s">
        <v>1489</v>
      </c>
      <c r="D51" s="179" t="s">
        <v>395</v>
      </c>
      <c r="E51" s="180">
        <v>5</v>
      </c>
      <c r="F51" s="181"/>
      <c r="G51" s="182">
        <f t="shared" si="6"/>
        <v>0</v>
      </c>
      <c r="H51" s="181"/>
      <c r="I51" s="182">
        <f t="shared" si="7"/>
        <v>0</v>
      </c>
      <c r="J51" s="181"/>
      <c r="K51" s="182">
        <f t="shared" si="8"/>
        <v>0</v>
      </c>
      <c r="L51" s="182">
        <v>15</v>
      </c>
      <c r="M51" s="182">
        <f t="shared" si="9"/>
        <v>0</v>
      </c>
      <c r="N51" s="182">
        <v>0</v>
      </c>
      <c r="O51" s="182">
        <f t="shared" si="10"/>
        <v>0</v>
      </c>
      <c r="P51" s="182">
        <v>0</v>
      </c>
      <c r="Q51" s="182">
        <f t="shared" si="11"/>
        <v>0</v>
      </c>
      <c r="R51" s="182"/>
      <c r="S51" s="182" t="s">
        <v>265</v>
      </c>
      <c r="T51" s="161">
        <v>0</v>
      </c>
      <c r="U51" s="161">
        <f>ROUND(E51*T51,2)</f>
        <v>0</v>
      </c>
      <c r="V51" s="161"/>
      <c r="W51" s="152"/>
      <c r="X51" s="152"/>
      <c r="Y51" s="152"/>
      <c r="Z51" s="152"/>
      <c r="AA51" s="152"/>
      <c r="AB51" s="152"/>
      <c r="AC51" s="152"/>
      <c r="AD51" s="152"/>
      <c r="AE51" s="152"/>
      <c r="AF51" s="152" t="s">
        <v>1421</v>
      </c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</row>
    <row r="52" spans="1:59" outlineLevel="1" x14ac:dyDescent="0.2">
      <c r="A52" s="177">
        <v>43</v>
      </c>
      <c r="B52" s="178" t="s">
        <v>1490</v>
      </c>
      <c r="C52" s="186" t="s">
        <v>1491</v>
      </c>
      <c r="D52" s="179" t="s">
        <v>395</v>
      </c>
      <c r="E52" s="180">
        <v>3</v>
      </c>
      <c r="F52" s="181"/>
      <c r="G52" s="182">
        <f t="shared" si="6"/>
        <v>0</v>
      </c>
      <c r="H52" s="181"/>
      <c r="I52" s="182">
        <f t="shared" si="7"/>
        <v>0</v>
      </c>
      <c r="J52" s="181"/>
      <c r="K52" s="182">
        <f t="shared" si="8"/>
        <v>0</v>
      </c>
      <c r="L52" s="182">
        <v>15</v>
      </c>
      <c r="M52" s="182">
        <f t="shared" si="9"/>
        <v>0</v>
      </c>
      <c r="N52" s="182">
        <v>0</v>
      </c>
      <c r="O52" s="182">
        <f t="shared" si="10"/>
        <v>0</v>
      </c>
      <c r="P52" s="182">
        <v>0</v>
      </c>
      <c r="Q52" s="182">
        <f t="shared" si="11"/>
        <v>0</v>
      </c>
      <c r="R52" s="182"/>
      <c r="S52" s="182" t="s">
        <v>265</v>
      </c>
      <c r="T52" s="161">
        <v>0</v>
      </c>
      <c r="U52" s="161">
        <f>ROUND(E52*T52,2)</f>
        <v>0</v>
      </c>
      <c r="V52" s="161"/>
      <c r="W52" s="152"/>
      <c r="X52" s="152"/>
      <c r="Y52" s="152"/>
      <c r="Z52" s="152"/>
      <c r="AA52" s="152"/>
      <c r="AB52" s="152"/>
      <c r="AC52" s="152"/>
      <c r="AD52" s="152"/>
      <c r="AE52" s="152"/>
      <c r="AF52" s="152" t="s">
        <v>1421</v>
      </c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</row>
    <row r="53" spans="1:59" outlineLevel="1" x14ac:dyDescent="0.2">
      <c r="A53" s="177">
        <v>44</v>
      </c>
      <c r="B53" s="178" t="s">
        <v>1492</v>
      </c>
      <c r="C53" s="186" t="s">
        <v>1493</v>
      </c>
      <c r="D53" s="179" t="s">
        <v>395</v>
      </c>
      <c r="E53" s="180">
        <v>1</v>
      </c>
      <c r="F53" s="181"/>
      <c r="G53" s="182">
        <f t="shared" si="6"/>
        <v>0</v>
      </c>
      <c r="H53" s="181"/>
      <c r="I53" s="182">
        <f t="shared" si="7"/>
        <v>0</v>
      </c>
      <c r="J53" s="181"/>
      <c r="K53" s="182">
        <f t="shared" si="8"/>
        <v>0</v>
      </c>
      <c r="L53" s="182">
        <v>15</v>
      </c>
      <c r="M53" s="182">
        <f t="shared" si="9"/>
        <v>0</v>
      </c>
      <c r="N53" s="182">
        <v>0</v>
      </c>
      <c r="O53" s="182">
        <f t="shared" si="10"/>
        <v>0</v>
      </c>
      <c r="P53" s="182">
        <v>0</v>
      </c>
      <c r="Q53" s="182">
        <f t="shared" si="11"/>
        <v>0</v>
      </c>
      <c r="R53" s="182"/>
      <c r="S53" s="182" t="s">
        <v>265</v>
      </c>
      <c r="T53" s="161">
        <v>0</v>
      </c>
      <c r="U53" s="161">
        <f>ROUND(E53*T53,2)</f>
        <v>0</v>
      </c>
      <c r="V53" s="161"/>
      <c r="W53" s="152"/>
      <c r="X53" s="152"/>
      <c r="Y53" s="152"/>
      <c r="Z53" s="152"/>
      <c r="AA53" s="152"/>
      <c r="AB53" s="152"/>
      <c r="AC53" s="152"/>
      <c r="AD53" s="152"/>
      <c r="AE53" s="152"/>
      <c r="AF53" s="152" t="s">
        <v>1421</v>
      </c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</row>
    <row r="54" spans="1:59" outlineLevel="1" x14ac:dyDescent="0.2">
      <c r="A54" s="177">
        <v>45</v>
      </c>
      <c r="B54" s="178" t="s">
        <v>1494</v>
      </c>
      <c r="C54" s="186" t="s">
        <v>1495</v>
      </c>
      <c r="D54" s="179" t="s">
        <v>395</v>
      </c>
      <c r="E54" s="180">
        <v>1</v>
      </c>
      <c r="F54" s="181"/>
      <c r="G54" s="182">
        <f t="shared" si="6"/>
        <v>0</v>
      </c>
      <c r="H54" s="181"/>
      <c r="I54" s="182">
        <f t="shared" si="7"/>
        <v>0</v>
      </c>
      <c r="J54" s="181"/>
      <c r="K54" s="182">
        <f t="shared" si="8"/>
        <v>0</v>
      </c>
      <c r="L54" s="182">
        <v>15</v>
      </c>
      <c r="M54" s="182">
        <f t="shared" si="9"/>
        <v>0</v>
      </c>
      <c r="N54" s="182">
        <v>0</v>
      </c>
      <c r="O54" s="182">
        <f t="shared" si="10"/>
        <v>0</v>
      </c>
      <c r="P54" s="182">
        <v>0</v>
      </c>
      <c r="Q54" s="182">
        <f t="shared" si="11"/>
        <v>0</v>
      </c>
      <c r="R54" s="182"/>
      <c r="S54" s="182" t="s">
        <v>265</v>
      </c>
      <c r="T54" s="161">
        <v>0</v>
      </c>
      <c r="U54" s="161">
        <f>ROUND(E54*T54,2)</f>
        <v>0</v>
      </c>
      <c r="V54" s="161"/>
      <c r="W54" s="152"/>
      <c r="X54" s="152"/>
      <c r="Y54" s="152"/>
      <c r="Z54" s="152"/>
      <c r="AA54" s="152"/>
      <c r="AB54" s="152"/>
      <c r="AC54" s="152"/>
      <c r="AD54" s="152"/>
      <c r="AE54" s="152"/>
      <c r="AF54" s="152" t="s">
        <v>1421</v>
      </c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</row>
    <row r="55" spans="1:59" outlineLevel="1" x14ac:dyDescent="0.2">
      <c r="A55" s="177">
        <v>46</v>
      </c>
      <c r="B55" s="178" t="s">
        <v>1496</v>
      </c>
      <c r="C55" s="186" t="s">
        <v>1497</v>
      </c>
      <c r="D55" s="179" t="s">
        <v>395</v>
      </c>
      <c r="E55" s="180">
        <v>71</v>
      </c>
      <c r="F55" s="181"/>
      <c r="G55" s="182">
        <f t="shared" si="6"/>
        <v>0</v>
      </c>
      <c r="H55" s="181"/>
      <c r="I55" s="182">
        <f t="shared" si="7"/>
        <v>0</v>
      </c>
      <c r="J55" s="181"/>
      <c r="K55" s="182">
        <f t="shared" si="8"/>
        <v>0</v>
      </c>
      <c r="L55" s="182">
        <v>15</v>
      </c>
      <c r="M55" s="182">
        <f t="shared" si="9"/>
        <v>0</v>
      </c>
      <c r="N55" s="182">
        <v>0</v>
      </c>
      <c r="O55" s="182">
        <f t="shared" si="10"/>
        <v>0</v>
      </c>
      <c r="P55" s="182">
        <v>0</v>
      </c>
      <c r="Q55" s="182">
        <f t="shared" si="11"/>
        <v>0</v>
      </c>
      <c r="R55" s="182"/>
      <c r="S55" s="182" t="s">
        <v>265</v>
      </c>
      <c r="T55" s="161">
        <v>0</v>
      </c>
      <c r="U55" s="161">
        <f>ROUND(E55*T55,2)</f>
        <v>0</v>
      </c>
      <c r="V55" s="161"/>
      <c r="W55" s="152"/>
      <c r="X55" s="152"/>
      <c r="Y55" s="152"/>
      <c r="Z55" s="152"/>
      <c r="AA55" s="152"/>
      <c r="AB55" s="152"/>
      <c r="AC55" s="152"/>
      <c r="AD55" s="152"/>
      <c r="AE55" s="152"/>
      <c r="AF55" s="152" t="s">
        <v>1421</v>
      </c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</row>
    <row r="56" spans="1:59" outlineLevel="1" x14ac:dyDescent="0.2">
      <c r="A56" s="177">
        <v>47</v>
      </c>
      <c r="B56" s="178" t="s">
        <v>1498</v>
      </c>
      <c r="C56" s="186" t="s">
        <v>1499</v>
      </c>
      <c r="D56" s="179" t="s">
        <v>1500</v>
      </c>
      <c r="E56" s="180">
        <v>35</v>
      </c>
      <c r="F56" s="181"/>
      <c r="G56" s="182">
        <f t="shared" si="6"/>
        <v>0</v>
      </c>
      <c r="H56" s="181"/>
      <c r="I56" s="182">
        <f t="shared" si="7"/>
        <v>0</v>
      </c>
      <c r="J56" s="181"/>
      <c r="K56" s="182">
        <f t="shared" si="8"/>
        <v>0</v>
      </c>
      <c r="L56" s="182">
        <v>15</v>
      </c>
      <c r="M56" s="182">
        <f t="shared" si="9"/>
        <v>0</v>
      </c>
      <c r="N56" s="182">
        <v>0</v>
      </c>
      <c r="O56" s="182">
        <f t="shared" si="10"/>
        <v>0</v>
      </c>
      <c r="P56" s="182">
        <v>0</v>
      </c>
      <c r="Q56" s="182">
        <f t="shared" si="11"/>
        <v>0</v>
      </c>
      <c r="R56" s="182"/>
      <c r="S56" s="182" t="s">
        <v>265</v>
      </c>
      <c r="T56" s="161">
        <v>0</v>
      </c>
      <c r="U56" s="161">
        <f>ROUND(E56*T56,2)</f>
        <v>0</v>
      </c>
      <c r="V56" s="161"/>
      <c r="W56" s="152"/>
      <c r="X56" s="152"/>
      <c r="Y56" s="152"/>
      <c r="Z56" s="152"/>
      <c r="AA56" s="152"/>
      <c r="AB56" s="152"/>
      <c r="AC56" s="152"/>
      <c r="AD56" s="152"/>
      <c r="AE56" s="152"/>
      <c r="AF56" s="152" t="s">
        <v>1421</v>
      </c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</row>
    <row r="57" spans="1:59" outlineLevel="1" x14ac:dyDescent="0.2">
      <c r="A57" s="177">
        <v>48</v>
      </c>
      <c r="B57" s="178" t="s">
        <v>1501</v>
      </c>
      <c r="C57" s="186" t="s">
        <v>1502</v>
      </c>
      <c r="D57" s="179" t="s">
        <v>395</v>
      </c>
      <c r="E57" s="180">
        <v>24</v>
      </c>
      <c r="F57" s="181"/>
      <c r="G57" s="182">
        <f t="shared" si="6"/>
        <v>0</v>
      </c>
      <c r="H57" s="181"/>
      <c r="I57" s="182">
        <f t="shared" si="7"/>
        <v>0</v>
      </c>
      <c r="J57" s="181"/>
      <c r="K57" s="182">
        <f t="shared" si="8"/>
        <v>0</v>
      </c>
      <c r="L57" s="182">
        <v>15</v>
      </c>
      <c r="M57" s="182">
        <f t="shared" si="9"/>
        <v>0</v>
      </c>
      <c r="N57" s="182">
        <v>0</v>
      </c>
      <c r="O57" s="182">
        <f t="shared" si="10"/>
        <v>0</v>
      </c>
      <c r="P57" s="182">
        <v>0</v>
      </c>
      <c r="Q57" s="182">
        <f t="shared" si="11"/>
        <v>0</v>
      </c>
      <c r="R57" s="182"/>
      <c r="S57" s="182" t="s">
        <v>265</v>
      </c>
      <c r="T57" s="161">
        <v>0</v>
      </c>
      <c r="U57" s="161">
        <f>ROUND(E57*T57,2)</f>
        <v>0</v>
      </c>
      <c r="V57" s="161"/>
      <c r="W57" s="152"/>
      <c r="X57" s="152"/>
      <c r="Y57" s="152"/>
      <c r="Z57" s="152"/>
      <c r="AA57" s="152"/>
      <c r="AB57" s="152"/>
      <c r="AC57" s="152"/>
      <c r="AD57" s="152"/>
      <c r="AE57" s="152"/>
      <c r="AF57" s="152" t="s">
        <v>1421</v>
      </c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</row>
    <row r="58" spans="1:59" outlineLevel="1" x14ac:dyDescent="0.2">
      <c r="A58" s="177">
        <v>49</v>
      </c>
      <c r="B58" s="178" t="s">
        <v>1503</v>
      </c>
      <c r="C58" s="186" t="s">
        <v>1504</v>
      </c>
      <c r="D58" s="179" t="s">
        <v>395</v>
      </c>
      <c r="E58" s="180">
        <v>1</v>
      </c>
      <c r="F58" s="181"/>
      <c r="G58" s="182">
        <f t="shared" si="6"/>
        <v>0</v>
      </c>
      <c r="H58" s="181"/>
      <c r="I58" s="182">
        <f t="shared" si="7"/>
        <v>0</v>
      </c>
      <c r="J58" s="181"/>
      <c r="K58" s="182">
        <f t="shared" si="8"/>
        <v>0</v>
      </c>
      <c r="L58" s="182">
        <v>15</v>
      </c>
      <c r="M58" s="182">
        <f t="shared" si="9"/>
        <v>0</v>
      </c>
      <c r="N58" s="182">
        <v>0</v>
      </c>
      <c r="O58" s="182">
        <f t="shared" si="10"/>
        <v>0</v>
      </c>
      <c r="P58" s="182">
        <v>0</v>
      </c>
      <c r="Q58" s="182">
        <f t="shared" si="11"/>
        <v>0</v>
      </c>
      <c r="R58" s="182"/>
      <c r="S58" s="182" t="s">
        <v>265</v>
      </c>
      <c r="T58" s="161">
        <v>0</v>
      </c>
      <c r="U58" s="161">
        <f>ROUND(E58*T58,2)</f>
        <v>0</v>
      </c>
      <c r="V58" s="161"/>
      <c r="W58" s="152"/>
      <c r="X58" s="152"/>
      <c r="Y58" s="152"/>
      <c r="Z58" s="152"/>
      <c r="AA58" s="152"/>
      <c r="AB58" s="152"/>
      <c r="AC58" s="152"/>
      <c r="AD58" s="152"/>
      <c r="AE58" s="152"/>
      <c r="AF58" s="152" t="s">
        <v>1421</v>
      </c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</row>
    <row r="59" spans="1:59" outlineLevel="1" x14ac:dyDescent="0.2">
      <c r="A59" s="177">
        <v>50</v>
      </c>
      <c r="B59" s="178" t="s">
        <v>1505</v>
      </c>
      <c r="C59" s="186" t="s">
        <v>1506</v>
      </c>
      <c r="D59" s="179" t="s">
        <v>395</v>
      </c>
      <c r="E59" s="180">
        <v>5</v>
      </c>
      <c r="F59" s="181"/>
      <c r="G59" s="182">
        <f t="shared" si="6"/>
        <v>0</v>
      </c>
      <c r="H59" s="181"/>
      <c r="I59" s="182">
        <f t="shared" si="7"/>
        <v>0</v>
      </c>
      <c r="J59" s="181"/>
      <c r="K59" s="182">
        <f t="shared" si="8"/>
        <v>0</v>
      </c>
      <c r="L59" s="182">
        <v>15</v>
      </c>
      <c r="M59" s="182">
        <f t="shared" si="9"/>
        <v>0</v>
      </c>
      <c r="N59" s="182">
        <v>0</v>
      </c>
      <c r="O59" s="182">
        <f t="shared" si="10"/>
        <v>0</v>
      </c>
      <c r="P59" s="182">
        <v>0</v>
      </c>
      <c r="Q59" s="182">
        <f t="shared" si="11"/>
        <v>0</v>
      </c>
      <c r="R59" s="182"/>
      <c r="S59" s="182" t="s">
        <v>265</v>
      </c>
      <c r="T59" s="161">
        <v>0</v>
      </c>
      <c r="U59" s="161">
        <f>ROUND(E59*T59,2)</f>
        <v>0</v>
      </c>
      <c r="V59" s="161"/>
      <c r="W59" s="152"/>
      <c r="X59" s="152"/>
      <c r="Y59" s="152"/>
      <c r="Z59" s="152"/>
      <c r="AA59" s="152"/>
      <c r="AB59" s="152"/>
      <c r="AC59" s="152"/>
      <c r="AD59" s="152"/>
      <c r="AE59" s="152"/>
      <c r="AF59" s="152" t="s">
        <v>1421</v>
      </c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</row>
    <row r="60" spans="1:59" outlineLevel="1" x14ac:dyDescent="0.2">
      <c r="A60" s="177">
        <v>51</v>
      </c>
      <c r="B60" s="178" t="s">
        <v>1507</v>
      </c>
      <c r="C60" s="186" t="s">
        <v>1508</v>
      </c>
      <c r="D60" s="179" t="s">
        <v>364</v>
      </c>
      <c r="E60" s="180">
        <v>14</v>
      </c>
      <c r="F60" s="181"/>
      <c r="G60" s="182">
        <f t="shared" si="6"/>
        <v>0</v>
      </c>
      <c r="H60" s="181"/>
      <c r="I60" s="182">
        <f t="shared" si="7"/>
        <v>0</v>
      </c>
      <c r="J60" s="181"/>
      <c r="K60" s="182">
        <f t="shared" si="8"/>
        <v>0</v>
      </c>
      <c r="L60" s="182">
        <v>15</v>
      </c>
      <c r="M60" s="182">
        <f t="shared" si="9"/>
        <v>0</v>
      </c>
      <c r="N60" s="182">
        <v>0</v>
      </c>
      <c r="O60" s="182">
        <f t="shared" si="10"/>
        <v>0</v>
      </c>
      <c r="P60" s="182">
        <v>0</v>
      </c>
      <c r="Q60" s="182">
        <f t="shared" si="11"/>
        <v>0</v>
      </c>
      <c r="R60" s="182"/>
      <c r="S60" s="182" t="s">
        <v>265</v>
      </c>
      <c r="T60" s="161">
        <v>0</v>
      </c>
      <c r="U60" s="161">
        <f>ROUND(E60*T60,2)</f>
        <v>0</v>
      </c>
      <c r="V60" s="161"/>
      <c r="W60" s="152"/>
      <c r="X60" s="152"/>
      <c r="Y60" s="152"/>
      <c r="Z60" s="152"/>
      <c r="AA60" s="152"/>
      <c r="AB60" s="152"/>
      <c r="AC60" s="152"/>
      <c r="AD60" s="152"/>
      <c r="AE60" s="152"/>
      <c r="AF60" s="152" t="s">
        <v>1421</v>
      </c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</row>
    <row r="61" spans="1:59" outlineLevel="1" x14ac:dyDescent="0.2">
      <c r="A61" s="177">
        <v>52</v>
      </c>
      <c r="B61" s="178" t="s">
        <v>1509</v>
      </c>
      <c r="C61" s="186" t="s">
        <v>1510</v>
      </c>
      <c r="D61" s="179" t="s">
        <v>395</v>
      </c>
      <c r="E61" s="180">
        <v>30</v>
      </c>
      <c r="F61" s="181"/>
      <c r="G61" s="182">
        <f t="shared" si="6"/>
        <v>0</v>
      </c>
      <c r="H61" s="181"/>
      <c r="I61" s="182">
        <f t="shared" si="7"/>
        <v>0</v>
      </c>
      <c r="J61" s="181"/>
      <c r="K61" s="182">
        <f t="shared" si="8"/>
        <v>0</v>
      </c>
      <c r="L61" s="182">
        <v>15</v>
      </c>
      <c r="M61" s="182">
        <f t="shared" si="9"/>
        <v>0</v>
      </c>
      <c r="N61" s="182">
        <v>0</v>
      </c>
      <c r="O61" s="182">
        <f t="shared" si="10"/>
        <v>0</v>
      </c>
      <c r="P61" s="182">
        <v>0</v>
      </c>
      <c r="Q61" s="182">
        <f t="shared" si="11"/>
        <v>0</v>
      </c>
      <c r="R61" s="182"/>
      <c r="S61" s="182" t="s">
        <v>265</v>
      </c>
      <c r="T61" s="161">
        <v>0</v>
      </c>
      <c r="U61" s="161">
        <f>ROUND(E61*T61,2)</f>
        <v>0</v>
      </c>
      <c r="V61" s="161"/>
      <c r="W61" s="152"/>
      <c r="X61" s="152"/>
      <c r="Y61" s="152"/>
      <c r="Z61" s="152"/>
      <c r="AA61" s="152"/>
      <c r="AB61" s="152"/>
      <c r="AC61" s="152"/>
      <c r="AD61" s="152"/>
      <c r="AE61" s="152"/>
      <c r="AF61" s="152" t="s">
        <v>1421</v>
      </c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</row>
    <row r="62" spans="1:59" outlineLevel="1" x14ac:dyDescent="0.2">
      <c r="A62" s="177">
        <v>53</v>
      </c>
      <c r="B62" s="178" t="s">
        <v>1511</v>
      </c>
      <c r="C62" s="186" t="s">
        <v>1512</v>
      </c>
      <c r="D62" s="179" t="s">
        <v>395</v>
      </c>
      <c r="E62" s="180">
        <v>50</v>
      </c>
      <c r="F62" s="181"/>
      <c r="G62" s="182">
        <f t="shared" si="6"/>
        <v>0</v>
      </c>
      <c r="H62" s="181"/>
      <c r="I62" s="182">
        <f t="shared" si="7"/>
        <v>0</v>
      </c>
      <c r="J62" s="181"/>
      <c r="K62" s="182">
        <f t="shared" si="8"/>
        <v>0</v>
      </c>
      <c r="L62" s="182">
        <v>15</v>
      </c>
      <c r="M62" s="182">
        <f t="shared" si="9"/>
        <v>0</v>
      </c>
      <c r="N62" s="182">
        <v>0</v>
      </c>
      <c r="O62" s="182">
        <f t="shared" si="10"/>
        <v>0</v>
      </c>
      <c r="P62" s="182">
        <v>0</v>
      </c>
      <c r="Q62" s="182">
        <f t="shared" si="11"/>
        <v>0</v>
      </c>
      <c r="R62" s="182"/>
      <c r="S62" s="182" t="s">
        <v>265</v>
      </c>
      <c r="T62" s="161">
        <v>0</v>
      </c>
      <c r="U62" s="161">
        <f>ROUND(E62*T62,2)</f>
        <v>0</v>
      </c>
      <c r="V62" s="161"/>
      <c r="W62" s="152"/>
      <c r="X62" s="152"/>
      <c r="Y62" s="152"/>
      <c r="Z62" s="152"/>
      <c r="AA62" s="152"/>
      <c r="AB62" s="152"/>
      <c r="AC62" s="152"/>
      <c r="AD62" s="152"/>
      <c r="AE62" s="152"/>
      <c r="AF62" s="152" t="s">
        <v>1421</v>
      </c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</row>
    <row r="63" spans="1:59" ht="33.75" outlineLevel="1" x14ac:dyDescent="0.2">
      <c r="A63" s="171">
        <v>54</v>
      </c>
      <c r="B63" s="172" t="s">
        <v>1513</v>
      </c>
      <c r="C63" s="187" t="s">
        <v>1514</v>
      </c>
      <c r="D63" s="173" t="s">
        <v>1515</v>
      </c>
      <c r="E63" s="174">
        <v>175</v>
      </c>
      <c r="F63" s="175"/>
      <c r="G63" s="176">
        <f t="shared" si="6"/>
        <v>0</v>
      </c>
      <c r="H63" s="175"/>
      <c r="I63" s="176">
        <f t="shared" si="7"/>
        <v>0</v>
      </c>
      <c r="J63" s="175"/>
      <c r="K63" s="176">
        <f t="shared" si="8"/>
        <v>0</v>
      </c>
      <c r="L63" s="176">
        <v>15</v>
      </c>
      <c r="M63" s="176">
        <f t="shared" si="9"/>
        <v>0</v>
      </c>
      <c r="N63" s="176">
        <v>0</v>
      </c>
      <c r="O63" s="176">
        <f t="shared" si="10"/>
        <v>0</v>
      </c>
      <c r="P63" s="176">
        <v>0</v>
      </c>
      <c r="Q63" s="176">
        <f t="shared" si="11"/>
        <v>0</v>
      </c>
      <c r="R63" s="176"/>
      <c r="S63" s="176" t="s">
        <v>265</v>
      </c>
      <c r="T63" s="161">
        <v>0</v>
      </c>
      <c r="U63" s="161">
        <f>ROUND(E63*T63,2)</f>
        <v>0</v>
      </c>
      <c r="V63" s="161"/>
      <c r="W63" s="152"/>
      <c r="X63" s="152"/>
      <c r="Y63" s="152"/>
      <c r="Z63" s="152"/>
      <c r="AA63" s="152"/>
      <c r="AB63" s="152"/>
      <c r="AC63" s="152"/>
      <c r="AD63" s="152"/>
      <c r="AE63" s="152"/>
      <c r="AF63" s="152" t="s">
        <v>1421</v>
      </c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</row>
    <row r="64" spans="1:59" outlineLevel="1" x14ac:dyDescent="0.2">
      <c r="A64" s="159"/>
      <c r="B64" s="160"/>
      <c r="C64" s="248" t="s">
        <v>1516</v>
      </c>
      <c r="D64" s="249"/>
      <c r="E64" s="249"/>
      <c r="F64" s="249"/>
      <c r="G64" s="249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52"/>
      <c r="X64" s="152"/>
      <c r="Y64" s="152"/>
      <c r="Z64" s="152"/>
      <c r="AA64" s="152"/>
      <c r="AB64" s="152"/>
      <c r="AC64" s="152"/>
      <c r="AD64" s="152"/>
      <c r="AE64" s="152"/>
      <c r="AF64" s="152" t="s">
        <v>272</v>
      </c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</row>
    <row r="65" spans="1:59" outlineLevel="1" x14ac:dyDescent="0.2">
      <c r="A65" s="177">
        <v>55</v>
      </c>
      <c r="B65" s="178" t="s">
        <v>1517</v>
      </c>
      <c r="C65" s="186" t="s">
        <v>1518</v>
      </c>
      <c r="D65" s="179" t="s">
        <v>364</v>
      </c>
      <c r="E65" s="180">
        <v>69</v>
      </c>
      <c r="F65" s="181"/>
      <c r="G65" s="182">
        <f t="shared" ref="G65:G79" si="12">ROUND(E65*F65,2)</f>
        <v>0</v>
      </c>
      <c r="H65" s="181"/>
      <c r="I65" s="182">
        <f t="shared" ref="I65:I79" si="13">ROUND(E65*H65,2)</f>
        <v>0</v>
      </c>
      <c r="J65" s="181"/>
      <c r="K65" s="182">
        <f t="shared" ref="K65:K79" si="14">ROUND(E65*J65,2)</f>
        <v>0</v>
      </c>
      <c r="L65" s="182">
        <v>15</v>
      </c>
      <c r="M65" s="182">
        <f t="shared" ref="M65:M79" si="15">G65*(1+L65/100)</f>
        <v>0</v>
      </c>
      <c r="N65" s="182">
        <v>0</v>
      </c>
      <c r="O65" s="182">
        <f t="shared" ref="O65:O79" si="16">ROUND(E65*N65,2)</f>
        <v>0</v>
      </c>
      <c r="P65" s="182">
        <v>0</v>
      </c>
      <c r="Q65" s="182">
        <f t="shared" ref="Q65:Q79" si="17">ROUND(E65*P65,2)</f>
        <v>0</v>
      </c>
      <c r="R65" s="182"/>
      <c r="S65" s="182" t="s">
        <v>265</v>
      </c>
      <c r="T65" s="161">
        <v>0</v>
      </c>
      <c r="U65" s="161">
        <f>ROUND(E65*T65,2)</f>
        <v>0</v>
      </c>
      <c r="V65" s="161"/>
      <c r="W65" s="152"/>
      <c r="X65" s="152"/>
      <c r="Y65" s="152"/>
      <c r="Z65" s="152"/>
      <c r="AA65" s="152"/>
      <c r="AB65" s="152"/>
      <c r="AC65" s="152"/>
      <c r="AD65" s="152"/>
      <c r="AE65" s="152"/>
      <c r="AF65" s="152" t="s">
        <v>1421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</row>
    <row r="66" spans="1:59" outlineLevel="1" x14ac:dyDescent="0.2">
      <c r="A66" s="177">
        <v>56</v>
      </c>
      <c r="B66" s="178" t="s">
        <v>1519</v>
      </c>
      <c r="C66" s="186" t="s">
        <v>1520</v>
      </c>
      <c r="D66" s="179" t="s">
        <v>364</v>
      </c>
      <c r="E66" s="180">
        <v>36</v>
      </c>
      <c r="F66" s="181"/>
      <c r="G66" s="182">
        <f t="shared" si="12"/>
        <v>0</v>
      </c>
      <c r="H66" s="181"/>
      <c r="I66" s="182">
        <f t="shared" si="13"/>
        <v>0</v>
      </c>
      <c r="J66" s="181"/>
      <c r="K66" s="182">
        <f t="shared" si="14"/>
        <v>0</v>
      </c>
      <c r="L66" s="182">
        <v>15</v>
      </c>
      <c r="M66" s="182">
        <f t="shared" si="15"/>
        <v>0</v>
      </c>
      <c r="N66" s="182">
        <v>0</v>
      </c>
      <c r="O66" s="182">
        <f t="shared" si="16"/>
        <v>0</v>
      </c>
      <c r="P66" s="182">
        <v>0</v>
      </c>
      <c r="Q66" s="182">
        <f t="shared" si="17"/>
        <v>0</v>
      </c>
      <c r="R66" s="182"/>
      <c r="S66" s="182" t="s">
        <v>265</v>
      </c>
      <c r="T66" s="161">
        <v>0</v>
      </c>
      <c r="U66" s="161">
        <f>ROUND(E66*T66,2)</f>
        <v>0</v>
      </c>
      <c r="V66" s="161"/>
      <c r="W66" s="152"/>
      <c r="X66" s="152"/>
      <c r="Y66" s="152"/>
      <c r="Z66" s="152"/>
      <c r="AA66" s="152"/>
      <c r="AB66" s="152"/>
      <c r="AC66" s="152"/>
      <c r="AD66" s="152"/>
      <c r="AE66" s="152"/>
      <c r="AF66" s="152" t="s">
        <v>1421</v>
      </c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</row>
    <row r="67" spans="1:59" outlineLevel="1" x14ac:dyDescent="0.2">
      <c r="A67" s="177">
        <v>57</v>
      </c>
      <c r="B67" s="178" t="s">
        <v>1521</v>
      </c>
      <c r="C67" s="186" t="s">
        <v>1522</v>
      </c>
      <c r="D67" s="179" t="s">
        <v>364</v>
      </c>
      <c r="E67" s="180">
        <v>186</v>
      </c>
      <c r="F67" s="181"/>
      <c r="G67" s="182">
        <f t="shared" si="12"/>
        <v>0</v>
      </c>
      <c r="H67" s="181"/>
      <c r="I67" s="182">
        <f t="shared" si="13"/>
        <v>0</v>
      </c>
      <c r="J67" s="181"/>
      <c r="K67" s="182">
        <f t="shared" si="14"/>
        <v>0</v>
      </c>
      <c r="L67" s="182">
        <v>15</v>
      </c>
      <c r="M67" s="182">
        <f t="shared" si="15"/>
        <v>0</v>
      </c>
      <c r="N67" s="182">
        <v>0</v>
      </c>
      <c r="O67" s="182">
        <f t="shared" si="16"/>
        <v>0</v>
      </c>
      <c r="P67" s="182">
        <v>0</v>
      </c>
      <c r="Q67" s="182">
        <f t="shared" si="17"/>
        <v>0</v>
      </c>
      <c r="R67" s="182"/>
      <c r="S67" s="182" t="s">
        <v>265</v>
      </c>
      <c r="T67" s="161">
        <v>0</v>
      </c>
      <c r="U67" s="161">
        <f>ROUND(E67*T67,2)</f>
        <v>0</v>
      </c>
      <c r="V67" s="161"/>
      <c r="W67" s="152"/>
      <c r="X67" s="152"/>
      <c r="Y67" s="152"/>
      <c r="Z67" s="152"/>
      <c r="AA67" s="152"/>
      <c r="AB67" s="152"/>
      <c r="AC67" s="152"/>
      <c r="AD67" s="152"/>
      <c r="AE67" s="152"/>
      <c r="AF67" s="152" t="s">
        <v>1421</v>
      </c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</row>
    <row r="68" spans="1:59" outlineLevel="1" x14ac:dyDescent="0.2">
      <c r="A68" s="177">
        <v>58</v>
      </c>
      <c r="B68" s="178" t="s">
        <v>1523</v>
      </c>
      <c r="C68" s="186" t="s">
        <v>1524</v>
      </c>
      <c r="D68" s="179" t="s">
        <v>364</v>
      </c>
      <c r="E68" s="180">
        <v>16</v>
      </c>
      <c r="F68" s="181"/>
      <c r="G68" s="182">
        <f t="shared" si="12"/>
        <v>0</v>
      </c>
      <c r="H68" s="181"/>
      <c r="I68" s="182">
        <f t="shared" si="13"/>
        <v>0</v>
      </c>
      <c r="J68" s="181"/>
      <c r="K68" s="182">
        <f t="shared" si="14"/>
        <v>0</v>
      </c>
      <c r="L68" s="182">
        <v>15</v>
      </c>
      <c r="M68" s="182">
        <f t="shared" si="15"/>
        <v>0</v>
      </c>
      <c r="N68" s="182">
        <v>0</v>
      </c>
      <c r="O68" s="182">
        <f t="shared" si="16"/>
        <v>0</v>
      </c>
      <c r="P68" s="182">
        <v>0</v>
      </c>
      <c r="Q68" s="182">
        <f t="shared" si="17"/>
        <v>0</v>
      </c>
      <c r="R68" s="182"/>
      <c r="S68" s="182" t="s">
        <v>265</v>
      </c>
      <c r="T68" s="161">
        <v>0</v>
      </c>
      <c r="U68" s="161">
        <f>ROUND(E68*T68,2)</f>
        <v>0</v>
      </c>
      <c r="V68" s="161"/>
      <c r="W68" s="152"/>
      <c r="X68" s="152"/>
      <c r="Y68" s="152"/>
      <c r="Z68" s="152"/>
      <c r="AA68" s="152"/>
      <c r="AB68" s="152"/>
      <c r="AC68" s="152"/>
      <c r="AD68" s="152"/>
      <c r="AE68" s="152"/>
      <c r="AF68" s="152" t="s">
        <v>1421</v>
      </c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</row>
    <row r="69" spans="1:59" outlineLevel="1" x14ac:dyDescent="0.2">
      <c r="A69" s="177">
        <v>59</v>
      </c>
      <c r="B69" s="178" t="s">
        <v>1525</v>
      </c>
      <c r="C69" s="186" t="s">
        <v>1526</v>
      </c>
      <c r="D69" s="179" t="s">
        <v>364</v>
      </c>
      <c r="E69" s="180">
        <v>8</v>
      </c>
      <c r="F69" s="181"/>
      <c r="G69" s="182">
        <f t="shared" si="12"/>
        <v>0</v>
      </c>
      <c r="H69" s="181"/>
      <c r="I69" s="182">
        <f t="shared" si="13"/>
        <v>0</v>
      </c>
      <c r="J69" s="181"/>
      <c r="K69" s="182">
        <f t="shared" si="14"/>
        <v>0</v>
      </c>
      <c r="L69" s="182">
        <v>15</v>
      </c>
      <c r="M69" s="182">
        <f t="shared" si="15"/>
        <v>0</v>
      </c>
      <c r="N69" s="182">
        <v>0</v>
      </c>
      <c r="O69" s="182">
        <f t="shared" si="16"/>
        <v>0</v>
      </c>
      <c r="P69" s="182">
        <v>0</v>
      </c>
      <c r="Q69" s="182">
        <f t="shared" si="17"/>
        <v>0</v>
      </c>
      <c r="R69" s="182"/>
      <c r="S69" s="182" t="s">
        <v>265</v>
      </c>
      <c r="T69" s="161">
        <v>0</v>
      </c>
      <c r="U69" s="161">
        <f>ROUND(E69*T69,2)</f>
        <v>0</v>
      </c>
      <c r="V69" s="161"/>
      <c r="W69" s="152"/>
      <c r="X69" s="152"/>
      <c r="Y69" s="152"/>
      <c r="Z69" s="152"/>
      <c r="AA69" s="152"/>
      <c r="AB69" s="152"/>
      <c r="AC69" s="152"/>
      <c r="AD69" s="152"/>
      <c r="AE69" s="152"/>
      <c r="AF69" s="152" t="s">
        <v>1421</v>
      </c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</row>
    <row r="70" spans="1:59" outlineLevel="1" x14ac:dyDescent="0.2">
      <c r="A70" s="177">
        <v>60</v>
      </c>
      <c r="B70" s="178" t="s">
        <v>1527</v>
      </c>
      <c r="C70" s="186" t="s">
        <v>1528</v>
      </c>
      <c r="D70" s="179" t="s">
        <v>364</v>
      </c>
      <c r="E70" s="180">
        <v>224</v>
      </c>
      <c r="F70" s="181"/>
      <c r="G70" s="182">
        <f t="shared" si="12"/>
        <v>0</v>
      </c>
      <c r="H70" s="181"/>
      <c r="I70" s="182">
        <f t="shared" si="13"/>
        <v>0</v>
      </c>
      <c r="J70" s="181"/>
      <c r="K70" s="182">
        <f t="shared" si="14"/>
        <v>0</v>
      </c>
      <c r="L70" s="182">
        <v>15</v>
      </c>
      <c r="M70" s="182">
        <f t="shared" si="15"/>
        <v>0</v>
      </c>
      <c r="N70" s="182">
        <v>0</v>
      </c>
      <c r="O70" s="182">
        <f t="shared" si="16"/>
        <v>0</v>
      </c>
      <c r="P70" s="182">
        <v>0</v>
      </c>
      <c r="Q70" s="182">
        <f t="shared" si="17"/>
        <v>0</v>
      </c>
      <c r="R70" s="182"/>
      <c r="S70" s="182" t="s">
        <v>265</v>
      </c>
      <c r="T70" s="161">
        <v>0</v>
      </c>
      <c r="U70" s="161">
        <f>ROUND(E70*T70,2)</f>
        <v>0</v>
      </c>
      <c r="V70" s="161"/>
      <c r="W70" s="152"/>
      <c r="X70" s="152"/>
      <c r="Y70" s="152"/>
      <c r="Z70" s="152"/>
      <c r="AA70" s="152"/>
      <c r="AB70" s="152"/>
      <c r="AC70" s="152"/>
      <c r="AD70" s="152"/>
      <c r="AE70" s="152"/>
      <c r="AF70" s="152" t="s">
        <v>1421</v>
      </c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</row>
    <row r="71" spans="1:59" outlineLevel="1" x14ac:dyDescent="0.2">
      <c r="A71" s="177">
        <v>61</v>
      </c>
      <c r="B71" s="178" t="s">
        <v>1529</v>
      </c>
      <c r="C71" s="186" t="s">
        <v>1530</v>
      </c>
      <c r="D71" s="179" t="s">
        <v>364</v>
      </c>
      <c r="E71" s="180">
        <v>965</v>
      </c>
      <c r="F71" s="181"/>
      <c r="G71" s="182">
        <f t="shared" si="12"/>
        <v>0</v>
      </c>
      <c r="H71" s="181"/>
      <c r="I71" s="182">
        <f t="shared" si="13"/>
        <v>0</v>
      </c>
      <c r="J71" s="181"/>
      <c r="K71" s="182">
        <f t="shared" si="14"/>
        <v>0</v>
      </c>
      <c r="L71" s="182">
        <v>15</v>
      </c>
      <c r="M71" s="182">
        <f t="shared" si="15"/>
        <v>0</v>
      </c>
      <c r="N71" s="182">
        <v>0</v>
      </c>
      <c r="O71" s="182">
        <f t="shared" si="16"/>
        <v>0</v>
      </c>
      <c r="P71" s="182">
        <v>0</v>
      </c>
      <c r="Q71" s="182">
        <f t="shared" si="17"/>
        <v>0</v>
      </c>
      <c r="R71" s="182"/>
      <c r="S71" s="182" t="s">
        <v>265</v>
      </c>
      <c r="T71" s="161">
        <v>0</v>
      </c>
      <c r="U71" s="161">
        <f>ROUND(E71*T71,2)</f>
        <v>0</v>
      </c>
      <c r="V71" s="161"/>
      <c r="W71" s="152"/>
      <c r="X71" s="152"/>
      <c r="Y71" s="152"/>
      <c r="Z71" s="152"/>
      <c r="AA71" s="152"/>
      <c r="AB71" s="152"/>
      <c r="AC71" s="152"/>
      <c r="AD71" s="152"/>
      <c r="AE71" s="152"/>
      <c r="AF71" s="152" t="s">
        <v>1421</v>
      </c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</row>
    <row r="72" spans="1:59" outlineLevel="1" x14ac:dyDescent="0.2">
      <c r="A72" s="177">
        <v>62</v>
      </c>
      <c r="B72" s="178" t="s">
        <v>1531</v>
      </c>
      <c r="C72" s="186" t="s">
        <v>1532</v>
      </c>
      <c r="D72" s="179" t="s">
        <v>364</v>
      </c>
      <c r="E72" s="180">
        <v>28</v>
      </c>
      <c r="F72" s="181"/>
      <c r="G72" s="182">
        <f t="shared" si="12"/>
        <v>0</v>
      </c>
      <c r="H72" s="181"/>
      <c r="I72" s="182">
        <f t="shared" si="13"/>
        <v>0</v>
      </c>
      <c r="J72" s="181"/>
      <c r="K72" s="182">
        <f t="shared" si="14"/>
        <v>0</v>
      </c>
      <c r="L72" s="182">
        <v>15</v>
      </c>
      <c r="M72" s="182">
        <f t="shared" si="15"/>
        <v>0</v>
      </c>
      <c r="N72" s="182">
        <v>0</v>
      </c>
      <c r="O72" s="182">
        <f t="shared" si="16"/>
        <v>0</v>
      </c>
      <c r="P72" s="182">
        <v>0</v>
      </c>
      <c r="Q72" s="182">
        <f t="shared" si="17"/>
        <v>0</v>
      </c>
      <c r="R72" s="182"/>
      <c r="S72" s="182" t="s">
        <v>265</v>
      </c>
      <c r="T72" s="161">
        <v>0</v>
      </c>
      <c r="U72" s="161">
        <f>ROUND(E72*T72,2)</f>
        <v>0</v>
      </c>
      <c r="V72" s="161"/>
      <c r="W72" s="152"/>
      <c r="X72" s="152"/>
      <c r="Y72" s="152"/>
      <c r="Z72" s="152"/>
      <c r="AA72" s="152"/>
      <c r="AB72" s="152"/>
      <c r="AC72" s="152"/>
      <c r="AD72" s="152"/>
      <c r="AE72" s="152"/>
      <c r="AF72" s="152" t="s">
        <v>1421</v>
      </c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</row>
    <row r="73" spans="1:59" outlineLevel="1" x14ac:dyDescent="0.2">
      <c r="A73" s="177">
        <v>63</v>
      </c>
      <c r="B73" s="178" t="s">
        <v>1533</v>
      </c>
      <c r="C73" s="186" t="s">
        <v>1534</v>
      </c>
      <c r="D73" s="179" t="s">
        <v>364</v>
      </c>
      <c r="E73" s="180">
        <v>398</v>
      </c>
      <c r="F73" s="181"/>
      <c r="G73" s="182">
        <f t="shared" si="12"/>
        <v>0</v>
      </c>
      <c r="H73" s="181"/>
      <c r="I73" s="182">
        <f t="shared" si="13"/>
        <v>0</v>
      </c>
      <c r="J73" s="181"/>
      <c r="K73" s="182">
        <f t="shared" si="14"/>
        <v>0</v>
      </c>
      <c r="L73" s="182">
        <v>15</v>
      </c>
      <c r="M73" s="182">
        <f t="shared" si="15"/>
        <v>0</v>
      </c>
      <c r="N73" s="182">
        <v>0</v>
      </c>
      <c r="O73" s="182">
        <f t="shared" si="16"/>
        <v>0</v>
      </c>
      <c r="P73" s="182">
        <v>0</v>
      </c>
      <c r="Q73" s="182">
        <f t="shared" si="17"/>
        <v>0</v>
      </c>
      <c r="R73" s="182"/>
      <c r="S73" s="182" t="s">
        <v>265</v>
      </c>
      <c r="T73" s="161">
        <v>0</v>
      </c>
      <c r="U73" s="161">
        <f>ROUND(E73*T73,2)</f>
        <v>0</v>
      </c>
      <c r="V73" s="161"/>
      <c r="W73" s="152"/>
      <c r="X73" s="152"/>
      <c r="Y73" s="152"/>
      <c r="Z73" s="152"/>
      <c r="AA73" s="152"/>
      <c r="AB73" s="152"/>
      <c r="AC73" s="152"/>
      <c r="AD73" s="152"/>
      <c r="AE73" s="152"/>
      <c r="AF73" s="152" t="s">
        <v>1421</v>
      </c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</row>
    <row r="74" spans="1:59" outlineLevel="1" x14ac:dyDescent="0.2">
      <c r="A74" s="177">
        <v>64</v>
      </c>
      <c r="B74" s="178" t="s">
        <v>1535</v>
      </c>
      <c r="C74" s="186" t="s">
        <v>1536</v>
      </c>
      <c r="D74" s="179" t="s">
        <v>364</v>
      </c>
      <c r="E74" s="180">
        <v>126</v>
      </c>
      <c r="F74" s="181"/>
      <c r="G74" s="182">
        <f t="shared" si="12"/>
        <v>0</v>
      </c>
      <c r="H74" s="181"/>
      <c r="I74" s="182">
        <f t="shared" si="13"/>
        <v>0</v>
      </c>
      <c r="J74" s="181"/>
      <c r="K74" s="182">
        <f t="shared" si="14"/>
        <v>0</v>
      </c>
      <c r="L74" s="182">
        <v>15</v>
      </c>
      <c r="M74" s="182">
        <f t="shared" si="15"/>
        <v>0</v>
      </c>
      <c r="N74" s="182">
        <v>0</v>
      </c>
      <c r="O74" s="182">
        <f t="shared" si="16"/>
        <v>0</v>
      </c>
      <c r="P74" s="182">
        <v>0</v>
      </c>
      <c r="Q74" s="182">
        <f t="shared" si="17"/>
        <v>0</v>
      </c>
      <c r="R74" s="182"/>
      <c r="S74" s="182" t="s">
        <v>265</v>
      </c>
      <c r="T74" s="161">
        <v>0</v>
      </c>
      <c r="U74" s="161">
        <f>ROUND(E74*T74,2)</f>
        <v>0</v>
      </c>
      <c r="V74" s="161"/>
      <c r="W74" s="152"/>
      <c r="X74" s="152"/>
      <c r="Y74" s="152"/>
      <c r="Z74" s="152"/>
      <c r="AA74" s="152"/>
      <c r="AB74" s="152"/>
      <c r="AC74" s="152"/>
      <c r="AD74" s="152"/>
      <c r="AE74" s="152"/>
      <c r="AF74" s="152" t="s">
        <v>1421</v>
      </c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</row>
    <row r="75" spans="1:59" outlineLevel="1" x14ac:dyDescent="0.2">
      <c r="A75" s="177">
        <v>65</v>
      </c>
      <c r="B75" s="178" t="s">
        <v>1537</v>
      </c>
      <c r="C75" s="186" t="s">
        <v>1538</v>
      </c>
      <c r="D75" s="179" t="s">
        <v>395</v>
      </c>
      <c r="E75" s="180">
        <v>198</v>
      </c>
      <c r="F75" s="181"/>
      <c r="G75" s="182">
        <f t="shared" si="12"/>
        <v>0</v>
      </c>
      <c r="H75" s="181"/>
      <c r="I75" s="182">
        <f t="shared" si="13"/>
        <v>0</v>
      </c>
      <c r="J75" s="181"/>
      <c r="K75" s="182">
        <f t="shared" si="14"/>
        <v>0</v>
      </c>
      <c r="L75" s="182">
        <v>15</v>
      </c>
      <c r="M75" s="182">
        <f t="shared" si="15"/>
        <v>0</v>
      </c>
      <c r="N75" s="182">
        <v>0</v>
      </c>
      <c r="O75" s="182">
        <f t="shared" si="16"/>
        <v>0</v>
      </c>
      <c r="P75" s="182">
        <v>0</v>
      </c>
      <c r="Q75" s="182">
        <f t="shared" si="17"/>
        <v>0</v>
      </c>
      <c r="R75" s="182"/>
      <c r="S75" s="182" t="s">
        <v>265</v>
      </c>
      <c r="T75" s="161">
        <v>0</v>
      </c>
      <c r="U75" s="161">
        <f>ROUND(E75*T75,2)</f>
        <v>0</v>
      </c>
      <c r="V75" s="161"/>
      <c r="W75" s="152"/>
      <c r="X75" s="152"/>
      <c r="Y75" s="152"/>
      <c r="Z75" s="152"/>
      <c r="AA75" s="152"/>
      <c r="AB75" s="152"/>
      <c r="AC75" s="152"/>
      <c r="AD75" s="152"/>
      <c r="AE75" s="152"/>
      <c r="AF75" s="152" t="s">
        <v>1421</v>
      </c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</row>
    <row r="76" spans="1:59" outlineLevel="1" x14ac:dyDescent="0.2">
      <c r="A76" s="177">
        <v>66</v>
      </c>
      <c r="B76" s="178" t="s">
        <v>1539</v>
      </c>
      <c r="C76" s="186" t="s">
        <v>1540</v>
      </c>
      <c r="D76" s="179" t="s">
        <v>1541</v>
      </c>
      <c r="E76" s="180">
        <v>1</v>
      </c>
      <c r="F76" s="181"/>
      <c r="G76" s="182">
        <f t="shared" si="12"/>
        <v>0</v>
      </c>
      <c r="H76" s="181"/>
      <c r="I76" s="182">
        <f t="shared" si="13"/>
        <v>0</v>
      </c>
      <c r="J76" s="181"/>
      <c r="K76" s="182">
        <f t="shared" si="14"/>
        <v>0</v>
      </c>
      <c r="L76" s="182">
        <v>15</v>
      </c>
      <c r="M76" s="182">
        <f t="shared" si="15"/>
        <v>0</v>
      </c>
      <c r="N76" s="182">
        <v>0</v>
      </c>
      <c r="O76" s="182">
        <f t="shared" si="16"/>
        <v>0</v>
      </c>
      <c r="P76" s="182">
        <v>0</v>
      </c>
      <c r="Q76" s="182">
        <f t="shared" si="17"/>
        <v>0</v>
      </c>
      <c r="R76" s="182"/>
      <c r="S76" s="182" t="s">
        <v>265</v>
      </c>
      <c r="T76" s="161">
        <v>0</v>
      </c>
      <c r="U76" s="161">
        <f>ROUND(E76*T76,2)</f>
        <v>0</v>
      </c>
      <c r="V76" s="161"/>
      <c r="W76" s="152"/>
      <c r="X76" s="152"/>
      <c r="Y76" s="152"/>
      <c r="Z76" s="152"/>
      <c r="AA76" s="152"/>
      <c r="AB76" s="152"/>
      <c r="AC76" s="152"/>
      <c r="AD76" s="152"/>
      <c r="AE76" s="152"/>
      <c r="AF76" s="152" t="s">
        <v>1542</v>
      </c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</row>
    <row r="77" spans="1:59" ht="22.5" outlineLevel="1" x14ac:dyDescent="0.2">
      <c r="A77" s="177">
        <v>67</v>
      </c>
      <c r="B77" s="178" t="s">
        <v>1543</v>
      </c>
      <c r="C77" s="186" t="s">
        <v>1544</v>
      </c>
      <c r="D77" s="179" t="s">
        <v>1541</v>
      </c>
      <c r="E77" s="180">
        <v>1</v>
      </c>
      <c r="F77" s="181"/>
      <c r="G77" s="182">
        <f t="shared" si="12"/>
        <v>0</v>
      </c>
      <c r="H77" s="181"/>
      <c r="I77" s="182">
        <f t="shared" si="13"/>
        <v>0</v>
      </c>
      <c r="J77" s="181"/>
      <c r="K77" s="182">
        <f t="shared" si="14"/>
        <v>0</v>
      </c>
      <c r="L77" s="182">
        <v>15</v>
      </c>
      <c r="M77" s="182">
        <f t="shared" si="15"/>
        <v>0</v>
      </c>
      <c r="N77" s="182">
        <v>0</v>
      </c>
      <c r="O77" s="182">
        <f t="shared" si="16"/>
        <v>0</v>
      </c>
      <c r="P77" s="182">
        <v>0</v>
      </c>
      <c r="Q77" s="182">
        <f t="shared" si="17"/>
        <v>0</v>
      </c>
      <c r="R77" s="182"/>
      <c r="S77" s="182" t="s">
        <v>265</v>
      </c>
      <c r="T77" s="161">
        <v>0</v>
      </c>
      <c r="U77" s="161">
        <f>ROUND(E77*T77,2)</f>
        <v>0</v>
      </c>
      <c r="V77" s="161"/>
      <c r="W77" s="152"/>
      <c r="X77" s="152"/>
      <c r="Y77" s="152"/>
      <c r="Z77" s="152"/>
      <c r="AA77" s="152"/>
      <c r="AB77" s="152"/>
      <c r="AC77" s="152"/>
      <c r="AD77" s="152"/>
      <c r="AE77" s="152"/>
      <c r="AF77" s="152" t="s">
        <v>1542</v>
      </c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</row>
    <row r="78" spans="1:59" outlineLevel="1" x14ac:dyDescent="0.2">
      <c r="A78" s="177">
        <v>68</v>
      </c>
      <c r="B78" s="178" t="s">
        <v>1545</v>
      </c>
      <c r="C78" s="186" t="s">
        <v>1546</v>
      </c>
      <c r="D78" s="179" t="s">
        <v>395</v>
      </c>
      <c r="E78" s="180">
        <v>1</v>
      </c>
      <c r="F78" s="181"/>
      <c r="G78" s="182">
        <f t="shared" si="12"/>
        <v>0</v>
      </c>
      <c r="H78" s="181"/>
      <c r="I78" s="182">
        <f t="shared" si="13"/>
        <v>0</v>
      </c>
      <c r="J78" s="181"/>
      <c r="K78" s="182">
        <f t="shared" si="14"/>
        <v>0</v>
      </c>
      <c r="L78" s="182">
        <v>15</v>
      </c>
      <c r="M78" s="182">
        <f t="shared" si="15"/>
        <v>0</v>
      </c>
      <c r="N78" s="182">
        <v>0</v>
      </c>
      <c r="O78" s="182">
        <f t="shared" si="16"/>
        <v>0</v>
      </c>
      <c r="P78" s="182">
        <v>0</v>
      </c>
      <c r="Q78" s="182">
        <f t="shared" si="17"/>
        <v>0</v>
      </c>
      <c r="R78" s="182"/>
      <c r="S78" s="182" t="s">
        <v>265</v>
      </c>
      <c r="T78" s="161">
        <v>0</v>
      </c>
      <c r="U78" s="161">
        <f>ROUND(E78*T78,2)</f>
        <v>0</v>
      </c>
      <c r="V78" s="161"/>
      <c r="W78" s="152"/>
      <c r="X78" s="152"/>
      <c r="Y78" s="152"/>
      <c r="Z78" s="152"/>
      <c r="AA78" s="152"/>
      <c r="AB78" s="152"/>
      <c r="AC78" s="152"/>
      <c r="AD78" s="152"/>
      <c r="AE78" s="152"/>
      <c r="AF78" s="152" t="s">
        <v>1542</v>
      </c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</row>
    <row r="79" spans="1:59" outlineLevel="1" x14ac:dyDescent="0.2">
      <c r="A79" s="177">
        <v>69</v>
      </c>
      <c r="B79" s="178" t="s">
        <v>1446</v>
      </c>
      <c r="C79" s="186" t="s">
        <v>1547</v>
      </c>
      <c r="D79" s="179" t="s">
        <v>395</v>
      </c>
      <c r="E79" s="180">
        <v>6</v>
      </c>
      <c r="F79" s="181"/>
      <c r="G79" s="182">
        <f t="shared" si="12"/>
        <v>0</v>
      </c>
      <c r="H79" s="181"/>
      <c r="I79" s="182">
        <f t="shared" si="13"/>
        <v>0</v>
      </c>
      <c r="J79" s="181"/>
      <c r="K79" s="182">
        <f t="shared" si="14"/>
        <v>0</v>
      </c>
      <c r="L79" s="182">
        <v>15</v>
      </c>
      <c r="M79" s="182">
        <f t="shared" si="15"/>
        <v>0</v>
      </c>
      <c r="N79" s="182">
        <v>0</v>
      </c>
      <c r="O79" s="182">
        <f t="shared" si="16"/>
        <v>0</v>
      </c>
      <c r="P79" s="182">
        <v>0</v>
      </c>
      <c r="Q79" s="182">
        <f t="shared" si="17"/>
        <v>0</v>
      </c>
      <c r="R79" s="182"/>
      <c r="S79" s="182" t="s">
        <v>265</v>
      </c>
      <c r="T79" s="161">
        <v>0</v>
      </c>
      <c r="U79" s="161">
        <f>ROUND(E79*T79,2)</f>
        <v>0</v>
      </c>
      <c r="V79" s="161"/>
      <c r="W79" s="152"/>
      <c r="X79" s="152"/>
      <c r="Y79" s="152"/>
      <c r="Z79" s="152"/>
      <c r="AA79" s="152"/>
      <c r="AB79" s="152"/>
      <c r="AC79" s="152"/>
      <c r="AD79" s="152"/>
      <c r="AE79" s="152"/>
      <c r="AF79" s="152" t="s">
        <v>1548</v>
      </c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</row>
    <row r="80" spans="1:59" x14ac:dyDescent="0.2">
      <c r="A80" s="166" t="s">
        <v>260</v>
      </c>
      <c r="B80" s="167" t="s">
        <v>232</v>
      </c>
      <c r="C80" s="185" t="s">
        <v>233</v>
      </c>
      <c r="D80" s="168"/>
      <c r="E80" s="169"/>
      <c r="F80" s="170"/>
      <c r="G80" s="170">
        <f>SUMIF(AF81:AF82,"&lt;&gt;NOR",G81:G82)</f>
        <v>0</v>
      </c>
      <c r="H80" s="170"/>
      <c r="I80" s="170">
        <f>SUM(I81:I82)</f>
        <v>0</v>
      </c>
      <c r="J80" s="170"/>
      <c r="K80" s="170">
        <f>SUM(K81:K82)</f>
        <v>0</v>
      </c>
      <c r="L80" s="170"/>
      <c r="M80" s="170">
        <f>SUM(M81:M82)</f>
        <v>0</v>
      </c>
      <c r="N80" s="170"/>
      <c r="O80" s="170">
        <f>SUM(O81:O82)</f>
        <v>0</v>
      </c>
      <c r="P80" s="170"/>
      <c r="Q80" s="170">
        <f>SUM(Q81:Q82)</f>
        <v>0</v>
      </c>
      <c r="R80" s="170"/>
      <c r="S80" s="170"/>
      <c r="T80" s="165"/>
      <c r="U80" s="165">
        <f>SUM(U81:U82)</f>
        <v>0</v>
      </c>
      <c r="V80" s="165"/>
      <c r="AF80" t="s">
        <v>261</v>
      </c>
    </row>
    <row r="81" spans="1:59" outlineLevel="1" x14ac:dyDescent="0.2">
      <c r="A81" s="177">
        <v>70</v>
      </c>
      <c r="B81" s="178" t="s">
        <v>1549</v>
      </c>
      <c r="C81" s="186" t="s">
        <v>1550</v>
      </c>
      <c r="D81" s="179" t="s">
        <v>364</v>
      </c>
      <c r="E81" s="180">
        <v>29</v>
      </c>
      <c r="F81" s="181"/>
      <c r="G81" s="182">
        <f>ROUND(E81*F81,2)</f>
        <v>0</v>
      </c>
      <c r="H81" s="181"/>
      <c r="I81" s="182">
        <f>ROUND(E81*H81,2)</f>
        <v>0</v>
      </c>
      <c r="J81" s="181"/>
      <c r="K81" s="182">
        <f>ROUND(E81*J81,2)</f>
        <v>0</v>
      </c>
      <c r="L81" s="182">
        <v>15</v>
      </c>
      <c r="M81" s="182">
        <f>G81*(1+L81/100)</f>
        <v>0</v>
      </c>
      <c r="N81" s="182">
        <v>0</v>
      </c>
      <c r="O81" s="182">
        <f>ROUND(E81*N81,2)</f>
        <v>0</v>
      </c>
      <c r="P81" s="182">
        <v>0</v>
      </c>
      <c r="Q81" s="182">
        <f>ROUND(E81*P81,2)</f>
        <v>0</v>
      </c>
      <c r="R81" s="182"/>
      <c r="S81" s="182" t="s">
        <v>265</v>
      </c>
      <c r="T81" s="161">
        <v>0</v>
      </c>
      <c r="U81" s="161">
        <f>ROUND(E81*T81,2)</f>
        <v>0</v>
      </c>
      <c r="V81" s="161"/>
      <c r="W81" s="152"/>
      <c r="X81" s="152"/>
      <c r="Y81" s="152"/>
      <c r="Z81" s="152"/>
      <c r="AA81" s="152"/>
      <c r="AB81" s="152"/>
      <c r="AC81" s="152"/>
      <c r="AD81" s="152"/>
      <c r="AE81" s="152"/>
      <c r="AF81" s="152" t="s">
        <v>1421</v>
      </c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</row>
    <row r="82" spans="1:59" outlineLevel="1" x14ac:dyDescent="0.2">
      <c r="A82" s="177">
        <v>71</v>
      </c>
      <c r="B82" s="178" t="s">
        <v>1551</v>
      </c>
      <c r="C82" s="186" t="s">
        <v>1552</v>
      </c>
      <c r="D82" s="179" t="s">
        <v>364</v>
      </c>
      <c r="E82" s="180">
        <v>29</v>
      </c>
      <c r="F82" s="181"/>
      <c r="G82" s="182">
        <f>ROUND(E82*F82,2)</f>
        <v>0</v>
      </c>
      <c r="H82" s="181"/>
      <c r="I82" s="182">
        <f>ROUND(E82*H82,2)</f>
        <v>0</v>
      </c>
      <c r="J82" s="181"/>
      <c r="K82" s="182">
        <f>ROUND(E82*J82,2)</f>
        <v>0</v>
      </c>
      <c r="L82" s="182">
        <v>15</v>
      </c>
      <c r="M82" s="182">
        <f>G82*(1+L82/100)</f>
        <v>0</v>
      </c>
      <c r="N82" s="182">
        <v>0</v>
      </c>
      <c r="O82" s="182">
        <f>ROUND(E82*N82,2)</f>
        <v>0</v>
      </c>
      <c r="P82" s="182">
        <v>0</v>
      </c>
      <c r="Q82" s="182">
        <f>ROUND(E82*P82,2)</f>
        <v>0</v>
      </c>
      <c r="R82" s="182"/>
      <c r="S82" s="182" t="s">
        <v>265</v>
      </c>
      <c r="T82" s="161">
        <v>0</v>
      </c>
      <c r="U82" s="161">
        <f>ROUND(E82*T82,2)</f>
        <v>0</v>
      </c>
      <c r="V82" s="161"/>
      <c r="W82" s="152"/>
      <c r="X82" s="152"/>
      <c r="Y82" s="152"/>
      <c r="Z82" s="152"/>
      <c r="AA82" s="152"/>
      <c r="AB82" s="152"/>
      <c r="AC82" s="152"/>
      <c r="AD82" s="152"/>
      <c r="AE82" s="152"/>
      <c r="AF82" s="152" t="s">
        <v>1421</v>
      </c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</row>
    <row r="83" spans="1:59" x14ac:dyDescent="0.2">
      <c r="A83" s="166" t="s">
        <v>260</v>
      </c>
      <c r="B83" s="167" t="s">
        <v>181</v>
      </c>
      <c r="C83" s="185" t="s">
        <v>27</v>
      </c>
      <c r="D83" s="168"/>
      <c r="E83" s="169"/>
      <c r="F83" s="170"/>
      <c r="G83" s="170">
        <f>SUMIF(AF84:AF84,"&lt;&gt;NOR",G84:G84)</f>
        <v>0</v>
      </c>
      <c r="H83" s="170"/>
      <c r="I83" s="170">
        <f>SUM(I84:I84)</f>
        <v>0</v>
      </c>
      <c r="J83" s="170"/>
      <c r="K83" s="170">
        <f>SUM(K84:K84)</f>
        <v>0</v>
      </c>
      <c r="L83" s="170"/>
      <c r="M83" s="170">
        <f>SUM(M84:M84)</f>
        <v>0</v>
      </c>
      <c r="N83" s="170"/>
      <c r="O83" s="170">
        <f>SUM(O84:O84)</f>
        <v>0</v>
      </c>
      <c r="P83" s="170"/>
      <c r="Q83" s="170">
        <f>SUM(Q84:Q84)</f>
        <v>0</v>
      </c>
      <c r="R83" s="170"/>
      <c r="S83" s="170"/>
      <c r="T83" s="165"/>
      <c r="U83" s="165">
        <f>SUM(U84:U84)</f>
        <v>0</v>
      </c>
      <c r="V83" s="165"/>
      <c r="AF83" t="s">
        <v>261</v>
      </c>
    </row>
    <row r="84" spans="1:59" outlineLevel="1" x14ac:dyDescent="0.2">
      <c r="A84" s="177">
        <v>72</v>
      </c>
      <c r="B84" s="178" t="s">
        <v>1553</v>
      </c>
      <c r="C84" s="186" t="s">
        <v>1554</v>
      </c>
      <c r="D84" s="179" t="s">
        <v>264</v>
      </c>
      <c r="E84" s="180">
        <v>1</v>
      </c>
      <c r="F84" s="181"/>
      <c r="G84" s="182">
        <f>ROUND(E84*F84,2)</f>
        <v>0</v>
      </c>
      <c r="H84" s="181"/>
      <c r="I84" s="182">
        <f>ROUND(E84*H84,2)</f>
        <v>0</v>
      </c>
      <c r="J84" s="181"/>
      <c r="K84" s="182">
        <f>ROUND(E84*J84,2)</f>
        <v>0</v>
      </c>
      <c r="L84" s="182">
        <v>15</v>
      </c>
      <c r="M84" s="182">
        <f>G84*(1+L84/100)</f>
        <v>0</v>
      </c>
      <c r="N84" s="182">
        <v>0</v>
      </c>
      <c r="O84" s="182">
        <f>ROUND(E84*N84,2)</f>
        <v>0</v>
      </c>
      <c r="P84" s="182">
        <v>0</v>
      </c>
      <c r="Q84" s="182">
        <f>ROUND(E84*P84,2)</f>
        <v>0</v>
      </c>
      <c r="R84" s="182"/>
      <c r="S84" s="182" t="s">
        <v>265</v>
      </c>
      <c r="T84" s="161">
        <v>0</v>
      </c>
      <c r="U84" s="161">
        <f>ROUND(E84*T84,2)</f>
        <v>0</v>
      </c>
      <c r="V84" s="161"/>
      <c r="W84" s="152"/>
      <c r="X84" s="152"/>
      <c r="Y84" s="152"/>
      <c r="Z84" s="152"/>
      <c r="AA84" s="152"/>
      <c r="AB84" s="152"/>
      <c r="AC84" s="152"/>
      <c r="AD84" s="152"/>
      <c r="AE84" s="152"/>
      <c r="AF84" s="152" t="s">
        <v>266</v>
      </c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</row>
    <row r="85" spans="1:59" x14ac:dyDescent="0.2">
      <c r="A85" s="166" t="s">
        <v>260</v>
      </c>
      <c r="B85" s="167" t="s">
        <v>178</v>
      </c>
      <c r="C85" s="185" t="s">
        <v>28</v>
      </c>
      <c r="D85" s="168"/>
      <c r="E85" s="169"/>
      <c r="F85" s="170"/>
      <c r="G85" s="170">
        <f>SUMIF(AF86:AF87,"&lt;&gt;NOR",G86:G87)</f>
        <v>0</v>
      </c>
      <c r="H85" s="170"/>
      <c r="I85" s="170">
        <f>SUM(I86:I87)</f>
        <v>0</v>
      </c>
      <c r="J85" s="170"/>
      <c r="K85" s="170">
        <f>SUM(K86:K87)</f>
        <v>0</v>
      </c>
      <c r="L85" s="170"/>
      <c r="M85" s="170">
        <f>SUM(M86:M87)</f>
        <v>0</v>
      </c>
      <c r="N85" s="170"/>
      <c r="O85" s="170">
        <f>SUM(O86:O87)</f>
        <v>0</v>
      </c>
      <c r="P85" s="170"/>
      <c r="Q85" s="170">
        <f>SUM(Q86:Q87)</f>
        <v>0</v>
      </c>
      <c r="R85" s="170"/>
      <c r="S85" s="170"/>
      <c r="T85" s="165"/>
      <c r="U85" s="165">
        <f>SUM(U86:U87)</f>
        <v>0</v>
      </c>
      <c r="V85" s="165"/>
      <c r="AF85" t="s">
        <v>261</v>
      </c>
    </row>
    <row r="86" spans="1:59" outlineLevel="1" x14ac:dyDescent="0.2">
      <c r="A86" s="171">
        <v>73</v>
      </c>
      <c r="B86" s="172" t="s">
        <v>1555</v>
      </c>
      <c r="C86" s="187" t="s">
        <v>1556</v>
      </c>
      <c r="D86" s="173" t="s">
        <v>264</v>
      </c>
      <c r="E86" s="174">
        <v>1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15</v>
      </c>
      <c r="M86" s="176">
        <f>G86*(1+L86/100)</f>
        <v>0</v>
      </c>
      <c r="N86" s="176">
        <v>0</v>
      </c>
      <c r="O86" s="176">
        <f>ROUND(E86*N86,2)</f>
        <v>0</v>
      </c>
      <c r="P86" s="176">
        <v>0</v>
      </c>
      <c r="Q86" s="176">
        <f>ROUND(E86*P86,2)</f>
        <v>0</v>
      </c>
      <c r="R86" s="176"/>
      <c r="S86" s="176" t="s">
        <v>265</v>
      </c>
      <c r="T86" s="161">
        <v>0</v>
      </c>
      <c r="U86" s="161">
        <f>ROUND(E86*T86,2)</f>
        <v>0</v>
      </c>
      <c r="V86" s="161"/>
      <c r="W86" s="152"/>
      <c r="X86" s="152"/>
      <c r="Y86" s="152"/>
      <c r="Z86" s="152"/>
      <c r="AA86" s="152"/>
      <c r="AB86" s="152"/>
      <c r="AC86" s="152"/>
      <c r="AD86" s="152"/>
      <c r="AE86" s="152"/>
      <c r="AF86" s="152" t="s">
        <v>266</v>
      </c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</row>
    <row r="87" spans="1:59" outlineLevel="1" x14ac:dyDescent="0.2">
      <c r="A87" s="159"/>
      <c r="B87" s="160"/>
      <c r="C87" s="248" t="s">
        <v>1557</v>
      </c>
      <c r="D87" s="249"/>
      <c r="E87" s="249"/>
      <c r="F87" s="249"/>
      <c r="G87" s="249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52"/>
      <c r="X87" s="152"/>
      <c r="Y87" s="152"/>
      <c r="Z87" s="152"/>
      <c r="AA87" s="152"/>
      <c r="AB87" s="152"/>
      <c r="AC87" s="152"/>
      <c r="AD87" s="152"/>
      <c r="AE87" s="152"/>
      <c r="AF87" s="152" t="s">
        <v>272</v>
      </c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</row>
    <row r="88" spans="1:59" x14ac:dyDescent="0.2">
      <c r="A88" s="5"/>
      <c r="B88" s="6"/>
      <c r="C88" s="188"/>
      <c r="D88" s="8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AD88">
        <v>15</v>
      </c>
      <c r="AE88">
        <v>21</v>
      </c>
    </row>
    <row r="89" spans="1:59" x14ac:dyDescent="0.2">
      <c r="A89" s="155"/>
      <c r="B89" s="156" t="s">
        <v>29</v>
      </c>
      <c r="C89" s="189"/>
      <c r="D89" s="157"/>
      <c r="E89" s="158"/>
      <c r="F89" s="158"/>
      <c r="G89" s="184">
        <f>G8+G16+G80+G83+G85</f>
        <v>0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AD89">
        <f>SUMIF(L7:L87,AD88,G7:G87)</f>
        <v>0</v>
      </c>
      <c r="AE89">
        <f>SUMIF(L7:L87,AE88,G7:G87)</f>
        <v>0</v>
      </c>
      <c r="AF89" t="s">
        <v>300</v>
      </c>
    </row>
    <row r="90" spans="1:59" x14ac:dyDescent="0.2">
      <c r="C90" s="190"/>
      <c r="D90" s="143"/>
      <c r="AF90" t="s">
        <v>319</v>
      </c>
    </row>
    <row r="91" spans="1:59" x14ac:dyDescent="0.2">
      <c r="D91" s="143"/>
    </row>
    <row r="92" spans="1:59" x14ac:dyDescent="0.2">
      <c r="D92" s="143"/>
    </row>
    <row r="93" spans="1:59" x14ac:dyDescent="0.2">
      <c r="D93" s="143"/>
    </row>
    <row r="94" spans="1:59" x14ac:dyDescent="0.2">
      <c r="D94" s="143"/>
    </row>
    <row r="95" spans="1:59" x14ac:dyDescent="0.2">
      <c r="D95" s="143"/>
    </row>
    <row r="96" spans="1:59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XpJSRkr8khHEBYgiZ/snXV9Qc+FMzi6V9fuxlXJW0eVAYvvCLMz82FAjBdrzgt5iIdcfl/qUI0W+VwK9XPlYyA==" saltValue="Drzi8W0fiInEWX92+5rZgg==" spinCount="100000" sheet="1"/>
  <mergeCells count="6">
    <mergeCell ref="C87:G87"/>
    <mergeCell ref="A1:G1"/>
    <mergeCell ref="C2:G2"/>
    <mergeCell ref="C3:G3"/>
    <mergeCell ref="C4:G4"/>
    <mergeCell ref="C64:G6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</cols>
  <sheetData>
    <row r="1" spans="1:59" ht="15.75" customHeight="1" x14ac:dyDescent="0.25">
      <c r="A1" s="250" t="s">
        <v>320</v>
      </c>
      <c r="B1" s="250"/>
      <c r="C1" s="250"/>
      <c r="D1" s="250"/>
      <c r="E1" s="250"/>
      <c r="F1" s="250"/>
      <c r="G1" s="250"/>
      <c r="AF1" t="s">
        <v>236</v>
      </c>
    </row>
    <row r="2" spans="1:59" ht="24.95" customHeight="1" x14ac:dyDescent="0.2">
      <c r="A2" s="144" t="s">
        <v>7</v>
      </c>
      <c r="B2" s="73" t="s">
        <v>44</v>
      </c>
      <c r="C2" s="251" t="s">
        <v>45</v>
      </c>
      <c r="D2" s="252"/>
      <c r="E2" s="252"/>
      <c r="F2" s="252"/>
      <c r="G2" s="253"/>
      <c r="AF2" t="s">
        <v>237</v>
      </c>
    </row>
    <row r="3" spans="1:59" ht="24.95" customHeight="1" x14ac:dyDescent="0.2">
      <c r="A3" s="144" t="s">
        <v>8</v>
      </c>
      <c r="B3" s="73" t="s">
        <v>60</v>
      </c>
      <c r="C3" s="251" t="s">
        <v>61</v>
      </c>
      <c r="D3" s="252"/>
      <c r="E3" s="252"/>
      <c r="F3" s="252"/>
      <c r="G3" s="253"/>
      <c r="AB3" s="90" t="s">
        <v>237</v>
      </c>
      <c r="AF3" t="s">
        <v>239</v>
      </c>
    </row>
    <row r="4" spans="1:59" ht="24.95" customHeight="1" x14ac:dyDescent="0.2">
      <c r="A4" s="145" t="s">
        <v>9</v>
      </c>
      <c r="B4" s="146" t="s">
        <v>70</v>
      </c>
      <c r="C4" s="254" t="s">
        <v>71</v>
      </c>
      <c r="D4" s="255"/>
      <c r="E4" s="255"/>
      <c r="F4" s="255"/>
      <c r="G4" s="256"/>
      <c r="AF4" t="s">
        <v>240</v>
      </c>
    </row>
    <row r="5" spans="1:59" x14ac:dyDescent="0.2">
      <c r="D5" s="143"/>
    </row>
    <row r="6" spans="1:59" ht="38.25" x14ac:dyDescent="0.2">
      <c r="A6" s="148" t="s">
        <v>241</v>
      </c>
      <c r="B6" s="150" t="s">
        <v>242</v>
      </c>
      <c r="C6" s="150" t="s">
        <v>243</v>
      </c>
      <c r="D6" s="149" t="s">
        <v>244</v>
      </c>
      <c r="E6" s="148" t="s">
        <v>245</v>
      </c>
      <c r="F6" s="147" t="s">
        <v>246</v>
      </c>
      <c r="G6" s="148" t="s">
        <v>29</v>
      </c>
      <c r="H6" s="151" t="s">
        <v>30</v>
      </c>
      <c r="I6" s="151" t="s">
        <v>247</v>
      </c>
      <c r="J6" s="151" t="s">
        <v>31</v>
      </c>
      <c r="K6" s="151" t="s">
        <v>248</v>
      </c>
      <c r="L6" s="151" t="s">
        <v>249</v>
      </c>
      <c r="M6" s="151" t="s">
        <v>250</v>
      </c>
      <c r="N6" s="151" t="s">
        <v>251</v>
      </c>
      <c r="O6" s="151" t="s">
        <v>252</v>
      </c>
      <c r="P6" s="151" t="s">
        <v>253</v>
      </c>
      <c r="Q6" s="151" t="s">
        <v>254</v>
      </c>
      <c r="R6" s="151" t="s">
        <v>255</v>
      </c>
      <c r="S6" s="151" t="s">
        <v>256</v>
      </c>
      <c r="T6" s="151" t="s">
        <v>257</v>
      </c>
      <c r="U6" s="151" t="s">
        <v>258</v>
      </c>
      <c r="V6" s="151" t="s">
        <v>259</v>
      </c>
    </row>
    <row r="7" spans="1:59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59" ht="25.5" x14ac:dyDescent="0.2">
      <c r="A8" s="166" t="s">
        <v>260</v>
      </c>
      <c r="B8" s="167" t="s">
        <v>105</v>
      </c>
      <c r="C8" s="185" t="s">
        <v>106</v>
      </c>
      <c r="D8" s="168"/>
      <c r="E8" s="169"/>
      <c r="F8" s="170"/>
      <c r="G8" s="170">
        <f>SUMIF(AF9:AF21,"&lt;&gt;NOR",G9:G21)</f>
        <v>0</v>
      </c>
      <c r="H8" s="170"/>
      <c r="I8" s="170">
        <f>SUM(I9:I21)</f>
        <v>0</v>
      </c>
      <c r="J8" s="170"/>
      <c r="K8" s="170">
        <f>SUM(K9:K21)</f>
        <v>0</v>
      </c>
      <c r="L8" s="170"/>
      <c r="M8" s="170">
        <f>SUM(M9:M21)</f>
        <v>0</v>
      </c>
      <c r="N8" s="170"/>
      <c r="O8" s="170">
        <f>SUM(O9:O21)</f>
        <v>0</v>
      </c>
      <c r="P8" s="170"/>
      <c r="Q8" s="170">
        <f>SUM(Q9:Q21)</f>
        <v>0</v>
      </c>
      <c r="R8" s="170"/>
      <c r="S8" s="170"/>
      <c r="T8" s="165"/>
      <c r="U8" s="165">
        <f>SUM(U9:U21)</f>
        <v>0</v>
      </c>
      <c r="V8" s="165"/>
      <c r="AF8" t="s">
        <v>261</v>
      </c>
    </row>
    <row r="9" spans="1:59" outlineLevel="1" x14ac:dyDescent="0.2">
      <c r="A9" s="177">
        <v>1</v>
      </c>
      <c r="B9" s="178" t="s">
        <v>1558</v>
      </c>
      <c r="C9" s="186" t="s">
        <v>1559</v>
      </c>
      <c r="D9" s="179" t="s">
        <v>1500</v>
      </c>
      <c r="E9" s="180">
        <v>2</v>
      </c>
      <c r="F9" s="181"/>
      <c r="G9" s="182">
        <f t="shared" ref="G9:G21" si="0">ROUND(E9*F9,2)</f>
        <v>0</v>
      </c>
      <c r="H9" s="181"/>
      <c r="I9" s="182">
        <f t="shared" ref="I9:I21" si="1">ROUND(E9*H9,2)</f>
        <v>0</v>
      </c>
      <c r="J9" s="181"/>
      <c r="K9" s="182">
        <f t="shared" ref="K9:K21" si="2">ROUND(E9*J9,2)</f>
        <v>0</v>
      </c>
      <c r="L9" s="182">
        <v>15</v>
      </c>
      <c r="M9" s="182">
        <f t="shared" ref="M9:M21" si="3">G9*(1+L9/100)</f>
        <v>0</v>
      </c>
      <c r="N9" s="182">
        <v>0</v>
      </c>
      <c r="O9" s="182">
        <f t="shared" ref="O9:O21" si="4">ROUND(E9*N9,2)</f>
        <v>0</v>
      </c>
      <c r="P9" s="182">
        <v>0</v>
      </c>
      <c r="Q9" s="182">
        <f t="shared" ref="Q9:Q21" si="5">ROUND(E9*P9,2)</f>
        <v>0</v>
      </c>
      <c r="R9" s="182"/>
      <c r="S9" s="182" t="s">
        <v>265</v>
      </c>
      <c r="T9" s="161">
        <v>0</v>
      </c>
      <c r="U9" s="161">
        <f>ROUND(E9*T9,2)</f>
        <v>0</v>
      </c>
      <c r="V9" s="161"/>
      <c r="W9" s="152"/>
      <c r="X9" s="152"/>
      <c r="Y9" s="152"/>
      <c r="Z9" s="152"/>
      <c r="AA9" s="152"/>
      <c r="AB9" s="152"/>
      <c r="AC9" s="152"/>
      <c r="AD9" s="152"/>
      <c r="AE9" s="152"/>
      <c r="AF9" s="152" t="s">
        <v>325</v>
      </c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</row>
    <row r="10" spans="1:59" outlineLevel="1" x14ac:dyDescent="0.2">
      <c r="A10" s="177">
        <v>2</v>
      </c>
      <c r="B10" s="178" t="s">
        <v>1560</v>
      </c>
      <c r="C10" s="186" t="s">
        <v>1561</v>
      </c>
      <c r="D10" s="179" t="s">
        <v>1500</v>
      </c>
      <c r="E10" s="180">
        <v>1</v>
      </c>
      <c r="F10" s="181"/>
      <c r="G10" s="182">
        <f t="shared" si="0"/>
        <v>0</v>
      </c>
      <c r="H10" s="181"/>
      <c r="I10" s="182">
        <f t="shared" si="1"/>
        <v>0</v>
      </c>
      <c r="J10" s="181"/>
      <c r="K10" s="182">
        <f t="shared" si="2"/>
        <v>0</v>
      </c>
      <c r="L10" s="182">
        <v>15</v>
      </c>
      <c r="M10" s="182">
        <f t="shared" si="3"/>
        <v>0</v>
      </c>
      <c r="N10" s="182">
        <v>0</v>
      </c>
      <c r="O10" s="182">
        <f t="shared" si="4"/>
        <v>0</v>
      </c>
      <c r="P10" s="182">
        <v>0</v>
      </c>
      <c r="Q10" s="182">
        <f t="shared" si="5"/>
        <v>0</v>
      </c>
      <c r="R10" s="182"/>
      <c r="S10" s="182" t="s">
        <v>265</v>
      </c>
      <c r="T10" s="161">
        <v>0</v>
      </c>
      <c r="U10" s="161">
        <f>ROUND(E10*T10,2)</f>
        <v>0</v>
      </c>
      <c r="V10" s="161"/>
      <c r="W10" s="152"/>
      <c r="X10" s="152"/>
      <c r="Y10" s="152"/>
      <c r="Z10" s="152"/>
      <c r="AA10" s="152"/>
      <c r="AB10" s="152"/>
      <c r="AC10" s="152"/>
      <c r="AD10" s="152"/>
      <c r="AE10" s="152"/>
      <c r="AF10" s="152" t="s">
        <v>325</v>
      </c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</row>
    <row r="11" spans="1:59" outlineLevel="1" x14ac:dyDescent="0.2">
      <c r="A11" s="177">
        <v>3</v>
      </c>
      <c r="B11" s="178" t="s">
        <v>1562</v>
      </c>
      <c r="C11" s="186" t="s">
        <v>1563</v>
      </c>
      <c r="D11" s="179" t="s">
        <v>1500</v>
      </c>
      <c r="E11" s="180">
        <v>23</v>
      </c>
      <c r="F11" s="181"/>
      <c r="G11" s="182">
        <f t="shared" si="0"/>
        <v>0</v>
      </c>
      <c r="H11" s="181"/>
      <c r="I11" s="182">
        <f t="shared" si="1"/>
        <v>0</v>
      </c>
      <c r="J11" s="181"/>
      <c r="K11" s="182">
        <f t="shared" si="2"/>
        <v>0</v>
      </c>
      <c r="L11" s="182">
        <v>15</v>
      </c>
      <c r="M11" s="182">
        <f t="shared" si="3"/>
        <v>0</v>
      </c>
      <c r="N11" s="182">
        <v>0</v>
      </c>
      <c r="O11" s="182">
        <f t="shared" si="4"/>
        <v>0</v>
      </c>
      <c r="P11" s="182">
        <v>0</v>
      </c>
      <c r="Q11" s="182">
        <f t="shared" si="5"/>
        <v>0</v>
      </c>
      <c r="R11" s="182"/>
      <c r="S11" s="182" t="s">
        <v>265</v>
      </c>
      <c r="T11" s="161">
        <v>0</v>
      </c>
      <c r="U11" s="161">
        <f>ROUND(E11*T11,2)</f>
        <v>0</v>
      </c>
      <c r="V11" s="161"/>
      <c r="W11" s="152"/>
      <c r="X11" s="152"/>
      <c r="Y11" s="152"/>
      <c r="Z11" s="152"/>
      <c r="AA11" s="152"/>
      <c r="AB11" s="152"/>
      <c r="AC11" s="152"/>
      <c r="AD11" s="152"/>
      <c r="AE11" s="152"/>
      <c r="AF11" s="152" t="s">
        <v>325</v>
      </c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</row>
    <row r="12" spans="1:59" outlineLevel="1" x14ac:dyDescent="0.2">
      <c r="A12" s="177">
        <v>4</v>
      </c>
      <c r="B12" s="178" t="s">
        <v>1564</v>
      </c>
      <c r="C12" s="186" t="s">
        <v>1565</v>
      </c>
      <c r="D12" s="179" t="s">
        <v>1500</v>
      </c>
      <c r="E12" s="180">
        <v>1</v>
      </c>
      <c r="F12" s="181"/>
      <c r="G12" s="182">
        <f t="shared" si="0"/>
        <v>0</v>
      </c>
      <c r="H12" s="181"/>
      <c r="I12" s="182">
        <f t="shared" si="1"/>
        <v>0</v>
      </c>
      <c r="J12" s="181"/>
      <c r="K12" s="182">
        <f t="shared" si="2"/>
        <v>0</v>
      </c>
      <c r="L12" s="182">
        <v>15</v>
      </c>
      <c r="M12" s="182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2"/>
      <c r="S12" s="182" t="s">
        <v>265</v>
      </c>
      <c r="T12" s="161">
        <v>0</v>
      </c>
      <c r="U12" s="161">
        <f>ROUND(E12*T12,2)</f>
        <v>0</v>
      </c>
      <c r="V12" s="161"/>
      <c r="W12" s="152"/>
      <c r="X12" s="152"/>
      <c r="Y12" s="152"/>
      <c r="Z12" s="152"/>
      <c r="AA12" s="152"/>
      <c r="AB12" s="152"/>
      <c r="AC12" s="152"/>
      <c r="AD12" s="152"/>
      <c r="AE12" s="152"/>
      <c r="AF12" s="152" t="s">
        <v>325</v>
      </c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</row>
    <row r="13" spans="1:59" ht="22.5" outlineLevel="1" x14ac:dyDescent="0.2">
      <c r="A13" s="177">
        <v>5</v>
      </c>
      <c r="B13" s="178" t="s">
        <v>1566</v>
      </c>
      <c r="C13" s="186" t="s">
        <v>1567</v>
      </c>
      <c r="D13" s="179" t="s">
        <v>1500</v>
      </c>
      <c r="E13" s="180">
        <v>1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15</v>
      </c>
      <c r="M13" s="182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2"/>
      <c r="S13" s="182" t="s">
        <v>265</v>
      </c>
      <c r="T13" s="161">
        <v>0</v>
      </c>
      <c r="U13" s="161">
        <f>ROUND(E13*T13,2)</f>
        <v>0</v>
      </c>
      <c r="V13" s="161"/>
      <c r="W13" s="152"/>
      <c r="X13" s="152"/>
      <c r="Y13" s="152"/>
      <c r="Z13" s="152"/>
      <c r="AA13" s="152"/>
      <c r="AB13" s="152"/>
      <c r="AC13" s="152"/>
      <c r="AD13" s="152"/>
      <c r="AE13" s="152"/>
      <c r="AF13" s="152" t="s">
        <v>325</v>
      </c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</row>
    <row r="14" spans="1:59" outlineLevel="1" x14ac:dyDescent="0.2">
      <c r="A14" s="177">
        <v>6</v>
      </c>
      <c r="B14" s="178" t="s">
        <v>1568</v>
      </c>
      <c r="C14" s="186" t="s">
        <v>1569</v>
      </c>
      <c r="D14" s="179" t="s">
        <v>1500</v>
      </c>
      <c r="E14" s="180">
        <v>1</v>
      </c>
      <c r="F14" s="181"/>
      <c r="G14" s="182">
        <f t="shared" si="0"/>
        <v>0</v>
      </c>
      <c r="H14" s="181"/>
      <c r="I14" s="182">
        <f t="shared" si="1"/>
        <v>0</v>
      </c>
      <c r="J14" s="181"/>
      <c r="K14" s="182">
        <f t="shared" si="2"/>
        <v>0</v>
      </c>
      <c r="L14" s="182">
        <v>15</v>
      </c>
      <c r="M14" s="182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2"/>
      <c r="S14" s="182" t="s">
        <v>265</v>
      </c>
      <c r="T14" s="161">
        <v>0</v>
      </c>
      <c r="U14" s="161">
        <f>ROUND(E14*T14,2)</f>
        <v>0</v>
      </c>
      <c r="V14" s="161"/>
      <c r="W14" s="152"/>
      <c r="X14" s="152"/>
      <c r="Y14" s="152"/>
      <c r="Z14" s="152"/>
      <c r="AA14" s="152"/>
      <c r="AB14" s="152"/>
      <c r="AC14" s="152"/>
      <c r="AD14" s="152"/>
      <c r="AE14" s="152"/>
      <c r="AF14" s="152" t="s">
        <v>325</v>
      </c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</row>
    <row r="15" spans="1:59" outlineLevel="1" x14ac:dyDescent="0.2">
      <c r="A15" s="177">
        <v>7</v>
      </c>
      <c r="B15" s="178" t="s">
        <v>1570</v>
      </c>
      <c r="C15" s="186" t="s">
        <v>1571</v>
      </c>
      <c r="D15" s="179" t="s">
        <v>1500</v>
      </c>
      <c r="E15" s="180">
        <v>1</v>
      </c>
      <c r="F15" s="181"/>
      <c r="G15" s="182">
        <f t="shared" si="0"/>
        <v>0</v>
      </c>
      <c r="H15" s="181"/>
      <c r="I15" s="182">
        <f t="shared" si="1"/>
        <v>0</v>
      </c>
      <c r="J15" s="181"/>
      <c r="K15" s="182">
        <f t="shared" si="2"/>
        <v>0</v>
      </c>
      <c r="L15" s="182">
        <v>15</v>
      </c>
      <c r="M15" s="182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2"/>
      <c r="S15" s="182" t="s">
        <v>265</v>
      </c>
      <c r="T15" s="161">
        <v>0</v>
      </c>
      <c r="U15" s="161">
        <f>ROUND(E15*T15,2)</f>
        <v>0</v>
      </c>
      <c r="V15" s="161"/>
      <c r="W15" s="152"/>
      <c r="X15" s="152"/>
      <c r="Y15" s="152"/>
      <c r="Z15" s="152"/>
      <c r="AA15" s="152"/>
      <c r="AB15" s="152"/>
      <c r="AC15" s="152"/>
      <c r="AD15" s="152"/>
      <c r="AE15" s="152"/>
      <c r="AF15" s="152" t="s">
        <v>325</v>
      </c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</row>
    <row r="16" spans="1:59" outlineLevel="1" x14ac:dyDescent="0.2">
      <c r="A16" s="177">
        <v>8</v>
      </c>
      <c r="B16" s="178" t="s">
        <v>1572</v>
      </c>
      <c r="C16" s="186" t="s">
        <v>1573</v>
      </c>
      <c r="D16" s="179" t="s">
        <v>1500</v>
      </c>
      <c r="E16" s="180">
        <v>1</v>
      </c>
      <c r="F16" s="181"/>
      <c r="G16" s="182">
        <f t="shared" si="0"/>
        <v>0</v>
      </c>
      <c r="H16" s="181"/>
      <c r="I16" s="182">
        <f t="shared" si="1"/>
        <v>0</v>
      </c>
      <c r="J16" s="181"/>
      <c r="K16" s="182">
        <f t="shared" si="2"/>
        <v>0</v>
      </c>
      <c r="L16" s="182">
        <v>15</v>
      </c>
      <c r="M16" s="182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2"/>
      <c r="S16" s="182" t="s">
        <v>265</v>
      </c>
      <c r="T16" s="161">
        <v>0</v>
      </c>
      <c r="U16" s="161">
        <f>ROUND(E16*T16,2)</f>
        <v>0</v>
      </c>
      <c r="V16" s="161"/>
      <c r="W16" s="152"/>
      <c r="X16" s="152"/>
      <c r="Y16" s="152"/>
      <c r="Z16" s="152"/>
      <c r="AA16" s="152"/>
      <c r="AB16" s="152"/>
      <c r="AC16" s="152"/>
      <c r="AD16" s="152"/>
      <c r="AE16" s="152"/>
      <c r="AF16" s="152" t="s">
        <v>325</v>
      </c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</row>
    <row r="17" spans="1:59" outlineLevel="1" x14ac:dyDescent="0.2">
      <c r="A17" s="177">
        <v>9</v>
      </c>
      <c r="B17" s="178" t="s">
        <v>1574</v>
      </c>
      <c r="C17" s="186" t="s">
        <v>1575</v>
      </c>
      <c r="D17" s="179" t="s">
        <v>1500</v>
      </c>
      <c r="E17" s="180">
        <v>21</v>
      </c>
      <c r="F17" s="181"/>
      <c r="G17" s="182">
        <f t="shared" si="0"/>
        <v>0</v>
      </c>
      <c r="H17" s="181"/>
      <c r="I17" s="182">
        <f t="shared" si="1"/>
        <v>0</v>
      </c>
      <c r="J17" s="181"/>
      <c r="K17" s="182">
        <f t="shared" si="2"/>
        <v>0</v>
      </c>
      <c r="L17" s="182">
        <v>15</v>
      </c>
      <c r="M17" s="182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2"/>
      <c r="S17" s="182" t="s">
        <v>265</v>
      </c>
      <c r="T17" s="161">
        <v>0</v>
      </c>
      <c r="U17" s="161">
        <f>ROUND(E17*T17,2)</f>
        <v>0</v>
      </c>
      <c r="V17" s="161"/>
      <c r="W17" s="152"/>
      <c r="X17" s="152"/>
      <c r="Y17" s="152"/>
      <c r="Z17" s="152"/>
      <c r="AA17" s="152"/>
      <c r="AB17" s="152"/>
      <c r="AC17" s="152"/>
      <c r="AD17" s="152"/>
      <c r="AE17" s="152"/>
      <c r="AF17" s="152" t="s">
        <v>325</v>
      </c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</row>
    <row r="18" spans="1:59" ht="22.5" outlineLevel="1" x14ac:dyDescent="0.2">
      <c r="A18" s="177">
        <v>10</v>
      </c>
      <c r="B18" s="178" t="s">
        <v>1576</v>
      </c>
      <c r="C18" s="186" t="s">
        <v>1577</v>
      </c>
      <c r="D18" s="179" t="s">
        <v>1500</v>
      </c>
      <c r="E18" s="180">
        <v>19</v>
      </c>
      <c r="F18" s="181"/>
      <c r="G18" s="182">
        <f t="shared" si="0"/>
        <v>0</v>
      </c>
      <c r="H18" s="181"/>
      <c r="I18" s="182">
        <f t="shared" si="1"/>
        <v>0</v>
      </c>
      <c r="J18" s="181"/>
      <c r="K18" s="182">
        <f t="shared" si="2"/>
        <v>0</v>
      </c>
      <c r="L18" s="182">
        <v>15</v>
      </c>
      <c r="M18" s="182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2"/>
      <c r="S18" s="182" t="s">
        <v>265</v>
      </c>
      <c r="T18" s="161">
        <v>0</v>
      </c>
      <c r="U18" s="161">
        <f>ROUND(E18*T18,2)</f>
        <v>0</v>
      </c>
      <c r="V18" s="161"/>
      <c r="W18" s="152"/>
      <c r="X18" s="152"/>
      <c r="Y18" s="152"/>
      <c r="Z18" s="152"/>
      <c r="AA18" s="152"/>
      <c r="AB18" s="152"/>
      <c r="AC18" s="152"/>
      <c r="AD18" s="152"/>
      <c r="AE18" s="152"/>
      <c r="AF18" s="152" t="s">
        <v>325</v>
      </c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</row>
    <row r="19" spans="1:59" outlineLevel="1" x14ac:dyDescent="0.2">
      <c r="A19" s="177">
        <v>11</v>
      </c>
      <c r="B19" s="178" t="s">
        <v>1578</v>
      </c>
      <c r="C19" s="186" t="s">
        <v>1579</v>
      </c>
      <c r="D19" s="179" t="s">
        <v>1500</v>
      </c>
      <c r="E19" s="180">
        <v>1</v>
      </c>
      <c r="F19" s="181"/>
      <c r="G19" s="182">
        <f t="shared" si="0"/>
        <v>0</v>
      </c>
      <c r="H19" s="181"/>
      <c r="I19" s="182">
        <f t="shared" si="1"/>
        <v>0</v>
      </c>
      <c r="J19" s="181"/>
      <c r="K19" s="182">
        <f t="shared" si="2"/>
        <v>0</v>
      </c>
      <c r="L19" s="182">
        <v>15</v>
      </c>
      <c r="M19" s="182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2"/>
      <c r="S19" s="182" t="s">
        <v>265</v>
      </c>
      <c r="T19" s="161">
        <v>0</v>
      </c>
      <c r="U19" s="161">
        <f>ROUND(E19*T19,2)</f>
        <v>0</v>
      </c>
      <c r="V19" s="161"/>
      <c r="W19" s="152"/>
      <c r="X19" s="152"/>
      <c r="Y19" s="152"/>
      <c r="Z19" s="152"/>
      <c r="AA19" s="152"/>
      <c r="AB19" s="152"/>
      <c r="AC19" s="152"/>
      <c r="AD19" s="152"/>
      <c r="AE19" s="152"/>
      <c r="AF19" s="152" t="s">
        <v>325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</row>
    <row r="20" spans="1:59" outlineLevel="1" x14ac:dyDescent="0.2">
      <c r="A20" s="177">
        <v>12</v>
      </c>
      <c r="B20" s="178" t="s">
        <v>1580</v>
      </c>
      <c r="C20" s="186" t="s">
        <v>1581</v>
      </c>
      <c r="D20" s="179" t="s">
        <v>1500</v>
      </c>
      <c r="E20" s="180">
        <v>1</v>
      </c>
      <c r="F20" s="181"/>
      <c r="G20" s="182">
        <f t="shared" si="0"/>
        <v>0</v>
      </c>
      <c r="H20" s="181"/>
      <c r="I20" s="182">
        <f t="shared" si="1"/>
        <v>0</v>
      </c>
      <c r="J20" s="181"/>
      <c r="K20" s="182">
        <f t="shared" si="2"/>
        <v>0</v>
      </c>
      <c r="L20" s="182">
        <v>15</v>
      </c>
      <c r="M20" s="182">
        <f t="shared" si="3"/>
        <v>0</v>
      </c>
      <c r="N20" s="182">
        <v>0</v>
      </c>
      <c r="O20" s="182">
        <f t="shared" si="4"/>
        <v>0</v>
      </c>
      <c r="P20" s="182">
        <v>0</v>
      </c>
      <c r="Q20" s="182">
        <f t="shared" si="5"/>
        <v>0</v>
      </c>
      <c r="R20" s="182"/>
      <c r="S20" s="182" t="s">
        <v>265</v>
      </c>
      <c r="T20" s="161">
        <v>0</v>
      </c>
      <c r="U20" s="161">
        <f>ROUND(E20*T20,2)</f>
        <v>0</v>
      </c>
      <c r="V20" s="161"/>
      <c r="W20" s="152"/>
      <c r="X20" s="152"/>
      <c r="Y20" s="152"/>
      <c r="Z20" s="152"/>
      <c r="AA20" s="152"/>
      <c r="AB20" s="152"/>
      <c r="AC20" s="152"/>
      <c r="AD20" s="152"/>
      <c r="AE20" s="152"/>
      <c r="AF20" s="152" t="s">
        <v>325</v>
      </c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</row>
    <row r="21" spans="1:59" outlineLevel="1" x14ac:dyDescent="0.2">
      <c r="A21" s="177">
        <v>13</v>
      </c>
      <c r="B21" s="178" t="s">
        <v>1582</v>
      </c>
      <c r="C21" s="186" t="s">
        <v>1583</v>
      </c>
      <c r="D21" s="179" t="s">
        <v>1500</v>
      </c>
      <c r="E21" s="180">
        <v>1</v>
      </c>
      <c r="F21" s="181"/>
      <c r="G21" s="182">
        <f t="shared" si="0"/>
        <v>0</v>
      </c>
      <c r="H21" s="181"/>
      <c r="I21" s="182">
        <f t="shared" si="1"/>
        <v>0</v>
      </c>
      <c r="J21" s="181"/>
      <c r="K21" s="182">
        <f t="shared" si="2"/>
        <v>0</v>
      </c>
      <c r="L21" s="182">
        <v>15</v>
      </c>
      <c r="M21" s="182">
        <f t="shared" si="3"/>
        <v>0</v>
      </c>
      <c r="N21" s="182">
        <v>0</v>
      </c>
      <c r="O21" s="182">
        <f t="shared" si="4"/>
        <v>0</v>
      </c>
      <c r="P21" s="182">
        <v>0</v>
      </c>
      <c r="Q21" s="182">
        <f t="shared" si="5"/>
        <v>0</v>
      </c>
      <c r="R21" s="182"/>
      <c r="S21" s="182" t="s">
        <v>265</v>
      </c>
      <c r="T21" s="161">
        <v>0</v>
      </c>
      <c r="U21" s="161">
        <f>ROUND(E21*T21,2)</f>
        <v>0</v>
      </c>
      <c r="V21" s="161"/>
      <c r="W21" s="152"/>
      <c r="X21" s="152"/>
      <c r="Y21" s="152"/>
      <c r="Z21" s="152"/>
      <c r="AA21" s="152"/>
      <c r="AB21" s="152"/>
      <c r="AC21" s="152"/>
      <c r="AD21" s="152"/>
      <c r="AE21" s="152"/>
      <c r="AF21" s="152" t="s">
        <v>325</v>
      </c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</row>
    <row r="22" spans="1:59" x14ac:dyDescent="0.2">
      <c r="A22" s="166" t="s">
        <v>260</v>
      </c>
      <c r="B22" s="167" t="s">
        <v>107</v>
      </c>
      <c r="C22" s="185" t="s">
        <v>108</v>
      </c>
      <c r="D22" s="168"/>
      <c r="E22" s="169"/>
      <c r="F22" s="170"/>
      <c r="G22" s="170">
        <f>SUMIF(AF23:AF43,"&lt;&gt;NOR",G23:G43)</f>
        <v>0</v>
      </c>
      <c r="H22" s="170"/>
      <c r="I22" s="170">
        <f>SUM(I23:I43)</f>
        <v>0</v>
      </c>
      <c r="J22" s="170"/>
      <c r="K22" s="170">
        <f>SUM(K23:K43)</f>
        <v>0</v>
      </c>
      <c r="L22" s="170"/>
      <c r="M22" s="170">
        <f>SUM(M23:M43)</f>
        <v>0</v>
      </c>
      <c r="N22" s="170"/>
      <c r="O22" s="170">
        <f>SUM(O23:O43)</f>
        <v>0</v>
      </c>
      <c r="P22" s="170"/>
      <c r="Q22" s="170">
        <f>SUM(Q23:Q43)</f>
        <v>0</v>
      </c>
      <c r="R22" s="170"/>
      <c r="S22" s="170"/>
      <c r="T22" s="165"/>
      <c r="U22" s="165">
        <f>SUM(U23:U43)</f>
        <v>0</v>
      </c>
      <c r="V22" s="165"/>
      <c r="AF22" t="s">
        <v>261</v>
      </c>
    </row>
    <row r="23" spans="1:59" outlineLevel="1" x14ac:dyDescent="0.2">
      <c r="A23" s="177">
        <v>14</v>
      </c>
      <c r="B23" s="178" t="s">
        <v>1584</v>
      </c>
      <c r="C23" s="186" t="s">
        <v>1585</v>
      </c>
      <c r="D23" s="179" t="s">
        <v>364</v>
      </c>
      <c r="E23" s="180">
        <v>325</v>
      </c>
      <c r="F23" s="181"/>
      <c r="G23" s="182">
        <f t="shared" ref="G23:G43" si="6">ROUND(E23*F23,2)</f>
        <v>0</v>
      </c>
      <c r="H23" s="181"/>
      <c r="I23" s="182">
        <f t="shared" ref="I23:I43" si="7">ROUND(E23*H23,2)</f>
        <v>0</v>
      </c>
      <c r="J23" s="181"/>
      <c r="K23" s="182">
        <f t="shared" ref="K23:K43" si="8">ROUND(E23*J23,2)</f>
        <v>0</v>
      </c>
      <c r="L23" s="182">
        <v>15</v>
      </c>
      <c r="M23" s="182">
        <f t="shared" ref="M23:M43" si="9">G23*(1+L23/100)</f>
        <v>0</v>
      </c>
      <c r="N23" s="182">
        <v>0</v>
      </c>
      <c r="O23" s="182">
        <f t="shared" ref="O23:O43" si="10">ROUND(E23*N23,2)</f>
        <v>0</v>
      </c>
      <c r="P23" s="182">
        <v>0</v>
      </c>
      <c r="Q23" s="182">
        <f t="shared" ref="Q23:Q43" si="11">ROUND(E23*P23,2)</f>
        <v>0</v>
      </c>
      <c r="R23" s="182"/>
      <c r="S23" s="182" t="s">
        <v>265</v>
      </c>
      <c r="T23" s="161">
        <v>0</v>
      </c>
      <c r="U23" s="161">
        <f>ROUND(E23*T23,2)</f>
        <v>0</v>
      </c>
      <c r="V23" s="161"/>
      <c r="W23" s="152"/>
      <c r="X23" s="152"/>
      <c r="Y23" s="152"/>
      <c r="Z23" s="152"/>
      <c r="AA23" s="152"/>
      <c r="AB23" s="152"/>
      <c r="AC23" s="152"/>
      <c r="AD23" s="152"/>
      <c r="AE23" s="152"/>
      <c r="AF23" s="152" t="s">
        <v>325</v>
      </c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</row>
    <row r="24" spans="1:59" outlineLevel="1" x14ac:dyDescent="0.2">
      <c r="A24" s="177">
        <v>15</v>
      </c>
      <c r="B24" s="178" t="s">
        <v>1586</v>
      </c>
      <c r="C24" s="186" t="s">
        <v>1587</v>
      </c>
      <c r="D24" s="179" t="s">
        <v>364</v>
      </c>
      <c r="E24" s="180">
        <v>1098</v>
      </c>
      <c r="F24" s="181"/>
      <c r="G24" s="182">
        <f t="shared" si="6"/>
        <v>0</v>
      </c>
      <c r="H24" s="181"/>
      <c r="I24" s="182">
        <f t="shared" si="7"/>
        <v>0</v>
      </c>
      <c r="J24" s="181"/>
      <c r="K24" s="182">
        <f t="shared" si="8"/>
        <v>0</v>
      </c>
      <c r="L24" s="182">
        <v>15</v>
      </c>
      <c r="M24" s="182">
        <f t="shared" si="9"/>
        <v>0</v>
      </c>
      <c r="N24" s="182">
        <v>0</v>
      </c>
      <c r="O24" s="182">
        <f t="shared" si="10"/>
        <v>0</v>
      </c>
      <c r="P24" s="182">
        <v>0</v>
      </c>
      <c r="Q24" s="182">
        <f t="shared" si="11"/>
        <v>0</v>
      </c>
      <c r="R24" s="182"/>
      <c r="S24" s="182" t="s">
        <v>265</v>
      </c>
      <c r="T24" s="161">
        <v>0</v>
      </c>
      <c r="U24" s="161">
        <f>ROUND(E24*T24,2)</f>
        <v>0</v>
      </c>
      <c r="V24" s="161"/>
      <c r="W24" s="152"/>
      <c r="X24" s="152"/>
      <c r="Y24" s="152"/>
      <c r="Z24" s="152"/>
      <c r="AA24" s="152"/>
      <c r="AB24" s="152"/>
      <c r="AC24" s="152"/>
      <c r="AD24" s="152"/>
      <c r="AE24" s="152"/>
      <c r="AF24" s="152" t="s">
        <v>325</v>
      </c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</row>
    <row r="25" spans="1:59" outlineLevel="1" x14ac:dyDescent="0.2">
      <c r="A25" s="177">
        <v>16</v>
      </c>
      <c r="B25" s="178" t="s">
        <v>1588</v>
      </c>
      <c r="C25" s="186" t="s">
        <v>1589</v>
      </c>
      <c r="D25" s="179" t="s">
        <v>364</v>
      </c>
      <c r="E25" s="180">
        <v>20</v>
      </c>
      <c r="F25" s="181"/>
      <c r="G25" s="182">
        <f t="shared" si="6"/>
        <v>0</v>
      </c>
      <c r="H25" s="181"/>
      <c r="I25" s="182">
        <f t="shared" si="7"/>
        <v>0</v>
      </c>
      <c r="J25" s="181"/>
      <c r="K25" s="182">
        <f t="shared" si="8"/>
        <v>0</v>
      </c>
      <c r="L25" s="182">
        <v>15</v>
      </c>
      <c r="M25" s="182">
        <f t="shared" si="9"/>
        <v>0</v>
      </c>
      <c r="N25" s="182">
        <v>0</v>
      </c>
      <c r="O25" s="182">
        <f t="shared" si="10"/>
        <v>0</v>
      </c>
      <c r="P25" s="182">
        <v>0</v>
      </c>
      <c r="Q25" s="182">
        <f t="shared" si="11"/>
        <v>0</v>
      </c>
      <c r="R25" s="182"/>
      <c r="S25" s="182" t="s">
        <v>265</v>
      </c>
      <c r="T25" s="161">
        <v>0</v>
      </c>
      <c r="U25" s="161">
        <f>ROUND(E25*T25,2)</f>
        <v>0</v>
      </c>
      <c r="V25" s="161"/>
      <c r="W25" s="152"/>
      <c r="X25" s="152"/>
      <c r="Y25" s="152"/>
      <c r="Z25" s="152"/>
      <c r="AA25" s="152"/>
      <c r="AB25" s="152"/>
      <c r="AC25" s="152"/>
      <c r="AD25" s="152"/>
      <c r="AE25" s="152"/>
      <c r="AF25" s="152" t="s">
        <v>325</v>
      </c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</row>
    <row r="26" spans="1:59" outlineLevel="1" x14ac:dyDescent="0.2">
      <c r="A26" s="177">
        <v>17</v>
      </c>
      <c r="B26" s="178" t="s">
        <v>1590</v>
      </c>
      <c r="C26" s="186" t="s">
        <v>1591</v>
      </c>
      <c r="D26" s="179" t="s">
        <v>364</v>
      </c>
      <c r="E26" s="180">
        <v>380</v>
      </c>
      <c r="F26" s="181"/>
      <c r="G26" s="182">
        <f t="shared" si="6"/>
        <v>0</v>
      </c>
      <c r="H26" s="181"/>
      <c r="I26" s="182">
        <f t="shared" si="7"/>
        <v>0</v>
      </c>
      <c r="J26" s="181"/>
      <c r="K26" s="182">
        <f t="shared" si="8"/>
        <v>0</v>
      </c>
      <c r="L26" s="182">
        <v>15</v>
      </c>
      <c r="M26" s="182">
        <f t="shared" si="9"/>
        <v>0</v>
      </c>
      <c r="N26" s="182">
        <v>0</v>
      </c>
      <c r="O26" s="182">
        <f t="shared" si="10"/>
        <v>0</v>
      </c>
      <c r="P26" s="182">
        <v>0</v>
      </c>
      <c r="Q26" s="182">
        <f t="shared" si="11"/>
        <v>0</v>
      </c>
      <c r="R26" s="182"/>
      <c r="S26" s="182" t="s">
        <v>265</v>
      </c>
      <c r="T26" s="161">
        <v>0</v>
      </c>
      <c r="U26" s="161">
        <f>ROUND(E26*T26,2)</f>
        <v>0</v>
      </c>
      <c r="V26" s="161"/>
      <c r="W26" s="152"/>
      <c r="X26" s="152"/>
      <c r="Y26" s="152"/>
      <c r="Z26" s="152"/>
      <c r="AA26" s="152"/>
      <c r="AB26" s="152"/>
      <c r="AC26" s="152"/>
      <c r="AD26" s="152"/>
      <c r="AE26" s="152"/>
      <c r="AF26" s="152" t="s">
        <v>325</v>
      </c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</row>
    <row r="27" spans="1:59" outlineLevel="1" x14ac:dyDescent="0.2">
      <c r="A27" s="177">
        <v>18</v>
      </c>
      <c r="B27" s="178" t="s">
        <v>1592</v>
      </c>
      <c r="C27" s="186" t="s">
        <v>1593</v>
      </c>
      <c r="D27" s="179" t="s">
        <v>364</v>
      </c>
      <c r="E27" s="180">
        <v>380</v>
      </c>
      <c r="F27" s="181"/>
      <c r="G27" s="182">
        <f t="shared" si="6"/>
        <v>0</v>
      </c>
      <c r="H27" s="181"/>
      <c r="I27" s="182">
        <f t="shared" si="7"/>
        <v>0</v>
      </c>
      <c r="J27" s="181"/>
      <c r="K27" s="182">
        <f t="shared" si="8"/>
        <v>0</v>
      </c>
      <c r="L27" s="182">
        <v>15</v>
      </c>
      <c r="M27" s="182">
        <f t="shared" si="9"/>
        <v>0</v>
      </c>
      <c r="N27" s="182">
        <v>0</v>
      </c>
      <c r="O27" s="182">
        <f t="shared" si="10"/>
        <v>0</v>
      </c>
      <c r="P27" s="182">
        <v>0</v>
      </c>
      <c r="Q27" s="182">
        <f t="shared" si="11"/>
        <v>0</v>
      </c>
      <c r="R27" s="182"/>
      <c r="S27" s="182" t="s">
        <v>265</v>
      </c>
      <c r="T27" s="161">
        <v>0</v>
      </c>
      <c r="U27" s="161">
        <f>ROUND(E27*T27,2)</f>
        <v>0</v>
      </c>
      <c r="V27" s="161"/>
      <c r="W27" s="152"/>
      <c r="X27" s="152"/>
      <c r="Y27" s="152"/>
      <c r="Z27" s="152"/>
      <c r="AA27" s="152"/>
      <c r="AB27" s="152"/>
      <c r="AC27" s="152"/>
      <c r="AD27" s="152"/>
      <c r="AE27" s="152"/>
      <c r="AF27" s="152" t="s">
        <v>325</v>
      </c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 spans="1:59" outlineLevel="1" x14ac:dyDescent="0.2">
      <c r="A28" s="177">
        <v>19</v>
      </c>
      <c r="B28" s="178" t="s">
        <v>1594</v>
      </c>
      <c r="C28" s="186" t="s">
        <v>1595</v>
      </c>
      <c r="D28" s="179" t="s">
        <v>1500</v>
      </c>
      <c r="E28" s="180">
        <v>6</v>
      </c>
      <c r="F28" s="181"/>
      <c r="G28" s="182">
        <f t="shared" si="6"/>
        <v>0</v>
      </c>
      <c r="H28" s="181"/>
      <c r="I28" s="182">
        <f t="shared" si="7"/>
        <v>0</v>
      </c>
      <c r="J28" s="181"/>
      <c r="K28" s="182">
        <f t="shared" si="8"/>
        <v>0</v>
      </c>
      <c r="L28" s="182">
        <v>15</v>
      </c>
      <c r="M28" s="182">
        <f t="shared" si="9"/>
        <v>0</v>
      </c>
      <c r="N28" s="182">
        <v>0</v>
      </c>
      <c r="O28" s="182">
        <f t="shared" si="10"/>
        <v>0</v>
      </c>
      <c r="P28" s="182">
        <v>0</v>
      </c>
      <c r="Q28" s="182">
        <f t="shared" si="11"/>
        <v>0</v>
      </c>
      <c r="R28" s="182"/>
      <c r="S28" s="182" t="s">
        <v>265</v>
      </c>
      <c r="T28" s="161">
        <v>0</v>
      </c>
      <c r="U28" s="161">
        <f>ROUND(E28*T28,2)</f>
        <v>0</v>
      </c>
      <c r="V28" s="161"/>
      <c r="W28" s="152"/>
      <c r="X28" s="152"/>
      <c r="Y28" s="152"/>
      <c r="Z28" s="152"/>
      <c r="AA28" s="152"/>
      <c r="AB28" s="152"/>
      <c r="AC28" s="152"/>
      <c r="AD28" s="152"/>
      <c r="AE28" s="152"/>
      <c r="AF28" s="152" t="s">
        <v>325</v>
      </c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</row>
    <row r="29" spans="1:59" outlineLevel="1" x14ac:dyDescent="0.2">
      <c r="A29" s="177">
        <v>20</v>
      </c>
      <c r="B29" s="178" t="s">
        <v>1596</v>
      </c>
      <c r="C29" s="186" t="s">
        <v>1597</v>
      </c>
      <c r="D29" s="179" t="s">
        <v>1598</v>
      </c>
      <c r="E29" s="180">
        <v>1</v>
      </c>
      <c r="F29" s="181"/>
      <c r="G29" s="182">
        <f t="shared" si="6"/>
        <v>0</v>
      </c>
      <c r="H29" s="181"/>
      <c r="I29" s="182">
        <f t="shared" si="7"/>
        <v>0</v>
      </c>
      <c r="J29" s="181"/>
      <c r="K29" s="182">
        <f t="shared" si="8"/>
        <v>0</v>
      </c>
      <c r="L29" s="182">
        <v>15</v>
      </c>
      <c r="M29" s="182">
        <f t="shared" si="9"/>
        <v>0</v>
      </c>
      <c r="N29" s="182">
        <v>0</v>
      </c>
      <c r="O29" s="182">
        <f t="shared" si="10"/>
        <v>0</v>
      </c>
      <c r="P29" s="182">
        <v>0</v>
      </c>
      <c r="Q29" s="182">
        <f t="shared" si="11"/>
        <v>0</v>
      </c>
      <c r="R29" s="182"/>
      <c r="S29" s="182" t="s">
        <v>265</v>
      </c>
      <c r="T29" s="161">
        <v>0</v>
      </c>
      <c r="U29" s="161">
        <f>ROUND(E29*T29,2)</f>
        <v>0</v>
      </c>
      <c r="V29" s="161"/>
      <c r="W29" s="152"/>
      <c r="X29" s="152"/>
      <c r="Y29" s="152"/>
      <c r="Z29" s="152"/>
      <c r="AA29" s="152"/>
      <c r="AB29" s="152"/>
      <c r="AC29" s="152"/>
      <c r="AD29" s="152"/>
      <c r="AE29" s="152"/>
      <c r="AF29" s="152" t="s">
        <v>325</v>
      </c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</row>
    <row r="30" spans="1:59" outlineLevel="1" x14ac:dyDescent="0.2">
      <c r="A30" s="177">
        <v>21</v>
      </c>
      <c r="B30" s="178" t="s">
        <v>1599</v>
      </c>
      <c r="C30" s="186" t="s">
        <v>1600</v>
      </c>
      <c r="D30" s="179" t="s">
        <v>1500</v>
      </c>
      <c r="E30" s="180">
        <v>1</v>
      </c>
      <c r="F30" s="181"/>
      <c r="G30" s="182">
        <f t="shared" si="6"/>
        <v>0</v>
      </c>
      <c r="H30" s="181"/>
      <c r="I30" s="182">
        <f t="shared" si="7"/>
        <v>0</v>
      </c>
      <c r="J30" s="181"/>
      <c r="K30" s="182">
        <f t="shared" si="8"/>
        <v>0</v>
      </c>
      <c r="L30" s="182">
        <v>15</v>
      </c>
      <c r="M30" s="182">
        <f t="shared" si="9"/>
        <v>0</v>
      </c>
      <c r="N30" s="182">
        <v>0</v>
      </c>
      <c r="O30" s="182">
        <f t="shared" si="10"/>
        <v>0</v>
      </c>
      <c r="P30" s="182">
        <v>0</v>
      </c>
      <c r="Q30" s="182">
        <f t="shared" si="11"/>
        <v>0</v>
      </c>
      <c r="R30" s="182"/>
      <c r="S30" s="182" t="s">
        <v>265</v>
      </c>
      <c r="T30" s="161">
        <v>0</v>
      </c>
      <c r="U30" s="161">
        <f>ROUND(E30*T30,2)</f>
        <v>0</v>
      </c>
      <c r="V30" s="161"/>
      <c r="W30" s="152"/>
      <c r="X30" s="152"/>
      <c r="Y30" s="152"/>
      <c r="Z30" s="152"/>
      <c r="AA30" s="152"/>
      <c r="AB30" s="152"/>
      <c r="AC30" s="152"/>
      <c r="AD30" s="152"/>
      <c r="AE30" s="152"/>
      <c r="AF30" s="152" t="s">
        <v>325</v>
      </c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 spans="1:59" outlineLevel="1" x14ac:dyDescent="0.2">
      <c r="A31" s="177">
        <v>22</v>
      </c>
      <c r="B31" s="178" t="s">
        <v>1601</v>
      </c>
      <c r="C31" s="186" t="s">
        <v>1602</v>
      </c>
      <c r="D31" s="179" t="s">
        <v>364</v>
      </c>
      <c r="E31" s="180">
        <v>380</v>
      </c>
      <c r="F31" s="181"/>
      <c r="G31" s="182">
        <f t="shared" si="6"/>
        <v>0</v>
      </c>
      <c r="H31" s="181"/>
      <c r="I31" s="182">
        <f t="shared" si="7"/>
        <v>0</v>
      </c>
      <c r="J31" s="181"/>
      <c r="K31" s="182">
        <f t="shared" si="8"/>
        <v>0</v>
      </c>
      <c r="L31" s="182">
        <v>15</v>
      </c>
      <c r="M31" s="182">
        <f t="shared" si="9"/>
        <v>0</v>
      </c>
      <c r="N31" s="182">
        <v>0</v>
      </c>
      <c r="O31" s="182">
        <f t="shared" si="10"/>
        <v>0</v>
      </c>
      <c r="P31" s="182">
        <v>0</v>
      </c>
      <c r="Q31" s="182">
        <f t="shared" si="11"/>
        <v>0</v>
      </c>
      <c r="R31" s="182"/>
      <c r="S31" s="182" t="s">
        <v>265</v>
      </c>
      <c r="T31" s="161">
        <v>0</v>
      </c>
      <c r="U31" s="161">
        <f>ROUND(E31*T31,2)</f>
        <v>0</v>
      </c>
      <c r="V31" s="161"/>
      <c r="W31" s="152"/>
      <c r="X31" s="152"/>
      <c r="Y31" s="152"/>
      <c r="Z31" s="152"/>
      <c r="AA31" s="152"/>
      <c r="AB31" s="152"/>
      <c r="AC31" s="152"/>
      <c r="AD31" s="152"/>
      <c r="AE31" s="152"/>
      <c r="AF31" s="152" t="s">
        <v>325</v>
      </c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</row>
    <row r="32" spans="1:59" outlineLevel="1" x14ac:dyDescent="0.2">
      <c r="A32" s="177">
        <v>23</v>
      </c>
      <c r="B32" s="178" t="s">
        <v>1603</v>
      </c>
      <c r="C32" s="186" t="s">
        <v>1604</v>
      </c>
      <c r="D32" s="179" t="s">
        <v>1500</v>
      </c>
      <c r="E32" s="180">
        <v>48</v>
      </c>
      <c r="F32" s="181"/>
      <c r="G32" s="182">
        <f t="shared" si="6"/>
        <v>0</v>
      </c>
      <c r="H32" s="181"/>
      <c r="I32" s="182">
        <f t="shared" si="7"/>
        <v>0</v>
      </c>
      <c r="J32" s="181"/>
      <c r="K32" s="182">
        <f t="shared" si="8"/>
        <v>0</v>
      </c>
      <c r="L32" s="182">
        <v>15</v>
      </c>
      <c r="M32" s="182">
        <f t="shared" si="9"/>
        <v>0</v>
      </c>
      <c r="N32" s="182">
        <v>0</v>
      </c>
      <c r="O32" s="182">
        <f t="shared" si="10"/>
        <v>0</v>
      </c>
      <c r="P32" s="182">
        <v>0</v>
      </c>
      <c r="Q32" s="182">
        <f t="shared" si="11"/>
        <v>0</v>
      </c>
      <c r="R32" s="182"/>
      <c r="S32" s="182" t="s">
        <v>265</v>
      </c>
      <c r="T32" s="161">
        <v>0</v>
      </c>
      <c r="U32" s="161">
        <f>ROUND(E32*T32,2)</f>
        <v>0</v>
      </c>
      <c r="V32" s="161"/>
      <c r="W32" s="152"/>
      <c r="X32" s="152"/>
      <c r="Y32" s="152"/>
      <c r="Z32" s="152"/>
      <c r="AA32" s="152"/>
      <c r="AB32" s="152"/>
      <c r="AC32" s="152"/>
      <c r="AD32" s="152"/>
      <c r="AE32" s="152"/>
      <c r="AF32" s="152" t="s">
        <v>325</v>
      </c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</row>
    <row r="33" spans="1:59" outlineLevel="1" x14ac:dyDescent="0.2">
      <c r="A33" s="177">
        <v>24</v>
      </c>
      <c r="B33" s="178" t="s">
        <v>1605</v>
      </c>
      <c r="C33" s="186" t="s">
        <v>1606</v>
      </c>
      <c r="D33" s="179" t="s">
        <v>1500</v>
      </c>
      <c r="E33" s="180">
        <v>5</v>
      </c>
      <c r="F33" s="181"/>
      <c r="G33" s="182">
        <f t="shared" si="6"/>
        <v>0</v>
      </c>
      <c r="H33" s="181"/>
      <c r="I33" s="182">
        <f t="shared" si="7"/>
        <v>0</v>
      </c>
      <c r="J33" s="181"/>
      <c r="K33" s="182">
        <f t="shared" si="8"/>
        <v>0</v>
      </c>
      <c r="L33" s="182">
        <v>15</v>
      </c>
      <c r="M33" s="182">
        <f t="shared" si="9"/>
        <v>0</v>
      </c>
      <c r="N33" s="182">
        <v>0</v>
      </c>
      <c r="O33" s="182">
        <f t="shared" si="10"/>
        <v>0</v>
      </c>
      <c r="P33" s="182">
        <v>0</v>
      </c>
      <c r="Q33" s="182">
        <f t="shared" si="11"/>
        <v>0</v>
      </c>
      <c r="R33" s="182"/>
      <c r="S33" s="182" t="s">
        <v>265</v>
      </c>
      <c r="T33" s="161">
        <v>0</v>
      </c>
      <c r="U33" s="161">
        <f>ROUND(E33*T33,2)</f>
        <v>0</v>
      </c>
      <c r="V33" s="161"/>
      <c r="W33" s="152"/>
      <c r="X33" s="152"/>
      <c r="Y33" s="152"/>
      <c r="Z33" s="152"/>
      <c r="AA33" s="152"/>
      <c r="AB33" s="152"/>
      <c r="AC33" s="152"/>
      <c r="AD33" s="152"/>
      <c r="AE33" s="152"/>
      <c r="AF33" s="152" t="s">
        <v>325</v>
      </c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</row>
    <row r="34" spans="1:59" outlineLevel="1" x14ac:dyDescent="0.2">
      <c r="A34" s="177">
        <v>25</v>
      </c>
      <c r="B34" s="178" t="s">
        <v>1607</v>
      </c>
      <c r="C34" s="186" t="s">
        <v>1608</v>
      </c>
      <c r="D34" s="179" t="s">
        <v>1609</v>
      </c>
      <c r="E34" s="180">
        <v>12</v>
      </c>
      <c r="F34" s="181"/>
      <c r="G34" s="182">
        <f t="shared" si="6"/>
        <v>0</v>
      </c>
      <c r="H34" s="181"/>
      <c r="I34" s="182">
        <f t="shared" si="7"/>
        <v>0</v>
      </c>
      <c r="J34" s="181"/>
      <c r="K34" s="182">
        <f t="shared" si="8"/>
        <v>0</v>
      </c>
      <c r="L34" s="182">
        <v>15</v>
      </c>
      <c r="M34" s="182">
        <f t="shared" si="9"/>
        <v>0</v>
      </c>
      <c r="N34" s="182">
        <v>0</v>
      </c>
      <c r="O34" s="182">
        <f t="shared" si="10"/>
        <v>0</v>
      </c>
      <c r="P34" s="182">
        <v>0</v>
      </c>
      <c r="Q34" s="182">
        <f t="shared" si="11"/>
        <v>0</v>
      </c>
      <c r="R34" s="182"/>
      <c r="S34" s="182" t="s">
        <v>265</v>
      </c>
      <c r="T34" s="161">
        <v>0</v>
      </c>
      <c r="U34" s="161">
        <f>ROUND(E34*T34,2)</f>
        <v>0</v>
      </c>
      <c r="V34" s="161"/>
      <c r="W34" s="152"/>
      <c r="X34" s="152"/>
      <c r="Y34" s="152"/>
      <c r="Z34" s="152"/>
      <c r="AA34" s="152"/>
      <c r="AB34" s="152"/>
      <c r="AC34" s="152"/>
      <c r="AD34" s="152"/>
      <c r="AE34" s="152"/>
      <c r="AF34" s="152" t="s">
        <v>325</v>
      </c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</row>
    <row r="35" spans="1:59" outlineLevel="1" x14ac:dyDescent="0.2">
      <c r="A35" s="177">
        <v>26</v>
      </c>
      <c r="B35" s="178" t="s">
        <v>1610</v>
      </c>
      <c r="C35" s="186" t="s">
        <v>1611</v>
      </c>
      <c r="D35" s="179" t="s">
        <v>1609</v>
      </c>
      <c r="E35" s="180">
        <v>8</v>
      </c>
      <c r="F35" s="181"/>
      <c r="G35" s="182">
        <f t="shared" si="6"/>
        <v>0</v>
      </c>
      <c r="H35" s="181"/>
      <c r="I35" s="182">
        <f t="shared" si="7"/>
        <v>0</v>
      </c>
      <c r="J35" s="181"/>
      <c r="K35" s="182">
        <f t="shared" si="8"/>
        <v>0</v>
      </c>
      <c r="L35" s="182">
        <v>15</v>
      </c>
      <c r="M35" s="182">
        <f t="shared" si="9"/>
        <v>0</v>
      </c>
      <c r="N35" s="182">
        <v>0</v>
      </c>
      <c r="O35" s="182">
        <f t="shared" si="10"/>
        <v>0</v>
      </c>
      <c r="P35" s="182">
        <v>0</v>
      </c>
      <c r="Q35" s="182">
        <f t="shared" si="11"/>
        <v>0</v>
      </c>
      <c r="R35" s="182"/>
      <c r="S35" s="182" t="s">
        <v>265</v>
      </c>
      <c r="T35" s="161">
        <v>0</v>
      </c>
      <c r="U35" s="161">
        <f>ROUND(E35*T35,2)</f>
        <v>0</v>
      </c>
      <c r="V35" s="161"/>
      <c r="W35" s="152"/>
      <c r="X35" s="152"/>
      <c r="Y35" s="152"/>
      <c r="Z35" s="152"/>
      <c r="AA35" s="152"/>
      <c r="AB35" s="152"/>
      <c r="AC35" s="152"/>
      <c r="AD35" s="152"/>
      <c r="AE35" s="152"/>
      <c r="AF35" s="152" t="s">
        <v>325</v>
      </c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</row>
    <row r="36" spans="1:59" outlineLevel="1" x14ac:dyDescent="0.2">
      <c r="A36" s="177">
        <v>27</v>
      </c>
      <c r="B36" s="178" t="s">
        <v>1612</v>
      </c>
      <c r="C36" s="186" t="s">
        <v>1613</v>
      </c>
      <c r="D36" s="179" t="s">
        <v>1609</v>
      </c>
      <c r="E36" s="180">
        <v>5</v>
      </c>
      <c r="F36" s="181"/>
      <c r="G36" s="182">
        <f t="shared" si="6"/>
        <v>0</v>
      </c>
      <c r="H36" s="181"/>
      <c r="I36" s="182">
        <f t="shared" si="7"/>
        <v>0</v>
      </c>
      <c r="J36" s="181"/>
      <c r="K36" s="182">
        <f t="shared" si="8"/>
        <v>0</v>
      </c>
      <c r="L36" s="182">
        <v>15</v>
      </c>
      <c r="M36" s="182">
        <f t="shared" si="9"/>
        <v>0</v>
      </c>
      <c r="N36" s="182">
        <v>0</v>
      </c>
      <c r="O36" s="182">
        <f t="shared" si="10"/>
        <v>0</v>
      </c>
      <c r="P36" s="182">
        <v>0</v>
      </c>
      <c r="Q36" s="182">
        <f t="shared" si="11"/>
        <v>0</v>
      </c>
      <c r="R36" s="182"/>
      <c r="S36" s="182" t="s">
        <v>265</v>
      </c>
      <c r="T36" s="161">
        <v>0</v>
      </c>
      <c r="U36" s="161">
        <f>ROUND(E36*T36,2)</f>
        <v>0</v>
      </c>
      <c r="V36" s="161"/>
      <c r="W36" s="152"/>
      <c r="X36" s="152"/>
      <c r="Y36" s="152"/>
      <c r="Z36" s="152"/>
      <c r="AA36" s="152"/>
      <c r="AB36" s="152"/>
      <c r="AC36" s="152"/>
      <c r="AD36" s="152"/>
      <c r="AE36" s="152"/>
      <c r="AF36" s="152" t="s">
        <v>325</v>
      </c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</row>
    <row r="37" spans="1:59" outlineLevel="1" x14ac:dyDescent="0.2">
      <c r="A37" s="177">
        <v>28</v>
      </c>
      <c r="B37" s="178" t="s">
        <v>1614</v>
      </c>
      <c r="C37" s="186" t="s">
        <v>1615</v>
      </c>
      <c r="D37" s="179" t="s">
        <v>1609</v>
      </c>
      <c r="E37" s="180">
        <v>1</v>
      </c>
      <c r="F37" s="181"/>
      <c r="G37" s="182">
        <f t="shared" si="6"/>
        <v>0</v>
      </c>
      <c r="H37" s="181"/>
      <c r="I37" s="182">
        <f t="shared" si="7"/>
        <v>0</v>
      </c>
      <c r="J37" s="181"/>
      <c r="K37" s="182">
        <f t="shared" si="8"/>
        <v>0</v>
      </c>
      <c r="L37" s="182">
        <v>15</v>
      </c>
      <c r="M37" s="182">
        <f t="shared" si="9"/>
        <v>0</v>
      </c>
      <c r="N37" s="182">
        <v>0</v>
      </c>
      <c r="O37" s="182">
        <f t="shared" si="10"/>
        <v>0</v>
      </c>
      <c r="P37" s="182">
        <v>0</v>
      </c>
      <c r="Q37" s="182">
        <f t="shared" si="11"/>
        <v>0</v>
      </c>
      <c r="R37" s="182"/>
      <c r="S37" s="182" t="s">
        <v>265</v>
      </c>
      <c r="T37" s="161">
        <v>0</v>
      </c>
      <c r="U37" s="161">
        <f>ROUND(E37*T37,2)</f>
        <v>0</v>
      </c>
      <c r="V37" s="161"/>
      <c r="W37" s="152"/>
      <c r="X37" s="152"/>
      <c r="Y37" s="152"/>
      <c r="Z37" s="152"/>
      <c r="AA37" s="152"/>
      <c r="AB37" s="152"/>
      <c r="AC37" s="152"/>
      <c r="AD37" s="152"/>
      <c r="AE37" s="152"/>
      <c r="AF37" s="152" t="s">
        <v>325</v>
      </c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</row>
    <row r="38" spans="1:59" outlineLevel="1" x14ac:dyDescent="0.2">
      <c r="A38" s="177">
        <v>29</v>
      </c>
      <c r="B38" s="178" t="s">
        <v>1616</v>
      </c>
      <c r="C38" s="186" t="s">
        <v>1617</v>
      </c>
      <c r="D38" s="179" t="s">
        <v>1598</v>
      </c>
      <c r="E38" s="180">
        <v>1</v>
      </c>
      <c r="F38" s="181"/>
      <c r="G38" s="182">
        <f t="shared" si="6"/>
        <v>0</v>
      </c>
      <c r="H38" s="181"/>
      <c r="I38" s="182">
        <f t="shared" si="7"/>
        <v>0</v>
      </c>
      <c r="J38" s="181"/>
      <c r="K38" s="182">
        <f t="shared" si="8"/>
        <v>0</v>
      </c>
      <c r="L38" s="182">
        <v>15</v>
      </c>
      <c r="M38" s="182">
        <f t="shared" si="9"/>
        <v>0</v>
      </c>
      <c r="N38" s="182">
        <v>0</v>
      </c>
      <c r="O38" s="182">
        <f t="shared" si="10"/>
        <v>0</v>
      </c>
      <c r="P38" s="182">
        <v>0</v>
      </c>
      <c r="Q38" s="182">
        <f t="shared" si="11"/>
        <v>0</v>
      </c>
      <c r="R38" s="182"/>
      <c r="S38" s="182" t="s">
        <v>265</v>
      </c>
      <c r="T38" s="161">
        <v>0</v>
      </c>
      <c r="U38" s="161">
        <f>ROUND(E38*T38,2)</f>
        <v>0</v>
      </c>
      <c r="V38" s="161"/>
      <c r="W38" s="152"/>
      <c r="X38" s="152"/>
      <c r="Y38" s="152"/>
      <c r="Z38" s="152"/>
      <c r="AA38" s="152"/>
      <c r="AB38" s="152"/>
      <c r="AC38" s="152"/>
      <c r="AD38" s="152"/>
      <c r="AE38" s="152"/>
      <c r="AF38" s="152" t="s">
        <v>325</v>
      </c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</row>
    <row r="39" spans="1:59" outlineLevel="1" x14ac:dyDescent="0.2">
      <c r="A39" s="177">
        <v>30</v>
      </c>
      <c r="B39" s="178" t="s">
        <v>1618</v>
      </c>
      <c r="C39" s="186" t="s">
        <v>1619</v>
      </c>
      <c r="D39" s="179" t="s">
        <v>1609</v>
      </c>
      <c r="E39" s="180">
        <v>15</v>
      </c>
      <c r="F39" s="181"/>
      <c r="G39" s="182">
        <f t="shared" si="6"/>
        <v>0</v>
      </c>
      <c r="H39" s="181"/>
      <c r="I39" s="182">
        <f t="shared" si="7"/>
        <v>0</v>
      </c>
      <c r="J39" s="181"/>
      <c r="K39" s="182">
        <f t="shared" si="8"/>
        <v>0</v>
      </c>
      <c r="L39" s="182">
        <v>15</v>
      </c>
      <c r="M39" s="182">
        <f t="shared" si="9"/>
        <v>0</v>
      </c>
      <c r="N39" s="182">
        <v>0</v>
      </c>
      <c r="O39" s="182">
        <f t="shared" si="10"/>
        <v>0</v>
      </c>
      <c r="P39" s="182">
        <v>0</v>
      </c>
      <c r="Q39" s="182">
        <f t="shared" si="11"/>
        <v>0</v>
      </c>
      <c r="R39" s="182"/>
      <c r="S39" s="182" t="s">
        <v>265</v>
      </c>
      <c r="T39" s="161">
        <v>0</v>
      </c>
      <c r="U39" s="161">
        <f>ROUND(E39*T39,2)</f>
        <v>0</v>
      </c>
      <c r="V39" s="161"/>
      <c r="W39" s="152"/>
      <c r="X39" s="152"/>
      <c r="Y39" s="152"/>
      <c r="Z39" s="152"/>
      <c r="AA39" s="152"/>
      <c r="AB39" s="152"/>
      <c r="AC39" s="152"/>
      <c r="AD39" s="152"/>
      <c r="AE39" s="152"/>
      <c r="AF39" s="152" t="s">
        <v>325</v>
      </c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</row>
    <row r="40" spans="1:59" outlineLevel="1" x14ac:dyDescent="0.2">
      <c r="A40" s="177">
        <v>31</v>
      </c>
      <c r="B40" s="178" t="s">
        <v>1620</v>
      </c>
      <c r="C40" s="186" t="s">
        <v>1621</v>
      </c>
      <c r="D40" s="179" t="s">
        <v>1609</v>
      </c>
      <c r="E40" s="180">
        <v>8</v>
      </c>
      <c r="F40" s="181"/>
      <c r="G40" s="182">
        <f t="shared" si="6"/>
        <v>0</v>
      </c>
      <c r="H40" s="181"/>
      <c r="I40" s="182">
        <f t="shared" si="7"/>
        <v>0</v>
      </c>
      <c r="J40" s="181"/>
      <c r="K40" s="182">
        <f t="shared" si="8"/>
        <v>0</v>
      </c>
      <c r="L40" s="182">
        <v>15</v>
      </c>
      <c r="M40" s="182">
        <f t="shared" si="9"/>
        <v>0</v>
      </c>
      <c r="N40" s="182">
        <v>0</v>
      </c>
      <c r="O40" s="182">
        <f t="shared" si="10"/>
        <v>0</v>
      </c>
      <c r="P40" s="182">
        <v>0</v>
      </c>
      <c r="Q40" s="182">
        <f t="shared" si="11"/>
        <v>0</v>
      </c>
      <c r="R40" s="182"/>
      <c r="S40" s="182" t="s">
        <v>265</v>
      </c>
      <c r="T40" s="161">
        <v>0</v>
      </c>
      <c r="U40" s="161">
        <f>ROUND(E40*T40,2)</f>
        <v>0</v>
      </c>
      <c r="V40" s="161"/>
      <c r="W40" s="152"/>
      <c r="X40" s="152"/>
      <c r="Y40" s="152"/>
      <c r="Z40" s="152"/>
      <c r="AA40" s="152"/>
      <c r="AB40" s="152"/>
      <c r="AC40" s="152"/>
      <c r="AD40" s="152"/>
      <c r="AE40" s="152"/>
      <c r="AF40" s="152" t="s">
        <v>325</v>
      </c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</row>
    <row r="41" spans="1:59" ht="22.5" outlineLevel="1" x14ac:dyDescent="0.2">
      <c r="A41" s="177">
        <v>32</v>
      </c>
      <c r="B41" s="178" t="s">
        <v>1622</v>
      </c>
      <c r="C41" s="186" t="s">
        <v>1623</v>
      </c>
      <c r="D41" s="179" t="s">
        <v>1609</v>
      </c>
      <c r="E41" s="180">
        <v>8</v>
      </c>
      <c r="F41" s="181"/>
      <c r="G41" s="182">
        <f t="shared" si="6"/>
        <v>0</v>
      </c>
      <c r="H41" s="181"/>
      <c r="I41" s="182">
        <f t="shared" si="7"/>
        <v>0</v>
      </c>
      <c r="J41" s="181"/>
      <c r="K41" s="182">
        <f t="shared" si="8"/>
        <v>0</v>
      </c>
      <c r="L41" s="182">
        <v>15</v>
      </c>
      <c r="M41" s="182">
        <f t="shared" si="9"/>
        <v>0</v>
      </c>
      <c r="N41" s="182">
        <v>0</v>
      </c>
      <c r="O41" s="182">
        <f t="shared" si="10"/>
        <v>0</v>
      </c>
      <c r="P41" s="182">
        <v>0</v>
      </c>
      <c r="Q41" s="182">
        <f t="shared" si="11"/>
        <v>0</v>
      </c>
      <c r="R41" s="182"/>
      <c r="S41" s="182" t="s">
        <v>265</v>
      </c>
      <c r="T41" s="161">
        <v>0</v>
      </c>
      <c r="U41" s="161">
        <f>ROUND(E41*T41,2)</f>
        <v>0</v>
      </c>
      <c r="V41" s="161"/>
      <c r="W41" s="152"/>
      <c r="X41" s="152"/>
      <c r="Y41" s="152"/>
      <c r="Z41" s="152"/>
      <c r="AA41" s="152"/>
      <c r="AB41" s="152"/>
      <c r="AC41" s="152"/>
      <c r="AD41" s="152"/>
      <c r="AE41" s="152"/>
      <c r="AF41" s="152" t="s">
        <v>325</v>
      </c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</row>
    <row r="42" spans="1:59" outlineLevel="1" x14ac:dyDescent="0.2">
      <c r="A42" s="177">
        <v>33</v>
      </c>
      <c r="B42" s="178" t="s">
        <v>1624</v>
      </c>
      <c r="C42" s="186" t="s">
        <v>1625</v>
      </c>
      <c r="D42" s="179" t="s">
        <v>1598</v>
      </c>
      <c r="E42" s="180">
        <v>1</v>
      </c>
      <c r="F42" s="181"/>
      <c r="G42" s="182">
        <f t="shared" si="6"/>
        <v>0</v>
      </c>
      <c r="H42" s="181"/>
      <c r="I42" s="182">
        <f t="shared" si="7"/>
        <v>0</v>
      </c>
      <c r="J42" s="181"/>
      <c r="K42" s="182">
        <f t="shared" si="8"/>
        <v>0</v>
      </c>
      <c r="L42" s="182">
        <v>15</v>
      </c>
      <c r="M42" s="182">
        <f t="shared" si="9"/>
        <v>0</v>
      </c>
      <c r="N42" s="182">
        <v>0</v>
      </c>
      <c r="O42" s="182">
        <f t="shared" si="10"/>
        <v>0</v>
      </c>
      <c r="P42" s="182">
        <v>0</v>
      </c>
      <c r="Q42" s="182">
        <f t="shared" si="11"/>
        <v>0</v>
      </c>
      <c r="R42" s="182"/>
      <c r="S42" s="182" t="s">
        <v>265</v>
      </c>
      <c r="T42" s="161">
        <v>0</v>
      </c>
      <c r="U42" s="161">
        <f>ROUND(E42*T42,2)</f>
        <v>0</v>
      </c>
      <c r="V42" s="161"/>
      <c r="W42" s="152"/>
      <c r="X42" s="152"/>
      <c r="Y42" s="152"/>
      <c r="Z42" s="152"/>
      <c r="AA42" s="152"/>
      <c r="AB42" s="152"/>
      <c r="AC42" s="152"/>
      <c r="AD42" s="152"/>
      <c r="AE42" s="152"/>
      <c r="AF42" s="152" t="s">
        <v>325</v>
      </c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</row>
    <row r="43" spans="1:59" outlineLevel="1" x14ac:dyDescent="0.2">
      <c r="A43" s="177">
        <v>34</v>
      </c>
      <c r="B43" s="178" t="s">
        <v>1626</v>
      </c>
      <c r="C43" s="186" t="s">
        <v>1627</v>
      </c>
      <c r="D43" s="179" t="s">
        <v>1598</v>
      </c>
      <c r="E43" s="180">
        <v>1</v>
      </c>
      <c r="F43" s="181"/>
      <c r="G43" s="182">
        <f t="shared" si="6"/>
        <v>0</v>
      </c>
      <c r="H43" s="181"/>
      <c r="I43" s="182">
        <f t="shared" si="7"/>
        <v>0</v>
      </c>
      <c r="J43" s="181"/>
      <c r="K43" s="182">
        <f t="shared" si="8"/>
        <v>0</v>
      </c>
      <c r="L43" s="182">
        <v>15</v>
      </c>
      <c r="M43" s="182">
        <f t="shared" si="9"/>
        <v>0</v>
      </c>
      <c r="N43" s="182">
        <v>0</v>
      </c>
      <c r="O43" s="182">
        <f t="shared" si="10"/>
        <v>0</v>
      </c>
      <c r="P43" s="182">
        <v>0</v>
      </c>
      <c r="Q43" s="182">
        <f t="shared" si="11"/>
        <v>0</v>
      </c>
      <c r="R43" s="182"/>
      <c r="S43" s="182" t="s">
        <v>265</v>
      </c>
      <c r="T43" s="161">
        <v>0</v>
      </c>
      <c r="U43" s="161">
        <f>ROUND(E43*T43,2)</f>
        <v>0</v>
      </c>
      <c r="V43" s="161"/>
      <c r="W43" s="152"/>
      <c r="X43" s="152"/>
      <c r="Y43" s="152"/>
      <c r="Z43" s="152"/>
      <c r="AA43" s="152"/>
      <c r="AB43" s="152"/>
      <c r="AC43" s="152"/>
      <c r="AD43" s="152"/>
      <c r="AE43" s="152"/>
      <c r="AF43" s="152" t="s">
        <v>325</v>
      </c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</row>
    <row r="44" spans="1:59" x14ac:dyDescent="0.2">
      <c r="A44" s="166" t="s">
        <v>260</v>
      </c>
      <c r="B44" s="167" t="s">
        <v>112</v>
      </c>
      <c r="C44" s="185" t="s">
        <v>113</v>
      </c>
      <c r="D44" s="168"/>
      <c r="E44" s="169"/>
      <c r="F44" s="170"/>
      <c r="G44" s="170">
        <f>SUMIF(AF45:AF56,"&lt;&gt;NOR",G45:G56)</f>
        <v>0</v>
      </c>
      <c r="H44" s="170"/>
      <c r="I44" s="170">
        <f>SUM(I45:I56)</f>
        <v>0</v>
      </c>
      <c r="J44" s="170"/>
      <c r="K44" s="170">
        <f>SUM(K45:K56)</f>
        <v>0</v>
      </c>
      <c r="L44" s="170"/>
      <c r="M44" s="170">
        <f>SUM(M45:M56)</f>
        <v>0</v>
      </c>
      <c r="N44" s="170"/>
      <c r="O44" s="170">
        <f>SUM(O45:O56)</f>
        <v>0</v>
      </c>
      <c r="P44" s="170"/>
      <c r="Q44" s="170">
        <f>SUM(Q45:Q56)</f>
        <v>0</v>
      </c>
      <c r="R44" s="170"/>
      <c r="S44" s="170"/>
      <c r="T44" s="165"/>
      <c r="U44" s="165">
        <f>SUM(U45:U56)</f>
        <v>0</v>
      </c>
      <c r="V44" s="165"/>
      <c r="AF44" t="s">
        <v>261</v>
      </c>
    </row>
    <row r="45" spans="1:59" outlineLevel="1" x14ac:dyDescent="0.2">
      <c r="A45" s="177">
        <v>35</v>
      </c>
      <c r="B45" s="178" t="s">
        <v>1558</v>
      </c>
      <c r="C45" s="186" t="s">
        <v>1628</v>
      </c>
      <c r="D45" s="179" t="s">
        <v>1500</v>
      </c>
      <c r="E45" s="180">
        <v>6</v>
      </c>
      <c r="F45" s="181"/>
      <c r="G45" s="182">
        <f t="shared" ref="G45:G56" si="12">ROUND(E45*F45,2)</f>
        <v>0</v>
      </c>
      <c r="H45" s="181"/>
      <c r="I45" s="182">
        <f t="shared" ref="I45:I56" si="13">ROUND(E45*H45,2)</f>
        <v>0</v>
      </c>
      <c r="J45" s="181"/>
      <c r="K45" s="182">
        <f t="shared" ref="K45:K56" si="14">ROUND(E45*J45,2)</f>
        <v>0</v>
      </c>
      <c r="L45" s="182">
        <v>15</v>
      </c>
      <c r="M45" s="182">
        <f t="shared" ref="M45:M56" si="15">G45*(1+L45/100)</f>
        <v>0</v>
      </c>
      <c r="N45" s="182">
        <v>0</v>
      </c>
      <c r="O45" s="182">
        <f t="shared" ref="O45:O56" si="16">ROUND(E45*N45,2)</f>
        <v>0</v>
      </c>
      <c r="P45" s="182">
        <v>0</v>
      </c>
      <c r="Q45" s="182">
        <f t="shared" ref="Q45:Q56" si="17">ROUND(E45*P45,2)</f>
        <v>0</v>
      </c>
      <c r="R45" s="182"/>
      <c r="S45" s="182" t="s">
        <v>265</v>
      </c>
      <c r="T45" s="161">
        <v>0</v>
      </c>
      <c r="U45" s="161">
        <f>ROUND(E45*T45,2)</f>
        <v>0</v>
      </c>
      <c r="V45" s="161"/>
      <c r="W45" s="152"/>
      <c r="X45" s="152"/>
      <c r="Y45" s="152"/>
      <c r="Z45" s="152"/>
      <c r="AA45" s="152"/>
      <c r="AB45" s="152"/>
      <c r="AC45" s="152"/>
      <c r="AD45" s="152"/>
      <c r="AE45" s="152"/>
      <c r="AF45" s="152" t="s">
        <v>1548</v>
      </c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</row>
    <row r="46" spans="1:59" outlineLevel="1" x14ac:dyDescent="0.2">
      <c r="A46" s="177">
        <v>36</v>
      </c>
      <c r="B46" s="178" t="s">
        <v>1560</v>
      </c>
      <c r="C46" s="186" t="s">
        <v>1629</v>
      </c>
      <c r="D46" s="179" t="s">
        <v>1500</v>
      </c>
      <c r="E46" s="180">
        <v>16</v>
      </c>
      <c r="F46" s="181"/>
      <c r="G46" s="182">
        <f t="shared" si="12"/>
        <v>0</v>
      </c>
      <c r="H46" s="181"/>
      <c r="I46" s="182">
        <f t="shared" si="13"/>
        <v>0</v>
      </c>
      <c r="J46" s="181"/>
      <c r="K46" s="182">
        <f t="shared" si="14"/>
        <v>0</v>
      </c>
      <c r="L46" s="182">
        <v>15</v>
      </c>
      <c r="M46" s="182">
        <f t="shared" si="15"/>
        <v>0</v>
      </c>
      <c r="N46" s="182">
        <v>0</v>
      </c>
      <c r="O46" s="182">
        <f t="shared" si="16"/>
        <v>0</v>
      </c>
      <c r="P46" s="182">
        <v>0</v>
      </c>
      <c r="Q46" s="182">
        <f t="shared" si="17"/>
        <v>0</v>
      </c>
      <c r="R46" s="182"/>
      <c r="S46" s="182" t="s">
        <v>265</v>
      </c>
      <c r="T46" s="161">
        <v>0</v>
      </c>
      <c r="U46" s="161">
        <f>ROUND(E46*T46,2)</f>
        <v>0</v>
      </c>
      <c r="V46" s="161"/>
      <c r="W46" s="152"/>
      <c r="X46" s="152"/>
      <c r="Y46" s="152"/>
      <c r="Z46" s="152"/>
      <c r="AA46" s="152"/>
      <c r="AB46" s="152"/>
      <c r="AC46" s="152"/>
      <c r="AD46" s="152"/>
      <c r="AE46" s="152"/>
      <c r="AF46" s="152" t="s">
        <v>1548</v>
      </c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</row>
    <row r="47" spans="1:59" outlineLevel="1" x14ac:dyDescent="0.2">
      <c r="A47" s="177">
        <v>37</v>
      </c>
      <c r="B47" s="178" t="s">
        <v>1562</v>
      </c>
      <c r="C47" s="186" t="s">
        <v>1630</v>
      </c>
      <c r="D47" s="179" t="s">
        <v>1500</v>
      </c>
      <c r="E47" s="180">
        <v>4</v>
      </c>
      <c r="F47" s="181"/>
      <c r="G47" s="182">
        <f t="shared" si="12"/>
        <v>0</v>
      </c>
      <c r="H47" s="181"/>
      <c r="I47" s="182">
        <f t="shared" si="13"/>
        <v>0</v>
      </c>
      <c r="J47" s="181"/>
      <c r="K47" s="182">
        <f t="shared" si="14"/>
        <v>0</v>
      </c>
      <c r="L47" s="182">
        <v>15</v>
      </c>
      <c r="M47" s="182">
        <f t="shared" si="15"/>
        <v>0</v>
      </c>
      <c r="N47" s="182">
        <v>0</v>
      </c>
      <c r="O47" s="182">
        <f t="shared" si="16"/>
        <v>0</v>
      </c>
      <c r="P47" s="182">
        <v>0</v>
      </c>
      <c r="Q47" s="182">
        <f t="shared" si="17"/>
        <v>0</v>
      </c>
      <c r="R47" s="182"/>
      <c r="S47" s="182" t="s">
        <v>265</v>
      </c>
      <c r="T47" s="161">
        <v>0</v>
      </c>
      <c r="U47" s="161">
        <f>ROUND(E47*T47,2)</f>
        <v>0</v>
      </c>
      <c r="V47" s="161"/>
      <c r="W47" s="152"/>
      <c r="X47" s="152"/>
      <c r="Y47" s="152"/>
      <c r="Z47" s="152"/>
      <c r="AA47" s="152"/>
      <c r="AB47" s="152"/>
      <c r="AC47" s="152"/>
      <c r="AD47" s="152"/>
      <c r="AE47" s="152"/>
      <c r="AF47" s="152" t="s">
        <v>1548</v>
      </c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</row>
    <row r="48" spans="1:59" outlineLevel="1" x14ac:dyDescent="0.2">
      <c r="A48" s="177">
        <v>38</v>
      </c>
      <c r="B48" s="178" t="s">
        <v>1564</v>
      </c>
      <c r="C48" s="186" t="s">
        <v>1631</v>
      </c>
      <c r="D48" s="179" t="s">
        <v>1500</v>
      </c>
      <c r="E48" s="180">
        <v>16</v>
      </c>
      <c r="F48" s="181"/>
      <c r="G48" s="182">
        <f t="shared" si="12"/>
        <v>0</v>
      </c>
      <c r="H48" s="181"/>
      <c r="I48" s="182">
        <f t="shared" si="13"/>
        <v>0</v>
      </c>
      <c r="J48" s="181"/>
      <c r="K48" s="182">
        <f t="shared" si="14"/>
        <v>0</v>
      </c>
      <c r="L48" s="182">
        <v>15</v>
      </c>
      <c r="M48" s="182">
        <f t="shared" si="15"/>
        <v>0</v>
      </c>
      <c r="N48" s="182">
        <v>0</v>
      </c>
      <c r="O48" s="182">
        <f t="shared" si="16"/>
        <v>0</v>
      </c>
      <c r="P48" s="182">
        <v>0</v>
      </c>
      <c r="Q48" s="182">
        <f t="shared" si="17"/>
        <v>0</v>
      </c>
      <c r="R48" s="182"/>
      <c r="S48" s="182" t="s">
        <v>265</v>
      </c>
      <c r="T48" s="161">
        <v>0</v>
      </c>
      <c r="U48" s="161">
        <f>ROUND(E48*T48,2)</f>
        <v>0</v>
      </c>
      <c r="V48" s="161"/>
      <c r="W48" s="152"/>
      <c r="X48" s="152"/>
      <c r="Y48" s="152"/>
      <c r="Z48" s="152"/>
      <c r="AA48" s="152"/>
      <c r="AB48" s="152"/>
      <c r="AC48" s="152"/>
      <c r="AD48" s="152"/>
      <c r="AE48" s="152"/>
      <c r="AF48" s="152" t="s">
        <v>1548</v>
      </c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</row>
    <row r="49" spans="1:59" outlineLevel="1" x14ac:dyDescent="0.2">
      <c r="A49" s="177">
        <v>39</v>
      </c>
      <c r="B49" s="178" t="s">
        <v>1568</v>
      </c>
      <c r="C49" s="186" t="s">
        <v>1632</v>
      </c>
      <c r="D49" s="179" t="s">
        <v>1500</v>
      </c>
      <c r="E49" s="180">
        <v>10</v>
      </c>
      <c r="F49" s="181"/>
      <c r="G49" s="182">
        <f t="shared" si="12"/>
        <v>0</v>
      </c>
      <c r="H49" s="181"/>
      <c r="I49" s="182">
        <f t="shared" si="13"/>
        <v>0</v>
      </c>
      <c r="J49" s="181"/>
      <c r="K49" s="182">
        <f t="shared" si="14"/>
        <v>0</v>
      </c>
      <c r="L49" s="182">
        <v>15</v>
      </c>
      <c r="M49" s="182">
        <f t="shared" si="15"/>
        <v>0</v>
      </c>
      <c r="N49" s="182">
        <v>0</v>
      </c>
      <c r="O49" s="182">
        <f t="shared" si="16"/>
        <v>0</v>
      </c>
      <c r="P49" s="182">
        <v>0</v>
      </c>
      <c r="Q49" s="182">
        <f t="shared" si="17"/>
        <v>0</v>
      </c>
      <c r="R49" s="182"/>
      <c r="S49" s="182" t="s">
        <v>265</v>
      </c>
      <c r="T49" s="161">
        <v>0</v>
      </c>
      <c r="U49" s="161">
        <f>ROUND(E49*T49,2)</f>
        <v>0</v>
      </c>
      <c r="V49" s="161"/>
      <c r="W49" s="152"/>
      <c r="X49" s="152"/>
      <c r="Y49" s="152"/>
      <c r="Z49" s="152"/>
      <c r="AA49" s="152"/>
      <c r="AB49" s="152"/>
      <c r="AC49" s="152"/>
      <c r="AD49" s="152"/>
      <c r="AE49" s="152"/>
      <c r="AF49" s="152" t="s">
        <v>1548</v>
      </c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</row>
    <row r="50" spans="1:59" outlineLevel="1" x14ac:dyDescent="0.2">
      <c r="A50" s="177">
        <v>40</v>
      </c>
      <c r="B50" s="178" t="s">
        <v>1570</v>
      </c>
      <c r="C50" s="186" t="s">
        <v>1633</v>
      </c>
      <c r="D50" s="179" t="s">
        <v>1500</v>
      </c>
      <c r="E50" s="180">
        <v>2</v>
      </c>
      <c r="F50" s="181"/>
      <c r="G50" s="182">
        <f t="shared" si="12"/>
        <v>0</v>
      </c>
      <c r="H50" s="181"/>
      <c r="I50" s="182">
        <f t="shared" si="13"/>
        <v>0</v>
      </c>
      <c r="J50" s="181"/>
      <c r="K50" s="182">
        <f t="shared" si="14"/>
        <v>0</v>
      </c>
      <c r="L50" s="182">
        <v>15</v>
      </c>
      <c r="M50" s="182">
        <f t="shared" si="15"/>
        <v>0</v>
      </c>
      <c r="N50" s="182">
        <v>0</v>
      </c>
      <c r="O50" s="182">
        <f t="shared" si="16"/>
        <v>0</v>
      </c>
      <c r="P50" s="182">
        <v>0</v>
      </c>
      <c r="Q50" s="182">
        <f t="shared" si="17"/>
        <v>0</v>
      </c>
      <c r="R50" s="182"/>
      <c r="S50" s="182" t="s">
        <v>265</v>
      </c>
      <c r="T50" s="161">
        <v>0</v>
      </c>
      <c r="U50" s="161">
        <f>ROUND(E50*T50,2)</f>
        <v>0</v>
      </c>
      <c r="V50" s="161"/>
      <c r="W50" s="152"/>
      <c r="X50" s="152"/>
      <c r="Y50" s="152"/>
      <c r="Z50" s="152"/>
      <c r="AA50" s="152"/>
      <c r="AB50" s="152"/>
      <c r="AC50" s="152"/>
      <c r="AD50" s="152"/>
      <c r="AE50" s="152"/>
      <c r="AF50" s="152" t="s">
        <v>1548</v>
      </c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</row>
    <row r="51" spans="1:59" outlineLevel="1" x14ac:dyDescent="0.2">
      <c r="A51" s="177">
        <v>41</v>
      </c>
      <c r="B51" s="178" t="s">
        <v>1572</v>
      </c>
      <c r="C51" s="186" t="s">
        <v>1634</v>
      </c>
      <c r="D51" s="179" t="s">
        <v>1500</v>
      </c>
      <c r="E51" s="180">
        <v>2</v>
      </c>
      <c r="F51" s="181"/>
      <c r="G51" s="182">
        <f t="shared" si="12"/>
        <v>0</v>
      </c>
      <c r="H51" s="181"/>
      <c r="I51" s="182">
        <f t="shared" si="13"/>
        <v>0</v>
      </c>
      <c r="J51" s="181"/>
      <c r="K51" s="182">
        <f t="shared" si="14"/>
        <v>0</v>
      </c>
      <c r="L51" s="182">
        <v>15</v>
      </c>
      <c r="M51" s="182">
        <f t="shared" si="15"/>
        <v>0</v>
      </c>
      <c r="N51" s="182">
        <v>0</v>
      </c>
      <c r="O51" s="182">
        <f t="shared" si="16"/>
        <v>0</v>
      </c>
      <c r="P51" s="182">
        <v>0</v>
      </c>
      <c r="Q51" s="182">
        <f t="shared" si="17"/>
        <v>0</v>
      </c>
      <c r="R51" s="182"/>
      <c r="S51" s="182" t="s">
        <v>265</v>
      </c>
      <c r="T51" s="161">
        <v>0</v>
      </c>
      <c r="U51" s="161">
        <f>ROUND(E51*T51,2)</f>
        <v>0</v>
      </c>
      <c r="V51" s="161"/>
      <c r="W51" s="152"/>
      <c r="X51" s="152"/>
      <c r="Y51" s="152"/>
      <c r="Z51" s="152"/>
      <c r="AA51" s="152"/>
      <c r="AB51" s="152"/>
      <c r="AC51" s="152"/>
      <c r="AD51" s="152"/>
      <c r="AE51" s="152"/>
      <c r="AF51" s="152" t="s">
        <v>1548</v>
      </c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</row>
    <row r="52" spans="1:59" outlineLevel="1" x14ac:dyDescent="0.2">
      <c r="A52" s="177">
        <v>42</v>
      </c>
      <c r="B52" s="178" t="s">
        <v>1574</v>
      </c>
      <c r="C52" s="186" t="s">
        <v>1635</v>
      </c>
      <c r="D52" s="179" t="s">
        <v>1500</v>
      </c>
      <c r="E52" s="180">
        <v>2</v>
      </c>
      <c r="F52" s="181"/>
      <c r="G52" s="182">
        <f t="shared" si="12"/>
        <v>0</v>
      </c>
      <c r="H52" s="181"/>
      <c r="I52" s="182">
        <f t="shared" si="13"/>
        <v>0</v>
      </c>
      <c r="J52" s="181"/>
      <c r="K52" s="182">
        <f t="shared" si="14"/>
        <v>0</v>
      </c>
      <c r="L52" s="182">
        <v>15</v>
      </c>
      <c r="M52" s="182">
        <f t="shared" si="15"/>
        <v>0</v>
      </c>
      <c r="N52" s="182">
        <v>0</v>
      </c>
      <c r="O52" s="182">
        <f t="shared" si="16"/>
        <v>0</v>
      </c>
      <c r="P52" s="182">
        <v>0</v>
      </c>
      <c r="Q52" s="182">
        <f t="shared" si="17"/>
        <v>0</v>
      </c>
      <c r="R52" s="182"/>
      <c r="S52" s="182" t="s">
        <v>265</v>
      </c>
      <c r="T52" s="161">
        <v>0</v>
      </c>
      <c r="U52" s="161">
        <f>ROUND(E52*T52,2)</f>
        <v>0</v>
      </c>
      <c r="V52" s="161"/>
      <c r="W52" s="152"/>
      <c r="X52" s="152"/>
      <c r="Y52" s="152"/>
      <c r="Z52" s="152"/>
      <c r="AA52" s="152"/>
      <c r="AB52" s="152"/>
      <c r="AC52" s="152"/>
      <c r="AD52" s="152"/>
      <c r="AE52" s="152"/>
      <c r="AF52" s="152" t="s">
        <v>1548</v>
      </c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</row>
    <row r="53" spans="1:59" outlineLevel="1" x14ac:dyDescent="0.2">
      <c r="A53" s="177">
        <v>43</v>
      </c>
      <c r="B53" s="178" t="s">
        <v>1576</v>
      </c>
      <c r="C53" s="186" t="s">
        <v>1636</v>
      </c>
      <c r="D53" s="179" t="s">
        <v>1500</v>
      </c>
      <c r="E53" s="180">
        <v>12</v>
      </c>
      <c r="F53" s="181"/>
      <c r="G53" s="182">
        <f t="shared" si="12"/>
        <v>0</v>
      </c>
      <c r="H53" s="181"/>
      <c r="I53" s="182">
        <f t="shared" si="13"/>
        <v>0</v>
      </c>
      <c r="J53" s="181"/>
      <c r="K53" s="182">
        <f t="shared" si="14"/>
        <v>0</v>
      </c>
      <c r="L53" s="182">
        <v>15</v>
      </c>
      <c r="M53" s="182">
        <f t="shared" si="15"/>
        <v>0</v>
      </c>
      <c r="N53" s="182">
        <v>0</v>
      </c>
      <c r="O53" s="182">
        <f t="shared" si="16"/>
        <v>0</v>
      </c>
      <c r="P53" s="182">
        <v>0</v>
      </c>
      <c r="Q53" s="182">
        <f t="shared" si="17"/>
        <v>0</v>
      </c>
      <c r="R53" s="182"/>
      <c r="S53" s="182" t="s">
        <v>265</v>
      </c>
      <c r="T53" s="161">
        <v>0</v>
      </c>
      <c r="U53" s="161">
        <f>ROUND(E53*T53,2)</f>
        <v>0</v>
      </c>
      <c r="V53" s="161"/>
      <c r="W53" s="152"/>
      <c r="X53" s="152"/>
      <c r="Y53" s="152"/>
      <c r="Z53" s="152"/>
      <c r="AA53" s="152"/>
      <c r="AB53" s="152"/>
      <c r="AC53" s="152"/>
      <c r="AD53" s="152"/>
      <c r="AE53" s="152"/>
      <c r="AF53" s="152" t="s">
        <v>1548</v>
      </c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</row>
    <row r="54" spans="1:59" outlineLevel="1" x14ac:dyDescent="0.2">
      <c r="A54" s="177">
        <v>44</v>
      </c>
      <c r="B54" s="178" t="s">
        <v>1578</v>
      </c>
      <c r="C54" s="186" t="s">
        <v>1637</v>
      </c>
      <c r="D54" s="179" t="s">
        <v>1500</v>
      </c>
      <c r="E54" s="180">
        <v>2</v>
      </c>
      <c r="F54" s="181"/>
      <c r="G54" s="182">
        <f t="shared" si="12"/>
        <v>0</v>
      </c>
      <c r="H54" s="181"/>
      <c r="I54" s="182">
        <f t="shared" si="13"/>
        <v>0</v>
      </c>
      <c r="J54" s="181"/>
      <c r="K54" s="182">
        <f t="shared" si="14"/>
        <v>0</v>
      </c>
      <c r="L54" s="182">
        <v>15</v>
      </c>
      <c r="M54" s="182">
        <f t="shared" si="15"/>
        <v>0</v>
      </c>
      <c r="N54" s="182">
        <v>0</v>
      </c>
      <c r="O54" s="182">
        <f t="shared" si="16"/>
        <v>0</v>
      </c>
      <c r="P54" s="182">
        <v>0</v>
      </c>
      <c r="Q54" s="182">
        <f t="shared" si="17"/>
        <v>0</v>
      </c>
      <c r="R54" s="182"/>
      <c r="S54" s="182" t="s">
        <v>265</v>
      </c>
      <c r="T54" s="161">
        <v>0</v>
      </c>
      <c r="U54" s="161">
        <f>ROUND(E54*T54,2)</f>
        <v>0</v>
      </c>
      <c r="V54" s="161"/>
      <c r="W54" s="152"/>
      <c r="X54" s="152"/>
      <c r="Y54" s="152"/>
      <c r="Z54" s="152"/>
      <c r="AA54" s="152"/>
      <c r="AB54" s="152"/>
      <c r="AC54" s="152"/>
      <c r="AD54" s="152"/>
      <c r="AE54" s="152"/>
      <c r="AF54" s="152" t="s">
        <v>1548</v>
      </c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</row>
    <row r="55" spans="1:59" outlineLevel="1" x14ac:dyDescent="0.2">
      <c r="A55" s="177">
        <v>45</v>
      </c>
      <c r="B55" s="178" t="s">
        <v>1580</v>
      </c>
      <c r="C55" s="186" t="s">
        <v>1638</v>
      </c>
      <c r="D55" s="179" t="s">
        <v>1500</v>
      </c>
      <c r="E55" s="180">
        <v>2</v>
      </c>
      <c r="F55" s="181"/>
      <c r="G55" s="182">
        <f t="shared" si="12"/>
        <v>0</v>
      </c>
      <c r="H55" s="181"/>
      <c r="I55" s="182">
        <f t="shared" si="13"/>
        <v>0</v>
      </c>
      <c r="J55" s="181"/>
      <c r="K55" s="182">
        <f t="shared" si="14"/>
        <v>0</v>
      </c>
      <c r="L55" s="182">
        <v>15</v>
      </c>
      <c r="M55" s="182">
        <f t="shared" si="15"/>
        <v>0</v>
      </c>
      <c r="N55" s="182">
        <v>0</v>
      </c>
      <c r="O55" s="182">
        <f t="shared" si="16"/>
        <v>0</v>
      </c>
      <c r="P55" s="182">
        <v>0</v>
      </c>
      <c r="Q55" s="182">
        <f t="shared" si="17"/>
        <v>0</v>
      </c>
      <c r="R55" s="182"/>
      <c r="S55" s="182" t="s">
        <v>265</v>
      </c>
      <c r="T55" s="161">
        <v>0</v>
      </c>
      <c r="U55" s="161">
        <f>ROUND(E55*T55,2)</f>
        <v>0</v>
      </c>
      <c r="V55" s="161"/>
      <c r="W55" s="152"/>
      <c r="X55" s="152"/>
      <c r="Y55" s="152"/>
      <c r="Z55" s="152"/>
      <c r="AA55" s="152"/>
      <c r="AB55" s="152"/>
      <c r="AC55" s="152"/>
      <c r="AD55" s="152"/>
      <c r="AE55" s="152"/>
      <c r="AF55" s="152" t="s">
        <v>1548</v>
      </c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</row>
    <row r="56" spans="1:59" outlineLevel="1" x14ac:dyDescent="0.2">
      <c r="A56" s="177">
        <v>46</v>
      </c>
      <c r="B56" s="178" t="s">
        <v>1582</v>
      </c>
      <c r="C56" s="186" t="s">
        <v>1639</v>
      </c>
      <c r="D56" s="179" t="s">
        <v>1500</v>
      </c>
      <c r="E56" s="180">
        <v>4</v>
      </c>
      <c r="F56" s="181"/>
      <c r="G56" s="182">
        <f t="shared" si="12"/>
        <v>0</v>
      </c>
      <c r="H56" s="181"/>
      <c r="I56" s="182">
        <f t="shared" si="13"/>
        <v>0</v>
      </c>
      <c r="J56" s="181"/>
      <c r="K56" s="182">
        <f t="shared" si="14"/>
        <v>0</v>
      </c>
      <c r="L56" s="182">
        <v>15</v>
      </c>
      <c r="M56" s="182">
        <f t="shared" si="15"/>
        <v>0</v>
      </c>
      <c r="N56" s="182">
        <v>0</v>
      </c>
      <c r="O56" s="182">
        <f t="shared" si="16"/>
        <v>0</v>
      </c>
      <c r="P56" s="182">
        <v>0</v>
      </c>
      <c r="Q56" s="182">
        <f t="shared" si="17"/>
        <v>0</v>
      </c>
      <c r="R56" s="182"/>
      <c r="S56" s="182" t="s">
        <v>265</v>
      </c>
      <c r="T56" s="161">
        <v>0</v>
      </c>
      <c r="U56" s="161">
        <f>ROUND(E56*T56,2)</f>
        <v>0</v>
      </c>
      <c r="V56" s="161"/>
      <c r="W56" s="152"/>
      <c r="X56" s="152"/>
      <c r="Y56" s="152"/>
      <c r="Z56" s="152"/>
      <c r="AA56" s="152"/>
      <c r="AB56" s="152"/>
      <c r="AC56" s="152"/>
      <c r="AD56" s="152"/>
      <c r="AE56" s="152"/>
      <c r="AF56" s="152" t="s">
        <v>1548</v>
      </c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</row>
    <row r="57" spans="1:59" x14ac:dyDescent="0.2">
      <c r="A57" s="166" t="s">
        <v>260</v>
      </c>
      <c r="B57" s="167" t="s">
        <v>114</v>
      </c>
      <c r="C57" s="185" t="s">
        <v>115</v>
      </c>
      <c r="D57" s="168"/>
      <c r="E57" s="169"/>
      <c r="F57" s="170"/>
      <c r="G57" s="170">
        <f>SUMIF(AF58:AF72,"&lt;&gt;NOR",G58:G72)</f>
        <v>0</v>
      </c>
      <c r="H57" s="170"/>
      <c r="I57" s="170">
        <f>SUM(I58:I72)</f>
        <v>0</v>
      </c>
      <c r="J57" s="170"/>
      <c r="K57" s="170">
        <f>SUM(K58:K72)</f>
        <v>0</v>
      </c>
      <c r="L57" s="170"/>
      <c r="M57" s="170">
        <f>SUM(M58:M72)</f>
        <v>0</v>
      </c>
      <c r="N57" s="170"/>
      <c r="O57" s="170">
        <f>SUM(O58:O72)</f>
        <v>0</v>
      </c>
      <c r="P57" s="170"/>
      <c r="Q57" s="170">
        <f>SUM(Q58:Q72)</f>
        <v>0</v>
      </c>
      <c r="R57" s="170"/>
      <c r="S57" s="170"/>
      <c r="T57" s="165"/>
      <c r="U57" s="165">
        <f>SUM(U58:U72)</f>
        <v>0</v>
      </c>
      <c r="V57" s="165"/>
      <c r="AF57" t="s">
        <v>261</v>
      </c>
    </row>
    <row r="58" spans="1:59" outlineLevel="1" x14ac:dyDescent="0.2">
      <c r="A58" s="177">
        <v>47</v>
      </c>
      <c r="B58" s="178" t="s">
        <v>1566</v>
      </c>
      <c r="C58" s="186" t="s">
        <v>1640</v>
      </c>
      <c r="D58" s="179" t="s">
        <v>364</v>
      </c>
      <c r="E58" s="180">
        <v>389</v>
      </c>
      <c r="F58" s="181"/>
      <c r="G58" s="182">
        <f t="shared" ref="G58:G72" si="18">ROUND(E58*F58,2)</f>
        <v>0</v>
      </c>
      <c r="H58" s="181"/>
      <c r="I58" s="182">
        <f t="shared" ref="I58:I72" si="19">ROUND(E58*H58,2)</f>
        <v>0</v>
      </c>
      <c r="J58" s="181"/>
      <c r="K58" s="182">
        <f t="shared" ref="K58:K72" si="20">ROUND(E58*J58,2)</f>
        <v>0</v>
      </c>
      <c r="L58" s="182">
        <v>15</v>
      </c>
      <c r="M58" s="182">
        <f t="shared" ref="M58:M72" si="21">G58*(1+L58/100)</f>
        <v>0</v>
      </c>
      <c r="N58" s="182">
        <v>0</v>
      </c>
      <c r="O58" s="182">
        <f t="shared" ref="O58:O72" si="22">ROUND(E58*N58,2)</f>
        <v>0</v>
      </c>
      <c r="P58" s="182">
        <v>0</v>
      </c>
      <c r="Q58" s="182">
        <f t="shared" ref="Q58:Q72" si="23">ROUND(E58*P58,2)</f>
        <v>0</v>
      </c>
      <c r="R58" s="182"/>
      <c r="S58" s="182" t="s">
        <v>265</v>
      </c>
      <c r="T58" s="161">
        <v>0</v>
      </c>
      <c r="U58" s="161">
        <f>ROUND(E58*T58,2)</f>
        <v>0</v>
      </c>
      <c r="V58" s="161"/>
      <c r="W58" s="152"/>
      <c r="X58" s="152"/>
      <c r="Y58" s="152"/>
      <c r="Z58" s="152"/>
      <c r="AA58" s="152"/>
      <c r="AB58" s="152"/>
      <c r="AC58" s="152"/>
      <c r="AD58" s="152"/>
      <c r="AE58" s="152"/>
      <c r="AF58" s="152" t="s">
        <v>1548</v>
      </c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</row>
    <row r="59" spans="1:59" outlineLevel="1" x14ac:dyDescent="0.2">
      <c r="A59" s="177">
        <v>48</v>
      </c>
      <c r="B59" s="178" t="s">
        <v>1584</v>
      </c>
      <c r="C59" s="186" t="s">
        <v>1591</v>
      </c>
      <c r="D59" s="179" t="s">
        <v>364</v>
      </c>
      <c r="E59" s="180">
        <v>170</v>
      </c>
      <c r="F59" s="181"/>
      <c r="G59" s="182">
        <f t="shared" si="18"/>
        <v>0</v>
      </c>
      <c r="H59" s="181"/>
      <c r="I59" s="182">
        <f t="shared" si="19"/>
        <v>0</v>
      </c>
      <c r="J59" s="181"/>
      <c r="K59" s="182">
        <f t="shared" si="20"/>
        <v>0</v>
      </c>
      <c r="L59" s="182">
        <v>15</v>
      </c>
      <c r="M59" s="182">
        <f t="shared" si="21"/>
        <v>0</v>
      </c>
      <c r="N59" s="182">
        <v>0</v>
      </c>
      <c r="O59" s="182">
        <f t="shared" si="22"/>
        <v>0</v>
      </c>
      <c r="P59" s="182">
        <v>0</v>
      </c>
      <c r="Q59" s="182">
        <f t="shared" si="23"/>
        <v>0</v>
      </c>
      <c r="R59" s="182"/>
      <c r="S59" s="182" t="s">
        <v>265</v>
      </c>
      <c r="T59" s="161">
        <v>0</v>
      </c>
      <c r="U59" s="161">
        <f>ROUND(E59*T59,2)</f>
        <v>0</v>
      </c>
      <c r="V59" s="161"/>
      <c r="W59" s="152"/>
      <c r="X59" s="152"/>
      <c r="Y59" s="152"/>
      <c r="Z59" s="152"/>
      <c r="AA59" s="152"/>
      <c r="AB59" s="152"/>
      <c r="AC59" s="152"/>
      <c r="AD59" s="152"/>
      <c r="AE59" s="152"/>
      <c r="AF59" s="152" t="s">
        <v>1548</v>
      </c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</row>
    <row r="60" spans="1:59" outlineLevel="1" x14ac:dyDescent="0.2">
      <c r="A60" s="177">
        <v>49</v>
      </c>
      <c r="B60" s="178" t="s">
        <v>1586</v>
      </c>
      <c r="C60" s="186" t="s">
        <v>1593</v>
      </c>
      <c r="D60" s="179" t="s">
        <v>364</v>
      </c>
      <c r="E60" s="180">
        <v>160</v>
      </c>
      <c r="F60" s="181"/>
      <c r="G60" s="182">
        <f t="shared" si="18"/>
        <v>0</v>
      </c>
      <c r="H60" s="181"/>
      <c r="I60" s="182">
        <f t="shared" si="19"/>
        <v>0</v>
      </c>
      <c r="J60" s="181"/>
      <c r="K60" s="182">
        <f t="shared" si="20"/>
        <v>0</v>
      </c>
      <c r="L60" s="182">
        <v>15</v>
      </c>
      <c r="M60" s="182">
        <f t="shared" si="21"/>
        <v>0</v>
      </c>
      <c r="N60" s="182">
        <v>0</v>
      </c>
      <c r="O60" s="182">
        <f t="shared" si="22"/>
        <v>0</v>
      </c>
      <c r="P60" s="182">
        <v>0</v>
      </c>
      <c r="Q60" s="182">
        <f t="shared" si="23"/>
        <v>0</v>
      </c>
      <c r="R60" s="182"/>
      <c r="S60" s="182" t="s">
        <v>265</v>
      </c>
      <c r="T60" s="161">
        <v>0</v>
      </c>
      <c r="U60" s="161">
        <f>ROUND(E60*T60,2)</f>
        <v>0</v>
      </c>
      <c r="V60" s="161"/>
      <c r="W60" s="152"/>
      <c r="X60" s="152"/>
      <c r="Y60" s="152"/>
      <c r="Z60" s="152"/>
      <c r="AA60" s="152"/>
      <c r="AB60" s="152"/>
      <c r="AC60" s="152"/>
      <c r="AD60" s="152"/>
      <c r="AE60" s="152"/>
      <c r="AF60" s="152" t="s">
        <v>1548</v>
      </c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</row>
    <row r="61" spans="1:59" outlineLevel="1" x14ac:dyDescent="0.2">
      <c r="A61" s="177">
        <v>50</v>
      </c>
      <c r="B61" s="178" t="s">
        <v>1588</v>
      </c>
      <c r="C61" s="186" t="s">
        <v>1595</v>
      </c>
      <c r="D61" s="179" t="s">
        <v>1500</v>
      </c>
      <c r="E61" s="180">
        <v>12</v>
      </c>
      <c r="F61" s="181"/>
      <c r="G61" s="182">
        <f t="shared" si="18"/>
        <v>0</v>
      </c>
      <c r="H61" s="181"/>
      <c r="I61" s="182">
        <f t="shared" si="19"/>
        <v>0</v>
      </c>
      <c r="J61" s="181"/>
      <c r="K61" s="182">
        <f t="shared" si="20"/>
        <v>0</v>
      </c>
      <c r="L61" s="182">
        <v>15</v>
      </c>
      <c r="M61" s="182">
        <f t="shared" si="21"/>
        <v>0</v>
      </c>
      <c r="N61" s="182">
        <v>0</v>
      </c>
      <c r="O61" s="182">
        <f t="shared" si="22"/>
        <v>0</v>
      </c>
      <c r="P61" s="182">
        <v>0</v>
      </c>
      <c r="Q61" s="182">
        <f t="shared" si="23"/>
        <v>0</v>
      </c>
      <c r="R61" s="182"/>
      <c r="S61" s="182" t="s">
        <v>265</v>
      </c>
      <c r="T61" s="161">
        <v>0</v>
      </c>
      <c r="U61" s="161">
        <f>ROUND(E61*T61,2)</f>
        <v>0</v>
      </c>
      <c r="V61" s="161"/>
      <c r="W61" s="152"/>
      <c r="X61" s="152"/>
      <c r="Y61" s="152"/>
      <c r="Z61" s="152"/>
      <c r="AA61" s="152"/>
      <c r="AB61" s="152"/>
      <c r="AC61" s="152"/>
      <c r="AD61" s="152"/>
      <c r="AE61" s="152"/>
      <c r="AF61" s="152" t="s">
        <v>1548</v>
      </c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</row>
    <row r="62" spans="1:59" outlineLevel="1" x14ac:dyDescent="0.2">
      <c r="A62" s="177">
        <v>51</v>
      </c>
      <c r="B62" s="178" t="s">
        <v>1590</v>
      </c>
      <c r="C62" s="186" t="s">
        <v>1602</v>
      </c>
      <c r="D62" s="179" t="s">
        <v>364</v>
      </c>
      <c r="E62" s="180">
        <v>160</v>
      </c>
      <c r="F62" s="181"/>
      <c r="G62" s="182">
        <f t="shared" si="18"/>
        <v>0</v>
      </c>
      <c r="H62" s="181"/>
      <c r="I62" s="182">
        <f t="shared" si="19"/>
        <v>0</v>
      </c>
      <c r="J62" s="181"/>
      <c r="K62" s="182">
        <f t="shared" si="20"/>
        <v>0</v>
      </c>
      <c r="L62" s="182">
        <v>15</v>
      </c>
      <c r="M62" s="182">
        <f t="shared" si="21"/>
        <v>0</v>
      </c>
      <c r="N62" s="182">
        <v>0</v>
      </c>
      <c r="O62" s="182">
        <f t="shared" si="22"/>
        <v>0</v>
      </c>
      <c r="P62" s="182">
        <v>0</v>
      </c>
      <c r="Q62" s="182">
        <f t="shared" si="23"/>
        <v>0</v>
      </c>
      <c r="R62" s="182"/>
      <c r="S62" s="182" t="s">
        <v>265</v>
      </c>
      <c r="T62" s="161">
        <v>0</v>
      </c>
      <c r="U62" s="161">
        <f>ROUND(E62*T62,2)</f>
        <v>0</v>
      </c>
      <c r="V62" s="161"/>
      <c r="W62" s="152"/>
      <c r="X62" s="152"/>
      <c r="Y62" s="152"/>
      <c r="Z62" s="152"/>
      <c r="AA62" s="152"/>
      <c r="AB62" s="152"/>
      <c r="AC62" s="152"/>
      <c r="AD62" s="152"/>
      <c r="AE62" s="152"/>
      <c r="AF62" s="152" t="s">
        <v>1548</v>
      </c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</row>
    <row r="63" spans="1:59" outlineLevel="1" x14ac:dyDescent="0.2">
      <c r="A63" s="177">
        <v>52</v>
      </c>
      <c r="B63" s="178" t="s">
        <v>1592</v>
      </c>
      <c r="C63" s="186" t="s">
        <v>1604</v>
      </c>
      <c r="D63" s="179" t="s">
        <v>1500</v>
      </c>
      <c r="E63" s="180">
        <v>4</v>
      </c>
      <c r="F63" s="181"/>
      <c r="G63" s="182">
        <f t="shared" si="18"/>
        <v>0</v>
      </c>
      <c r="H63" s="181"/>
      <c r="I63" s="182">
        <f t="shared" si="19"/>
        <v>0</v>
      </c>
      <c r="J63" s="181"/>
      <c r="K63" s="182">
        <f t="shared" si="20"/>
        <v>0</v>
      </c>
      <c r="L63" s="182">
        <v>15</v>
      </c>
      <c r="M63" s="182">
        <f t="shared" si="21"/>
        <v>0</v>
      </c>
      <c r="N63" s="182">
        <v>0</v>
      </c>
      <c r="O63" s="182">
        <f t="shared" si="22"/>
        <v>0</v>
      </c>
      <c r="P63" s="182">
        <v>0</v>
      </c>
      <c r="Q63" s="182">
        <f t="shared" si="23"/>
        <v>0</v>
      </c>
      <c r="R63" s="182"/>
      <c r="S63" s="182" t="s">
        <v>265</v>
      </c>
      <c r="T63" s="161">
        <v>0</v>
      </c>
      <c r="U63" s="161">
        <f>ROUND(E63*T63,2)</f>
        <v>0</v>
      </c>
      <c r="V63" s="161"/>
      <c r="W63" s="152"/>
      <c r="X63" s="152"/>
      <c r="Y63" s="152"/>
      <c r="Z63" s="152"/>
      <c r="AA63" s="152"/>
      <c r="AB63" s="152"/>
      <c r="AC63" s="152"/>
      <c r="AD63" s="152"/>
      <c r="AE63" s="152"/>
      <c r="AF63" s="152" t="s">
        <v>1548</v>
      </c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</row>
    <row r="64" spans="1:59" outlineLevel="1" x14ac:dyDescent="0.2">
      <c r="A64" s="177">
        <v>53</v>
      </c>
      <c r="B64" s="178" t="s">
        <v>1594</v>
      </c>
      <c r="C64" s="186" t="s">
        <v>1606</v>
      </c>
      <c r="D64" s="179" t="s">
        <v>1500</v>
      </c>
      <c r="E64" s="180">
        <v>18</v>
      </c>
      <c r="F64" s="181"/>
      <c r="G64" s="182">
        <f t="shared" si="18"/>
        <v>0</v>
      </c>
      <c r="H64" s="181"/>
      <c r="I64" s="182">
        <f t="shared" si="19"/>
        <v>0</v>
      </c>
      <c r="J64" s="181"/>
      <c r="K64" s="182">
        <f t="shared" si="20"/>
        <v>0</v>
      </c>
      <c r="L64" s="182">
        <v>15</v>
      </c>
      <c r="M64" s="182">
        <f t="shared" si="21"/>
        <v>0</v>
      </c>
      <c r="N64" s="182">
        <v>0</v>
      </c>
      <c r="O64" s="182">
        <f t="shared" si="22"/>
        <v>0</v>
      </c>
      <c r="P64" s="182">
        <v>0</v>
      </c>
      <c r="Q64" s="182">
        <f t="shared" si="23"/>
        <v>0</v>
      </c>
      <c r="R64" s="182"/>
      <c r="S64" s="182" t="s">
        <v>265</v>
      </c>
      <c r="T64" s="161">
        <v>0</v>
      </c>
      <c r="U64" s="161">
        <f>ROUND(E64*T64,2)</f>
        <v>0</v>
      </c>
      <c r="V64" s="161"/>
      <c r="W64" s="152"/>
      <c r="X64" s="152"/>
      <c r="Y64" s="152"/>
      <c r="Z64" s="152"/>
      <c r="AA64" s="152"/>
      <c r="AB64" s="152"/>
      <c r="AC64" s="152"/>
      <c r="AD64" s="152"/>
      <c r="AE64" s="152"/>
      <c r="AF64" s="152" t="s">
        <v>1548</v>
      </c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</row>
    <row r="65" spans="1:59" outlineLevel="1" x14ac:dyDescent="0.2">
      <c r="A65" s="177">
        <v>54</v>
      </c>
      <c r="B65" s="178" t="s">
        <v>1596</v>
      </c>
      <c r="C65" s="186" t="s">
        <v>1641</v>
      </c>
      <c r="D65" s="179" t="s">
        <v>1609</v>
      </c>
      <c r="E65" s="180">
        <v>4</v>
      </c>
      <c r="F65" s="181"/>
      <c r="G65" s="182">
        <f t="shared" si="18"/>
        <v>0</v>
      </c>
      <c r="H65" s="181"/>
      <c r="I65" s="182">
        <f t="shared" si="19"/>
        <v>0</v>
      </c>
      <c r="J65" s="181"/>
      <c r="K65" s="182">
        <f t="shared" si="20"/>
        <v>0</v>
      </c>
      <c r="L65" s="182">
        <v>15</v>
      </c>
      <c r="M65" s="182">
        <f t="shared" si="21"/>
        <v>0</v>
      </c>
      <c r="N65" s="182">
        <v>0</v>
      </c>
      <c r="O65" s="182">
        <f t="shared" si="22"/>
        <v>0</v>
      </c>
      <c r="P65" s="182">
        <v>0</v>
      </c>
      <c r="Q65" s="182">
        <f t="shared" si="23"/>
        <v>0</v>
      </c>
      <c r="R65" s="182"/>
      <c r="S65" s="182" t="s">
        <v>265</v>
      </c>
      <c r="T65" s="161">
        <v>0</v>
      </c>
      <c r="U65" s="161">
        <f>ROUND(E65*T65,2)</f>
        <v>0</v>
      </c>
      <c r="V65" s="161"/>
      <c r="W65" s="152"/>
      <c r="X65" s="152"/>
      <c r="Y65" s="152"/>
      <c r="Z65" s="152"/>
      <c r="AA65" s="152"/>
      <c r="AB65" s="152"/>
      <c r="AC65" s="152"/>
      <c r="AD65" s="152"/>
      <c r="AE65" s="152"/>
      <c r="AF65" s="152" t="s">
        <v>1548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</row>
    <row r="66" spans="1:59" outlineLevel="1" x14ac:dyDescent="0.2">
      <c r="A66" s="177">
        <v>55</v>
      </c>
      <c r="B66" s="178" t="s">
        <v>1599</v>
      </c>
      <c r="C66" s="186" t="s">
        <v>1642</v>
      </c>
      <c r="D66" s="179" t="s">
        <v>1609</v>
      </c>
      <c r="E66" s="180">
        <v>10</v>
      </c>
      <c r="F66" s="181"/>
      <c r="G66" s="182">
        <f t="shared" si="18"/>
        <v>0</v>
      </c>
      <c r="H66" s="181"/>
      <c r="I66" s="182">
        <f t="shared" si="19"/>
        <v>0</v>
      </c>
      <c r="J66" s="181"/>
      <c r="K66" s="182">
        <f t="shared" si="20"/>
        <v>0</v>
      </c>
      <c r="L66" s="182">
        <v>15</v>
      </c>
      <c r="M66" s="182">
        <f t="shared" si="21"/>
        <v>0</v>
      </c>
      <c r="N66" s="182">
        <v>0</v>
      </c>
      <c r="O66" s="182">
        <f t="shared" si="22"/>
        <v>0</v>
      </c>
      <c r="P66" s="182">
        <v>0</v>
      </c>
      <c r="Q66" s="182">
        <f t="shared" si="23"/>
        <v>0</v>
      </c>
      <c r="R66" s="182"/>
      <c r="S66" s="182" t="s">
        <v>265</v>
      </c>
      <c r="T66" s="161">
        <v>0</v>
      </c>
      <c r="U66" s="161">
        <f>ROUND(E66*T66,2)</f>
        <v>0</v>
      </c>
      <c r="V66" s="161"/>
      <c r="W66" s="152"/>
      <c r="X66" s="152"/>
      <c r="Y66" s="152"/>
      <c r="Z66" s="152"/>
      <c r="AA66" s="152"/>
      <c r="AB66" s="152"/>
      <c r="AC66" s="152"/>
      <c r="AD66" s="152"/>
      <c r="AE66" s="152"/>
      <c r="AF66" s="152" t="s">
        <v>1548</v>
      </c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</row>
    <row r="67" spans="1:59" outlineLevel="1" x14ac:dyDescent="0.2">
      <c r="A67" s="177">
        <v>56</v>
      </c>
      <c r="B67" s="178" t="s">
        <v>1601</v>
      </c>
      <c r="C67" s="186" t="s">
        <v>1615</v>
      </c>
      <c r="D67" s="179" t="s">
        <v>1609</v>
      </c>
      <c r="E67" s="180">
        <v>3</v>
      </c>
      <c r="F67" s="181"/>
      <c r="G67" s="182">
        <f t="shared" si="18"/>
        <v>0</v>
      </c>
      <c r="H67" s="181"/>
      <c r="I67" s="182">
        <f t="shared" si="19"/>
        <v>0</v>
      </c>
      <c r="J67" s="181"/>
      <c r="K67" s="182">
        <f t="shared" si="20"/>
        <v>0</v>
      </c>
      <c r="L67" s="182">
        <v>15</v>
      </c>
      <c r="M67" s="182">
        <f t="shared" si="21"/>
        <v>0</v>
      </c>
      <c r="N67" s="182">
        <v>0</v>
      </c>
      <c r="O67" s="182">
        <f t="shared" si="22"/>
        <v>0</v>
      </c>
      <c r="P67" s="182">
        <v>0</v>
      </c>
      <c r="Q67" s="182">
        <f t="shared" si="23"/>
        <v>0</v>
      </c>
      <c r="R67" s="182"/>
      <c r="S67" s="182" t="s">
        <v>265</v>
      </c>
      <c r="T67" s="161">
        <v>0</v>
      </c>
      <c r="U67" s="161">
        <f>ROUND(E67*T67,2)</f>
        <v>0</v>
      </c>
      <c r="V67" s="161"/>
      <c r="W67" s="152"/>
      <c r="X67" s="152"/>
      <c r="Y67" s="152"/>
      <c r="Z67" s="152"/>
      <c r="AA67" s="152"/>
      <c r="AB67" s="152"/>
      <c r="AC67" s="152"/>
      <c r="AD67" s="152"/>
      <c r="AE67" s="152"/>
      <c r="AF67" s="152" t="s">
        <v>1548</v>
      </c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</row>
    <row r="68" spans="1:59" outlineLevel="1" x14ac:dyDescent="0.2">
      <c r="A68" s="177">
        <v>57</v>
      </c>
      <c r="B68" s="178" t="s">
        <v>1603</v>
      </c>
      <c r="C68" s="186" t="s">
        <v>1617</v>
      </c>
      <c r="D68" s="179" t="s">
        <v>1598</v>
      </c>
      <c r="E68" s="180">
        <v>1</v>
      </c>
      <c r="F68" s="181"/>
      <c r="G68" s="182">
        <f t="shared" si="18"/>
        <v>0</v>
      </c>
      <c r="H68" s="181"/>
      <c r="I68" s="182">
        <f t="shared" si="19"/>
        <v>0</v>
      </c>
      <c r="J68" s="181"/>
      <c r="K68" s="182">
        <f t="shared" si="20"/>
        <v>0</v>
      </c>
      <c r="L68" s="182">
        <v>15</v>
      </c>
      <c r="M68" s="182">
        <f t="shared" si="21"/>
        <v>0</v>
      </c>
      <c r="N68" s="182">
        <v>0</v>
      </c>
      <c r="O68" s="182">
        <f t="shared" si="22"/>
        <v>0</v>
      </c>
      <c r="P68" s="182">
        <v>0</v>
      </c>
      <c r="Q68" s="182">
        <f t="shared" si="23"/>
        <v>0</v>
      </c>
      <c r="R68" s="182"/>
      <c r="S68" s="182" t="s">
        <v>265</v>
      </c>
      <c r="T68" s="161">
        <v>0</v>
      </c>
      <c r="U68" s="161">
        <f>ROUND(E68*T68,2)</f>
        <v>0</v>
      </c>
      <c r="V68" s="161"/>
      <c r="W68" s="152"/>
      <c r="X68" s="152"/>
      <c r="Y68" s="152"/>
      <c r="Z68" s="152"/>
      <c r="AA68" s="152"/>
      <c r="AB68" s="152"/>
      <c r="AC68" s="152"/>
      <c r="AD68" s="152"/>
      <c r="AE68" s="152"/>
      <c r="AF68" s="152" t="s">
        <v>1548</v>
      </c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</row>
    <row r="69" spans="1:59" outlineLevel="1" x14ac:dyDescent="0.2">
      <c r="A69" s="177">
        <v>58</v>
      </c>
      <c r="B69" s="178" t="s">
        <v>1605</v>
      </c>
      <c r="C69" s="186" t="s">
        <v>1619</v>
      </c>
      <c r="D69" s="179" t="s">
        <v>1609</v>
      </c>
      <c r="E69" s="180">
        <v>10</v>
      </c>
      <c r="F69" s="181"/>
      <c r="G69" s="182">
        <f t="shared" si="18"/>
        <v>0</v>
      </c>
      <c r="H69" s="181"/>
      <c r="I69" s="182">
        <f t="shared" si="19"/>
        <v>0</v>
      </c>
      <c r="J69" s="181"/>
      <c r="K69" s="182">
        <f t="shared" si="20"/>
        <v>0</v>
      </c>
      <c r="L69" s="182">
        <v>15</v>
      </c>
      <c r="M69" s="182">
        <f t="shared" si="21"/>
        <v>0</v>
      </c>
      <c r="N69" s="182">
        <v>0</v>
      </c>
      <c r="O69" s="182">
        <f t="shared" si="22"/>
        <v>0</v>
      </c>
      <c r="P69" s="182">
        <v>0</v>
      </c>
      <c r="Q69" s="182">
        <f t="shared" si="23"/>
        <v>0</v>
      </c>
      <c r="R69" s="182"/>
      <c r="S69" s="182" t="s">
        <v>265</v>
      </c>
      <c r="T69" s="161">
        <v>0</v>
      </c>
      <c r="U69" s="161">
        <f>ROUND(E69*T69,2)</f>
        <v>0</v>
      </c>
      <c r="V69" s="161"/>
      <c r="W69" s="152"/>
      <c r="X69" s="152"/>
      <c r="Y69" s="152"/>
      <c r="Z69" s="152"/>
      <c r="AA69" s="152"/>
      <c r="AB69" s="152"/>
      <c r="AC69" s="152"/>
      <c r="AD69" s="152"/>
      <c r="AE69" s="152"/>
      <c r="AF69" s="152" t="s">
        <v>1548</v>
      </c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</row>
    <row r="70" spans="1:59" outlineLevel="1" x14ac:dyDescent="0.2">
      <c r="A70" s="177">
        <v>59</v>
      </c>
      <c r="B70" s="178" t="s">
        <v>1607</v>
      </c>
      <c r="C70" s="186" t="s">
        <v>1621</v>
      </c>
      <c r="D70" s="179" t="s">
        <v>1609</v>
      </c>
      <c r="E70" s="180">
        <v>6</v>
      </c>
      <c r="F70" s="181"/>
      <c r="G70" s="182">
        <f t="shared" si="18"/>
        <v>0</v>
      </c>
      <c r="H70" s="181"/>
      <c r="I70" s="182">
        <f t="shared" si="19"/>
        <v>0</v>
      </c>
      <c r="J70" s="181"/>
      <c r="K70" s="182">
        <f t="shared" si="20"/>
        <v>0</v>
      </c>
      <c r="L70" s="182">
        <v>15</v>
      </c>
      <c r="M70" s="182">
        <f t="shared" si="21"/>
        <v>0</v>
      </c>
      <c r="N70" s="182">
        <v>0</v>
      </c>
      <c r="O70" s="182">
        <f t="shared" si="22"/>
        <v>0</v>
      </c>
      <c r="P70" s="182">
        <v>0</v>
      </c>
      <c r="Q70" s="182">
        <f t="shared" si="23"/>
        <v>0</v>
      </c>
      <c r="R70" s="182"/>
      <c r="S70" s="182" t="s">
        <v>265</v>
      </c>
      <c r="T70" s="161">
        <v>0</v>
      </c>
      <c r="U70" s="161">
        <f>ROUND(E70*T70,2)</f>
        <v>0</v>
      </c>
      <c r="V70" s="161"/>
      <c r="W70" s="152"/>
      <c r="X70" s="152"/>
      <c r="Y70" s="152"/>
      <c r="Z70" s="152"/>
      <c r="AA70" s="152"/>
      <c r="AB70" s="152"/>
      <c r="AC70" s="152"/>
      <c r="AD70" s="152"/>
      <c r="AE70" s="152"/>
      <c r="AF70" s="152" t="s">
        <v>1548</v>
      </c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</row>
    <row r="71" spans="1:59" outlineLevel="1" x14ac:dyDescent="0.2">
      <c r="A71" s="177">
        <v>60</v>
      </c>
      <c r="B71" s="178" t="s">
        <v>1610</v>
      </c>
      <c r="C71" s="186" t="s">
        <v>1625</v>
      </c>
      <c r="D71" s="179" t="s">
        <v>1598</v>
      </c>
      <c r="E71" s="180">
        <v>1</v>
      </c>
      <c r="F71" s="181"/>
      <c r="G71" s="182">
        <f t="shared" si="18"/>
        <v>0</v>
      </c>
      <c r="H71" s="181"/>
      <c r="I71" s="182">
        <f t="shared" si="19"/>
        <v>0</v>
      </c>
      <c r="J71" s="181"/>
      <c r="K71" s="182">
        <f t="shared" si="20"/>
        <v>0</v>
      </c>
      <c r="L71" s="182">
        <v>15</v>
      </c>
      <c r="M71" s="182">
        <f t="shared" si="21"/>
        <v>0</v>
      </c>
      <c r="N71" s="182">
        <v>0</v>
      </c>
      <c r="O71" s="182">
        <f t="shared" si="22"/>
        <v>0</v>
      </c>
      <c r="P71" s="182">
        <v>0</v>
      </c>
      <c r="Q71" s="182">
        <f t="shared" si="23"/>
        <v>0</v>
      </c>
      <c r="R71" s="182"/>
      <c r="S71" s="182" t="s">
        <v>265</v>
      </c>
      <c r="T71" s="161">
        <v>0</v>
      </c>
      <c r="U71" s="161">
        <f>ROUND(E71*T71,2)</f>
        <v>0</v>
      </c>
      <c r="V71" s="161"/>
      <c r="W71" s="152"/>
      <c r="X71" s="152"/>
      <c r="Y71" s="152"/>
      <c r="Z71" s="152"/>
      <c r="AA71" s="152"/>
      <c r="AB71" s="152"/>
      <c r="AC71" s="152"/>
      <c r="AD71" s="152"/>
      <c r="AE71" s="152"/>
      <c r="AF71" s="152" t="s">
        <v>1548</v>
      </c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</row>
    <row r="72" spans="1:59" outlineLevel="1" x14ac:dyDescent="0.2">
      <c r="A72" s="177">
        <v>61</v>
      </c>
      <c r="B72" s="178" t="s">
        <v>1612</v>
      </c>
      <c r="C72" s="186" t="s">
        <v>1627</v>
      </c>
      <c r="D72" s="179" t="s">
        <v>1598</v>
      </c>
      <c r="E72" s="180">
        <v>1</v>
      </c>
      <c r="F72" s="181"/>
      <c r="G72" s="182">
        <f t="shared" si="18"/>
        <v>0</v>
      </c>
      <c r="H72" s="181"/>
      <c r="I72" s="182">
        <f t="shared" si="19"/>
        <v>0</v>
      </c>
      <c r="J72" s="181"/>
      <c r="K72" s="182">
        <f t="shared" si="20"/>
        <v>0</v>
      </c>
      <c r="L72" s="182">
        <v>15</v>
      </c>
      <c r="M72" s="182">
        <f t="shared" si="21"/>
        <v>0</v>
      </c>
      <c r="N72" s="182">
        <v>0</v>
      </c>
      <c r="O72" s="182">
        <f t="shared" si="22"/>
        <v>0</v>
      </c>
      <c r="P72" s="182">
        <v>0</v>
      </c>
      <c r="Q72" s="182">
        <f t="shared" si="23"/>
        <v>0</v>
      </c>
      <c r="R72" s="182"/>
      <c r="S72" s="182" t="s">
        <v>265</v>
      </c>
      <c r="T72" s="161">
        <v>0</v>
      </c>
      <c r="U72" s="161">
        <f>ROUND(E72*T72,2)</f>
        <v>0</v>
      </c>
      <c r="V72" s="161"/>
      <c r="W72" s="152"/>
      <c r="X72" s="152"/>
      <c r="Y72" s="152"/>
      <c r="Z72" s="152"/>
      <c r="AA72" s="152"/>
      <c r="AB72" s="152"/>
      <c r="AC72" s="152"/>
      <c r="AD72" s="152"/>
      <c r="AE72" s="152"/>
      <c r="AF72" s="152" t="s">
        <v>1548</v>
      </c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</row>
    <row r="73" spans="1:59" x14ac:dyDescent="0.2">
      <c r="A73" s="166" t="s">
        <v>260</v>
      </c>
      <c r="B73" s="167" t="s">
        <v>119</v>
      </c>
      <c r="C73" s="185" t="s">
        <v>120</v>
      </c>
      <c r="D73" s="168"/>
      <c r="E73" s="169"/>
      <c r="F73" s="170"/>
      <c r="G73" s="170">
        <f>SUMIF(AF74:AF77,"&lt;&gt;NOR",G74:G77)</f>
        <v>0</v>
      </c>
      <c r="H73" s="170"/>
      <c r="I73" s="170">
        <f>SUM(I74:I77)</f>
        <v>0</v>
      </c>
      <c r="J73" s="170"/>
      <c r="K73" s="170">
        <f>SUM(K74:K77)</f>
        <v>0</v>
      </c>
      <c r="L73" s="170"/>
      <c r="M73" s="170">
        <f>SUM(M74:M77)</f>
        <v>0</v>
      </c>
      <c r="N73" s="170"/>
      <c r="O73" s="170">
        <f>SUM(O74:O77)</f>
        <v>0</v>
      </c>
      <c r="P73" s="170"/>
      <c r="Q73" s="170">
        <f>SUM(Q74:Q77)</f>
        <v>0</v>
      </c>
      <c r="R73" s="170"/>
      <c r="S73" s="170"/>
      <c r="T73" s="165"/>
      <c r="U73" s="165">
        <f>SUM(U74:U77)</f>
        <v>0</v>
      </c>
      <c r="V73" s="165"/>
      <c r="AF73" t="s">
        <v>261</v>
      </c>
    </row>
    <row r="74" spans="1:59" ht="22.5" outlineLevel="1" x14ac:dyDescent="0.2">
      <c r="A74" s="177">
        <v>62</v>
      </c>
      <c r="B74" s="178" t="s">
        <v>1558</v>
      </c>
      <c r="C74" s="186" t="s">
        <v>1643</v>
      </c>
      <c r="D74" s="179" t="s">
        <v>1500</v>
      </c>
      <c r="E74" s="180">
        <v>1</v>
      </c>
      <c r="F74" s="181"/>
      <c r="G74" s="182">
        <f>ROUND(E74*F74,2)</f>
        <v>0</v>
      </c>
      <c r="H74" s="181"/>
      <c r="I74" s="182">
        <f>ROUND(E74*H74,2)</f>
        <v>0</v>
      </c>
      <c r="J74" s="181"/>
      <c r="K74" s="182">
        <f>ROUND(E74*J74,2)</f>
        <v>0</v>
      </c>
      <c r="L74" s="182">
        <v>15</v>
      </c>
      <c r="M74" s="182">
        <f>G74*(1+L74/100)</f>
        <v>0</v>
      </c>
      <c r="N74" s="182">
        <v>0</v>
      </c>
      <c r="O74" s="182">
        <f>ROUND(E74*N74,2)</f>
        <v>0</v>
      </c>
      <c r="P74" s="182">
        <v>0</v>
      </c>
      <c r="Q74" s="182">
        <f>ROUND(E74*P74,2)</f>
        <v>0</v>
      </c>
      <c r="R74" s="182"/>
      <c r="S74" s="182" t="s">
        <v>265</v>
      </c>
      <c r="T74" s="161">
        <v>0</v>
      </c>
      <c r="U74" s="161">
        <f>ROUND(E74*T74,2)</f>
        <v>0</v>
      </c>
      <c r="V74" s="161"/>
      <c r="W74" s="152"/>
      <c r="X74" s="152"/>
      <c r="Y74" s="152"/>
      <c r="Z74" s="152"/>
      <c r="AA74" s="152"/>
      <c r="AB74" s="152"/>
      <c r="AC74" s="152"/>
      <c r="AD74" s="152"/>
      <c r="AE74" s="152"/>
      <c r="AF74" s="152" t="s">
        <v>1548</v>
      </c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</row>
    <row r="75" spans="1:59" outlineLevel="1" x14ac:dyDescent="0.2">
      <c r="A75" s="177">
        <v>63</v>
      </c>
      <c r="B75" s="178" t="s">
        <v>1568</v>
      </c>
      <c r="C75" s="186" t="s">
        <v>1644</v>
      </c>
      <c r="D75" s="179" t="s">
        <v>1500</v>
      </c>
      <c r="E75" s="180">
        <v>2</v>
      </c>
      <c r="F75" s="181"/>
      <c r="G75" s="182">
        <f>ROUND(E75*F75,2)</f>
        <v>0</v>
      </c>
      <c r="H75" s="181"/>
      <c r="I75" s="182">
        <f>ROUND(E75*H75,2)</f>
        <v>0</v>
      </c>
      <c r="J75" s="181"/>
      <c r="K75" s="182">
        <f>ROUND(E75*J75,2)</f>
        <v>0</v>
      </c>
      <c r="L75" s="182">
        <v>15</v>
      </c>
      <c r="M75" s="182">
        <f>G75*(1+L75/100)</f>
        <v>0</v>
      </c>
      <c r="N75" s="182">
        <v>0</v>
      </c>
      <c r="O75" s="182">
        <f>ROUND(E75*N75,2)</f>
        <v>0</v>
      </c>
      <c r="P75" s="182">
        <v>0</v>
      </c>
      <c r="Q75" s="182">
        <f>ROUND(E75*P75,2)</f>
        <v>0</v>
      </c>
      <c r="R75" s="182"/>
      <c r="S75" s="182" t="s">
        <v>265</v>
      </c>
      <c r="T75" s="161">
        <v>0</v>
      </c>
      <c r="U75" s="161">
        <f>ROUND(E75*T75,2)</f>
        <v>0</v>
      </c>
      <c r="V75" s="161"/>
      <c r="W75" s="152"/>
      <c r="X75" s="152"/>
      <c r="Y75" s="152"/>
      <c r="Z75" s="152"/>
      <c r="AA75" s="152"/>
      <c r="AB75" s="152"/>
      <c r="AC75" s="152"/>
      <c r="AD75" s="152"/>
      <c r="AE75" s="152"/>
      <c r="AF75" s="152" t="s">
        <v>1548</v>
      </c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</row>
    <row r="76" spans="1:59" outlineLevel="1" x14ac:dyDescent="0.2">
      <c r="A76" s="177">
        <v>64</v>
      </c>
      <c r="B76" s="178" t="s">
        <v>1570</v>
      </c>
      <c r="C76" s="186" t="s">
        <v>1645</v>
      </c>
      <c r="D76" s="179" t="s">
        <v>1500</v>
      </c>
      <c r="E76" s="180">
        <v>1</v>
      </c>
      <c r="F76" s="181"/>
      <c r="G76" s="182">
        <f>ROUND(E76*F76,2)</f>
        <v>0</v>
      </c>
      <c r="H76" s="181"/>
      <c r="I76" s="182">
        <f>ROUND(E76*H76,2)</f>
        <v>0</v>
      </c>
      <c r="J76" s="181"/>
      <c r="K76" s="182">
        <f>ROUND(E76*J76,2)</f>
        <v>0</v>
      </c>
      <c r="L76" s="182">
        <v>15</v>
      </c>
      <c r="M76" s="182">
        <f>G76*(1+L76/100)</f>
        <v>0</v>
      </c>
      <c r="N76" s="182">
        <v>0</v>
      </c>
      <c r="O76" s="182">
        <f>ROUND(E76*N76,2)</f>
        <v>0</v>
      </c>
      <c r="P76" s="182">
        <v>0</v>
      </c>
      <c r="Q76" s="182">
        <f>ROUND(E76*P76,2)</f>
        <v>0</v>
      </c>
      <c r="R76" s="182"/>
      <c r="S76" s="182" t="s">
        <v>265</v>
      </c>
      <c r="T76" s="161">
        <v>0</v>
      </c>
      <c r="U76" s="161">
        <f>ROUND(E76*T76,2)</f>
        <v>0</v>
      </c>
      <c r="V76" s="161"/>
      <c r="W76" s="152"/>
      <c r="X76" s="152"/>
      <c r="Y76" s="152"/>
      <c r="Z76" s="152"/>
      <c r="AA76" s="152"/>
      <c r="AB76" s="152"/>
      <c r="AC76" s="152"/>
      <c r="AD76" s="152"/>
      <c r="AE76" s="152"/>
      <c r="AF76" s="152" t="s">
        <v>1548</v>
      </c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</row>
    <row r="77" spans="1:59" outlineLevel="1" x14ac:dyDescent="0.2">
      <c r="A77" s="177">
        <v>65</v>
      </c>
      <c r="B77" s="178" t="s">
        <v>1572</v>
      </c>
      <c r="C77" s="186" t="s">
        <v>1646</v>
      </c>
      <c r="D77" s="179" t="s">
        <v>1500</v>
      </c>
      <c r="E77" s="180">
        <v>1</v>
      </c>
      <c r="F77" s="181"/>
      <c r="G77" s="182">
        <f>ROUND(E77*F77,2)</f>
        <v>0</v>
      </c>
      <c r="H77" s="181"/>
      <c r="I77" s="182">
        <f>ROUND(E77*H77,2)</f>
        <v>0</v>
      </c>
      <c r="J77" s="181"/>
      <c r="K77" s="182">
        <f>ROUND(E77*J77,2)</f>
        <v>0</v>
      </c>
      <c r="L77" s="182">
        <v>15</v>
      </c>
      <c r="M77" s="182">
        <f>G77*(1+L77/100)</f>
        <v>0</v>
      </c>
      <c r="N77" s="182">
        <v>0</v>
      </c>
      <c r="O77" s="182">
        <f>ROUND(E77*N77,2)</f>
        <v>0</v>
      </c>
      <c r="P77" s="182">
        <v>0</v>
      </c>
      <c r="Q77" s="182">
        <f>ROUND(E77*P77,2)</f>
        <v>0</v>
      </c>
      <c r="R77" s="182"/>
      <c r="S77" s="182" t="s">
        <v>265</v>
      </c>
      <c r="T77" s="161">
        <v>0</v>
      </c>
      <c r="U77" s="161">
        <f>ROUND(E77*T77,2)</f>
        <v>0</v>
      </c>
      <c r="V77" s="161"/>
      <c r="W77" s="152"/>
      <c r="X77" s="152"/>
      <c r="Y77" s="152"/>
      <c r="Z77" s="152"/>
      <c r="AA77" s="152"/>
      <c r="AB77" s="152"/>
      <c r="AC77" s="152"/>
      <c r="AD77" s="152"/>
      <c r="AE77" s="152"/>
      <c r="AF77" s="152" t="s">
        <v>1548</v>
      </c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</row>
    <row r="78" spans="1:59" x14ac:dyDescent="0.2">
      <c r="A78" s="166" t="s">
        <v>260</v>
      </c>
      <c r="B78" s="167" t="s">
        <v>121</v>
      </c>
      <c r="C78" s="185" t="s">
        <v>115</v>
      </c>
      <c r="D78" s="168"/>
      <c r="E78" s="169"/>
      <c r="F78" s="170"/>
      <c r="G78" s="170">
        <f>SUMIF(AF79:AF91,"&lt;&gt;NOR",G79:G91)</f>
        <v>0</v>
      </c>
      <c r="H78" s="170"/>
      <c r="I78" s="170">
        <f>SUM(I79:I91)</f>
        <v>0</v>
      </c>
      <c r="J78" s="170"/>
      <c r="K78" s="170">
        <f>SUM(K79:K91)</f>
        <v>0</v>
      </c>
      <c r="L78" s="170"/>
      <c r="M78" s="170">
        <f>SUM(M79:M91)</f>
        <v>0</v>
      </c>
      <c r="N78" s="170"/>
      <c r="O78" s="170">
        <f>SUM(O79:O91)</f>
        <v>0</v>
      </c>
      <c r="P78" s="170"/>
      <c r="Q78" s="170">
        <f>SUM(Q79:Q91)</f>
        <v>0</v>
      </c>
      <c r="R78" s="170"/>
      <c r="S78" s="170"/>
      <c r="T78" s="165"/>
      <c r="U78" s="165">
        <f>SUM(U79:U91)</f>
        <v>0</v>
      </c>
      <c r="V78" s="165"/>
      <c r="AF78" t="s">
        <v>261</v>
      </c>
    </row>
    <row r="79" spans="1:59" outlineLevel="1" x14ac:dyDescent="0.2">
      <c r="A79" s="177">
        <v>66</v>
      </c>
      <c r="B79" s="178" t="s">
        <v>1560</v>
      </c>
      <c r="C79" s="186" t="s">
        <v>1606</v>
      </c>
      <c r="D79" s="179" t="s">
        <v>1500</v>
      </c>
      <c r="E79" s="180">
        <v>8</v>
      </c>
      <c r="F79" s="181"/>
      <c r="G79" s="182">
        <f t="shared" ref="G79:G91" si="24">ROUND(E79*F79,2)</f>
        <v>0</v>
      </c>
      <c r="H79" s="181"/>
      <c r="I79" s="182">
        <f t="shared" ref="I79:I91" si="25">ROUND(E79*H79,2)</f>
        <v>0</v>
      </c>
      <c r="J79" s="181"/>
      <c r="K79" s="182">
        <f t="shared" ref="K79:K91" si="26">ROUND(E79*J79,2)</f>
        <v>0</v>
      </c>
      <c r="L79" s="182">
        <v>15</v>
      </c>
      <c r="M79" s="182">
        <f t="shared" ref="M79:M91" si="27">G79*(1+L79/100)</f>
        <v>0</v>
      </c>
      <c r="N79" s="182">
        <v>0</v>
      </c>
      <c r="O79" s="182">
        <f t="shared" ref="O79:O91" si="28">ROUND(E79*N79,2)</f>
        <v>0</v>
      </c>
      <c r="P79" s="182">
        <v>0</v>
      </c>
      <c r="Q79" s="182">
        <f t="shared" ref="Q79:Q91" si="29">ROUND(E79*P79,2)</f>
        <v>0</v>
      </c>
      <c r="R79" s="182"/>
      <c r="S79" s="182" t="s">
        <v>265</v>
      </c>
      <c r="T79" s="161">
        <v>0</v>
      </c>
      <c r="U79" s="161">
        <f>ROUND(E79*T79,2)</f>
        <v>0</v>
      </c>
      <c r="V79" s="161"/>
      <c r="W79" s="152"/>
      <c r="X79" s="152"/>
      <c r="Y79" s="152"/>
      <c r="Z79" s="152"/>
      <c r="AA79" s="152"/>
      <c r="AB79" s="152"/>
      <c r="AC79" s="152"/>
      <c r="AD79" s="152"/>
      <c r="AE79" s="152"/>
      <c r="AF79" s="152" t="s">
        <v>1548</v>
      </c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</row>
    <row r="80" spans="1:59" outlineLevel="1" x14ac:dyDescent="0.2">
      <c r="A80" s="177">
        <v>67</v>
      </c>
      <c r="B80" s="178" t="s">
        <v>1562</v>
      </c>
      <c r="C80" s="186" t="s">
        <v>1647</v>
      </c>
      <c r="D80" s="179" t="s">
        <v>1609</v>
      </c>
      <c r="E80" s="180">
        <v>8</v>
      </c>
      <c r="F80" s="181"/>
      <c r="G80" s="182">
        <f t="shared" si="24"/>
        <v>0</v>
      </c>
      <c r="H80" s="181"/>
      <c r="I80" s="182">
        <f t="shared" si="25"/>
        <v>0</v>
      </c>
      <c r="J80" s="181"/>
      <c r="K80" s="182">
        <f t="shared" si="26"/>
        <v>0</v>
      </c>
      <c r="L80" s="182">
        <v>15</v>
      </c>
      <c r="M80" s="182">
        <f t="shared" si="27"/>
        <v>0</v>
      </c>
      <c r="N80" s="182">
        <v>0</v>
      </c>
      <c r="O80" s="182">
        <f t="shared" si="28"/>
        <v>0</v>
      </c>
      <c r="P80" s="182">
        <v>0</v>
      </c>
      <c r="Q80" s="182">
        <f t="shared" si="29"/>
        <v>0</v>
      </c>
      <c r="R80" s="182"/>
      <c r="S80" s="182" t="s">
        <v>265</v>
      </c>
      <c r="T80" s="161">
        <v>0</v>
      </c>
      <c r="U80" s="161">
        <f>ROUND(E80*T80,2)</f>
        <v>0</v>
      </c>
      <c r="V80" s="161"/>
      <c r="W80" s="152"/>
      <c r="X80" s="152"/>
      <c r="Y80" s="152"/>
      <c r="Z80" s="152"/>
      <c r="AA80" s="152"/>
      <c r="AB80" s="152"/>
      <c r="AC80" s="152"/>
      <c r="AD80" s="152"/>
      <c r="AE80" s="152"/>
      <c r="AF80" s="152" t="s">
        <v>1548</v>
      </c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</row>
    <row r="81" spans="1:59" outlineLevel="1" x14ac:dyDescent="0.2">
      <c r="A81" s="177">
        <v>68</v>
      </c>
      <c r="B81" s="178" t="s">
        <v>1564</v>
      </c>
      <c r="C81" s="186" t="s">
        <v>1615</v>
      </c>
      <c r="D81" s="179" t="s">
        <v>1609</v>
      </c>
      <c r="E81" s="180">
        <v>1</v>
      </c>
      <c r="F81" s="181"/>
      <c r="G81" s="182">
        <f t="shared" si="24"/>
        <v>0</v>
      </c>
      <c r="H81" s="181"/>
      <c r="I81" s="182">
        <f t="shared" si="25"/>
        <v>0</v>
      </c>
      <c r="J81" s="181"/>
      <c r="K81" s="182">
        <f t="shared" si="26"/>
        <v>0</v>
      </c>
      <c r="L81" s="182">
        <v>15</v>
      </c>
      <c r="M81" s="182">
        <f t="shared" si="27"/>
        <v>0</v>
      </c>
      <c r="N81" s="182">
        <v>0</v>
      </c>
      <c r="O81" s="182">
        <f t="shared" si="28"/>
        <v>0</v>
      </c>
      <c r="P81" s="182">
        <v>0</v>
      </c>
      <c r="Q81" s="182">
        <f t="shared" si="29"/>
        <v>0</v>
      </c>
      <c r="R81" s="182"/>
      <c r="S81" s="182" t="s">
        <v>265</v>
      </c>
      <c r="T81" s="161">
        <v>0</v>
      </c>
      <c r="U81" s="161">
        <f>ROUND(E81*T81,2)</f>
        <v>0</v>
      </c>
      <c r="V81" s="161"/>
      <c r="W81" s="152"/>
      <c r="X81" s="152"/>
      <c r="Y81" s="152"/>
      <c r="Z81" s="152"/>
      <c r="AA81" s="152"/>
      <c r="AB81" s="152"/>
      <c r="AC81" s="152"/>
      <c r="AD81" s="152"/>
      <c r="AE81" s="152"/>
      <c r="AF81" s="152" t="s">
        <v>1548</v>
      </c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</row>
    <row r="82" spans="1:59" outlineLevel="1" x14ac:dyDescent="0.2">
      <c r="A82" s="177">
        <v>69</v>
      </c>
      <c r="B82" s="178" t="s">
        <v>1566</v>
      </c>
      <c r="C82" s="186" t="s">
        <v>1617</v>
      </c>
      <c r="D82" s="179" t="s">
        <v>1598</v>
      </c>
      <c r="E82" s="180">
        <v>1</v>
      </c>
      <c r="F82" s="181"/>
      <c r="G82" s="182">
        <f t="shared" si="24"/>
        <v>0</v>
      </c>
      <c r="H82" s="181"/>
      <c r="I82" s="182">
        <f t="shared" si="25"/>
        <v>0</v>
      </c>
      <c r="J82" s="181"/>
      <c r="K82" s="182">
        <f t="shared" si="26"/>
        <v>0</v>
      </c>
      <c r="L82" s="182">
        <v>15</v>
      </c>
      <c r="M82" s="182">
        <f t="shared" si="27"/>
        <v>0</v>
      </c>
      <c r="N82" s="182">
        <v>0</v>
      </c>
      <c r="O82" s="182">
        <f t="shared" si="28"/>
        <v>0</v>
      </c>
      <c r="P82" s="182">
        <v>0</v>
      </c>
      <c r="Q82" s="182">
        <f t="shared" si="29"/>
        <v>0</v>
      </c>
      <c r="R82" s="182"/>
      <c r="S82" s="182" t="s">
        <v>265</v>
      </c>
      <c r="T82" s="161">
        <v>0</v>
      </c>
      <c r="U82" s="161">
        <f>ROUND(E82*T82,2)</f>
        <v>0</v>
      </c>
      <c r="V82" s="161"/>
      <c r="W82" s="152"/>
      <c r="X82" s="152"/>
      <c r="Y82" s="152"/>
      <c r="Z82" s="152"/>
      <c r="AA82" s="152"/>
      <c r="AB82" s="152"/>
      <c r="AC82" s="152"/>
      <c r="AD82" s="152"/>
      <c r="AE82" s="152"/>
      <c r="AF82" s="152" t="s">
        <v>1548</v>
      </c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</row>
    <row r="83" spans="1:59" outlineLevel="1" x14ac:dyDescent="0.2">
      <c r="A83" s="177">
        <v>70</v>
      </c>
      <c r="B83" s="178" t="s">
        <v>1584</v>
      </c>
      <c r="C83" s="186" t="s">
        <v>1619</v>
      </c>
      <c r="D83" s="179" t="s">
        <v>1609</v>
      </c>
      <c r="E83" s="180">
        <v>8</v>
      </c>
      <c r="F83" s="181"/>
      <c r="G83" s="182">
        <f t="shared" si="24"/>
        <v>0</v>
      </c>
      <c r="H83" s="181"/>
      <c r="I83" s="182">
        <f t="shared" si="25"/>
        <v>0</v>
      </c>
      <c r="J83" s="181"/>
      <c r="K83" s="182">
        <f t="shared" si="26"/>
        <v>0</v>
      </c>
      <c r="L83" s="182">
        <v>15</v>
      </c>
      <c r="M83" s="182">
        <f t="shared" si="27"/>
        <v>0</v>
      </c>
      <c r="N83" s="182">
        <v>0</v>
      </c>
      <c r="O83" s="182">
        <f t="shared" si="28"/>
        <v>0</v>
      </c>
      <c r="P83" s="182">
        <v>0</v>
      </c>
      <c r="Q83" s="182">
        <f t="shared" si="29"/>
        <v>0</v>
      </c>
      <c r="R83" s="182"/>
      <c r="S83" s="182" t="s">
        <v>265</v>
      </c>
      <c r="T83" s="161">
        <v>0</v>
      </c>
      <c r="U83" s="161">
        <f>ROUND(E83*T83,2)</f>
        <v>0</v>
      </c>
      <c r="V83" s="161"/>
      <c r="W83" s="152"/>
      <c r="X83" s="152"/>
      <c r="Y83" s="152"/>
      <c r="Z83" s="152"/>
      <c r="AA83" s="152"/>
      <c r="AB83" s="152"/>
      <c r="AC83" s="152"/>
      <c r="AD83" s="152"/>
      <c r="AE83" s="152"/>
      <c r="AF83" s="152" t="s">
        <v>1548</v>
      </c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</row>
    <row r="84" spans="1:59" outlineLevel="1" x14ac:dyDescent="0.2">
      <c r="A84" s="177">
        <v>71</v>
      </c>
      <c r="B84" s="178" t="s">
        <v>1586</v>
      </c>
      <c r="C84" s="186" t="s">
        <v>1621</v>
      </c>
      <c r="D84" s="179" t="s">
        <v>1609</v>
      </c>
      <c r="E84" s="180">
        <v>5</v>
      </c>
      <c r="F84" s="181"/>
      <c r="G84" s="182">
        <f t="shared" si="24"/>
        <v>0</v>
      </c>
      <c r="H84" s="181"/>
      <c r="I84" s="182">
        <f t="shared" si="25"/>
        <v>0</v>
      </c>
      <c r="J84" s="181"/>
      <c r="K84" s="182">
        <f t="shared" si="26"/>
        <v>0</v>
      </c>
      <c r="L84" s="182">
        <v>15</v>
      </c>
      <c r="M84" s="182">
        <f t="shared" si="27"/>
        <v>0</v>
      </c>
      <c r="N84" s="182">
        <v>0</v>
      </c>
      <c r="O84" s="182">
        <f t="shared" si="28"/>
        <v>0</v>
      </c>
      <c r="P84" s="182">
        <v>0</v>
      </c>
      <c r="Q84" s="182">
        <f t="shared" si="29"/>
        <v>0</v>
      </c>
      <c r="R84" s="182"/>
      <c r="S84" s="182" t="s">
        <v>265</v>
      </c>
      <c r="T84" s="161">
        <v>0</v>
      </c>
      <c r="U84" s="161">
        <f>ROUND(E84*T84,2)</f>
        <v>0</v>
      </c>
      <c r="V84" s="161"/>
      <c r="W84" s="152"/>
      <c r="X84" s="152"/>
      <c r="Y84" s="152"/>
      <c r="Z84" s="152"/>
      <c r="AA84" s="152"/>
      <c r="AB84" s="152"/>
      <c r="AC84" s="152"/>
      <c r="AD84" s="152"/>
      <c r="AE84" s="152"/>
      <c r="AF84" s="152" t="s">
        <v>1548</v>
      </c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</row>
    <row r="85" spans="1:59" outlineLevel="1" x14ac:dyDescent="0.2">
      <c r="A85" s="177">
        <v>72</v>
      </c>
      <c r="B85" s="178" t="s">
        <v>1588</v>
      </c>
      <c r="C85" s="186" t="s">
        <v>1625</v>
      </c>
      <c r="D85" s="179" t="s">
        <v>1598</v>
      </c>
      <c r="E85" s="180">
        <v>1</v>
      </c>
      <c r="F85" s="181"/>
      <c r="G85" s="182">
        <f t="shared" si="24"/>
        <v>0</v>
      </c>
      <c r="H85" s="181"/>
      <c r="I85" s="182">
        <f t="shared" si="25"/>
        <v>0</v>
      </c>
      <c r="J85" s="181"/>
      <c r="K85" s="182">
        <f t="shared" si="26"/>
        <v>0</v>
      </c>
      <c r="L85" s="182">
        <v>15</v>
      </c>
      <c r="M85" s="182">
        <f t="shared" si="27"/>
        <v>0</v>
      </c>
      <c r="N85" s="182">
        <v>0</v>
      </c>
      <c r="O85" s="182">
        <f t="shared" si="28"/>
        <v>0</v>
      </c>
      <c r="P85" s="182">
        <v>0</v>
      </c>
      <c r="Q85" s="182">
        <f t="shared" si="29"/>
        <v>0</v>
      </c>
      <c r="R85" s="182"/>
      <c r="S85" s="182" t="s">
        <v>265</v>
      </c>
      <c r="T85" s="161">
        <v>0</v>
      </c>
      <c r="U85" s="161">
        <f>ROUND(E85*T85,2)</f>
        <v>0</v>
      </c>
      <c r="V85" s="161"/>
      <c r="W85" s="152"/>
      <c r="X85" s="152"/>
      <c r="Y85" s="152"/>
      <c r="Z85" s="152"/>
      <c r="AA85" s="152"/>
      <c r="AB85" s="152"/>
      <c r="AC85" s="152"/>
      <c r="AD85" s="152"/>
      <c r="AE85" s="152"/>
      <c r="AF85" s="152" t="s">
        <v>1548</v>
      </c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</row>
    <row r="86" spans="1:59" outlineLevel="1" x14ac:dyDescent="0.2">
      <c r="A86" s="177">
        <v>73</v>
      </c>
      <c r="B86" s="178" t="s">
        <v>1590</v>
      </c>
      <c r="C86" s="186" t="s">
        <v>1627</v>
      </c>
      <c r="D86" s="179" t="s">
        <v>1598</v>
      </c>
      <c r="E86" s="180">
        <v>1</v>
      </c>
      <c r="F86" s="181"/>
      <c r="G86" s="182">
        <f t="shared" si="24"/>
        <v>0</v>
      </c>
      <c r="H86" s="181"/>
      <c r="I86" s="182">
        <f t="shared" si="25"/>
        <v>0</v>
      </c>
      <c r="J86" s="181"/>
      <c r="K86" s="182">
        <f t="shared" si="26"/>
        <v>0</v>
      </c>
      <c r="L86" s="182">
        <v>15</v>
      </c>
      <c r="M86" s="182">
        <f t="shared" si="27"/>
        <v>0</v>
      </c>
      <c r="N86" s="182">
        <v>0</v>
      </c>
      <c r="O86" s="182">
        <f t="shared" si="28"/>
        <v>0</v>
      </c>
      <c r="P86" s="182">
        <v>0</v>
      </c>
      <c r="Q86" s="182">
        <f t="shared" si="29"/>
        <v>0</v>
      </c>
      <c r="R86" s="182"/>
      <c r="S86" s="182" t="s">
        <v>265</v>
      </c>
      <c r="T86" s="161">
        <v>0</v>
      </c>
      <c r="U86" s="161">
        <f>ROUND(E86*T86,2)</f>
        <v>0</v>
      </c>
      <c r="V86" s="161"/>
      <c r="W86" s="152"/>
      <c r="X86" s="152"/>
      <c r="Y86" s="152"/>
      <c r="Z86" s="152"/>
      <c r="AA86" s="152"/>
      <c r="AB86" s="152"/>
      <c r="AC86" s="152"/>
      <c r="AD86" s="152"/>
      <c r="AE86" s="152"/>
      <c r="AF86" s="152" t="s">
        <v>1548</v>
      </c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</row>
    <row r="87" spans="1:59" outlineLevel="1" x14ac:dyDescent="0.2">
      <c r="A87" s="177">
        <v>74</v>
      </c>
      <c r="B87" s="178" t="s">
        <v>1574</v>
      </c>
      <c r="C87" s="186" t="s">
        <v>1648</v>
      </c>
      <c r="D87" s="179" t="s">
        <v>364</v>
      </c>
      <c r="E87" s="180">
        <v>215</v>
      </c>
      <c r="F87" s="181"/>
      <c r="G87" s="182">
        <f t="shared" si="24"/>
        <v>0</v>
      </c>
      <c r="H87" s="181"/>
      <c r="I87" s="182">
        <f t="shared" si="25"/>
        <v>0</v>
      </c>
      <c r="J87" s="181"/>
      <c r="K87" s="182">
        <f t="shared" si="26"/>
        <v>0</v>
      </c>
      <c r="L87" s="182">
        <v>15</v>
      </c>
      <c r="M87" s="182">
        <f t="shared" si="27"/>
        <v>0</v>
      </c>
      <c r="N87" s="182">
        <v>0</v>
      </c>
      <c r="O87" s="182">
        <f t="shared" si="28"/>
        <v>0</v>
      </c>
      <c r="P87" s="182">
        <v>0</v>
      </c>
      <c r="Q87" s="182">
        <f t="shared" si="29"/>
        <v>0</v>
      </c>
      <c r="R87" s="182"/>
      <c r="S87" s="182" t="s">
        <v>265</v>
      </c>
      <c r="T87" s="161">
        <v>0</v>
      </c>
      <c r="U87" s="161">
        <f>ROUND(E87*T87,2)</f>
        <v>0</v>
      </c>
      <c r="V87" s="161"/>
      <c r="W87" s="152"/>
      <c r="X87" s="152"/>
      <c r="Y87" s="152"/>
      <c r="Z87" s="152"/>
      <c r="AA87" s="152"/>
      <c r="AB87" s="152"/>
      <c r="AC87" s="152"/>
      <c r="AD87" s="152"/>
      <c r="AE87" s="152"/>
      <c r="AF87" s="152" t="s">
        <v>1548</v>
      </c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</row>
    <row r="88" spans="1:59" outlineLevel="1" x14ac:dyDescent="0.2">
      <c r="A88" s="177">
        <v>75</v>
      </c>
      <c r="B88" s="178" t="s">
        <v>1576</v>
      </c>
      <c r="C88" s="186" t="s">
        <v>1649</v>
      </c>
      <c r="D88" s="179" t="s">
        <v>364</v>
      </c>
      <c r="E88" s="180">
        <v>42</v>
      </c>
      <c r="F88" s="181"/>
      <c r="G88" s="182">
        <f t="shared" si="24"/>
        <v>0</v>
      </c>
      <c r="H88" s="181"/>
      <c r="I88" s="182">
        <f t="shared" si="25"/>
        <v>0</v>
      </c>
      <c r="J88" s="181"/>
      <c r="K88" s="182">
        <f t="shared" si="26"/>
        <v>0</v>
      </c>
      <c r="L88" s="182">
        <v>15</v>
      </c>
      <c r="M88" s="182">
        <f t="shared" si="27"/>
        <v>0</v>
      </c>
      <c r="N88" s="182">
        <v>0</v>
      </c>
      <c r="O88" s="182">
        <f t="shared" si="28"/>
        <v>0</v>
      </c>
      <c r="P88" s="182">
        <v>0</v>
      </c>
      <c r="Q88" s="182">
        <f t="shared" si="29"/>
        <v>0</v>
      </c>
      <c r="R88" s="182"/>
      <c r="S88" s="182" t="s">
        <v>265</v>
      </c>
      <c r="T88" s="161">
        <v>0</v>
      </c>
      <c r="U88" s="161">
        <f>ROUND(E88*T88,2)</f>
        <v>0</v>
      </c>
      <c r="V88" s="161"/>
      <c r="W88" s="152"/>
      <c r="X88" s="152"/>
      <c r="Y88" s="152"/>
      <c r="Z88" s="152"/>
      <c r="AA88" s="152"/>
      <c r="AB88" s="152"/>
      <c r="AC88" s="152"/>
      <c r="AD88" s="152"/>
      <c r="AE88" s="152"/>
      <c r="AF88" s="152" t="s">
        <v>1548</v>
      </c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</row>
    <row r="89" spans="1:59" outlineLevel="1" x14ac:dyDescent="0.2">
      <c r="A89" s="177">
        <v>76</v>
      </c>
      <c r="B89" s="178" t="s">
        <v>1578</v>
      </c>
      <c r="C89" s="186" t="s">
        <v>1593</v>
      </c>
      <c r="D89" s="179" t="s">
        <v>364</v>
      </c>
      <c r="E89" s="180">
        <v>120</v>
      </c>
      <c r="F89" s="181"/>
      <c r="G89" s="182">
        <f t="shared" si="24"/>
        <v>0</v>
      </c>
      <c r="H89" s="181"/>
      <c r="I89" s="182">
        <f t="shared" si="25"/>
        <v>0</v>
      </c>
      <c r="J89" s="181"/>
      <c r="K89" s="182">
        <f t="shared" si="26"/>
        <v>0</v>
      </c>
      <c r="L89" s="182">
        <v>15</v>
      </c>
      <c r="M89" s="182">
        <f t="shared" si="27"/>
        <v>0</v>
      </c>
      <c r="N89" s="182">
        <v>0</v>
      </c>
      <c r="O89" s="182">
        <f t="shared" si="28"/>
        <v>0</v>
      </c>
      <c r="P89" s="182">
        <v>0</v>
      </c>
      <c r="Q89" s="182">
        <f t="shared" si="29"/>
        <v>0</v>
      </c>
      <c r="R89" s="182"/>
      <c r="S89" s="182" t="s">
        <v>265</v>
      </c>
      <c r="T89" s="161">
        <v>0</v>
      </c>
      <c r="U89" s="161">
        <f>ROUND(E89*T89,2)</f>
        <v>0</v>
      </c>
      <c r="V89" s="161"/>
      <c r="W89" s="152"/>
      <c r="X89" s="152"/>
      <c r="Y89" s="152"/>
      <c r="Z89" s="152"/>
      <c r="AA89" s="152"/>
      <c r="AB89" s="152"/>
      <c r="AC89" s="152"/>
      <c r="AD89" s="152"/>
      <c r="AE89" s="152"/>
      <c r="AF89" s="152" t="s">
        <v>1548</v>
      </c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</row>
    <row r="90" spans="1:59" outlineLevel="1" x14ac:dyDescent="0.2">
      <c r="A90" s="177">
        <v>77</v>
      </c>
      <c r="B90" s="178" t="s">
        <v>1580</v>
      </c>
      <c r="C90" s="186" t="s">
        <v>1602</v>
      </c>
      <c r="D90" s="179" t="s">
        <v>364</v>
      </c>
      <c r="E90" s="180">
        <v>120</v>
      </c>
      <c r="F90" s="181"/>
      <c r="G90" s="182">
        <f t="shared" si="24"/>
        <v>0</v>
      </c>
      <c r="H90" s="181"/>
      <c r="I90" s="182">
        <f t="shared" si="25"/>
        <v>0</v>
      </c>
      <c r="J90" s="181"/>
      <c r="K90" s="182">
        <f t="shared" si="26"/>
        <v>0</v>
      </c>
      <c r="L90" s="182">
        <v>15</v>
      </c>
      <c r="M90" s="182">
        <f t="shared" si="27"/>
        <v>0</v>
      </c>
      <c r="N90" s="182">
        <v>0</v>
      </c>
      <c r="O90" s="182">
        <f t="shared" si="28"/>
        <v>0</v>
      </c>
      <c r="P90" s="182">
        <v>0</v>
      </c>
      <c r="Q90" s="182">
        <f t="shared" si="29"/>
        <v>0</v>
      </c>
      <c r="R90" s="182"/>
      <c r="S90" s="182" t="s">
        <v>265</v>
      </c>
      <c r="T90" s="161">
        <v>0</v>
      </c>
      <c r="U90" s="161">
        <f>ROUND(E90*T90,2)</f>
        <v>0</v>
      </c>
      <c r="V90" s="161"/>
      <c r="W90" s="152"/>
      <c r="X90" s="152"/>
      <c r="Y90" s="152"/>
      <c r="Z90" s="152"/>
      <c r="AA90" s="152"/>
      <c r="AB90" s="152"/>
      <c r="AC90" s="152"/>
      <c r="AD90" s="152"/>
      <c r="AE90" s="152"/>
      <c r="AF90" s="152" t="s">
        <v>1548</v>
      </c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</row>
    <row r="91" spans="1:59" outlineLevel="1" x14ac:dyDescent="0.2">
      <c r="A91" s="177">
        <v>78</v>
      </c>
      <c r="B91" s="178" t="s">
        <v>1582</v>
      </c>
      <c r="C91" s="186" t="s">
        <v>1604</v>
      </c>
      <c r="D91" s="179" t="s">
        <v>1500</v>
      </c>
      <c r="E91" s="180">
        <v>2</v>
      </c>
      <c r="F91" s="181"/>
      <c r="G91" s="182">
        <f t="shared" si="24"/>
        <v>0</v>
      </c>
      <c r="H91" s="181"/>
      <c r="I91" s="182">
        <f t="shared" si="25"/>
        <v>0</v>
      </c>
      <c r="J91" s="181"/>
      <c r="K91" s="182">
        <f t="shared" si="26"/>
        <v>0</v>
      </c>
      <c r="L91" s="182">
        <v>15</v>
      </c>
      <c r="M91" s="182">
        <f t="shared" si="27"/>
        <v>0</v>
      </c>
      <c r="N91" s="182">
        <v>0</v>
      </c>
      <c r="O91" s="182">
        <f t="shared" si="28"/>
        <v>0</v>
      </c>
      <c r="P91" s="182">
        <v>0</v>
      </c>
      <c r="Q91" s="182">
        <f t="shared" si="29"/>
        <v>0</v>
      </c>
      <c r="R91" s="182"/>
      <c r="S91" s="182" t="s">
        <v>265</v>
      </c>
      <c r="T91" s="161">
        <v>0</v>
      </c>
      <c r="U91" s="161">
        <f>ROUND(E91*T91,2)</f>
        <v>0</v>
      </c>
      <c r="V91" s="161"/>
      <c r="W91" s="152"/>
      <c r="X91" s="152"/>
      <c r="Y91" s="152"/>
      <c r="Z91" s="152"/>
      <c r="AA91" s="152"/>
      <c r="AB91" s="152"/>
      <c r="AC91" s="152"/>
      <c r="AD91" s="152"/>
      <c r="AE91" s="152"/>
      <c r="AF91" s="152" t="s">
        <v>1548</v>
      </c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</row>
    <row r="92" spans="1:59" x14ac:dyDescent="0.2">
      <c r="A92" s="166" t="s">
        <v>260</v>
      </c>
      <c r="B92" s="167" t="s">
        <v>124</v>
      </c>
      <c r="C92" s="185" t="s">
        <v>125</v>
      </c>
      <c r="D92" s="168"/>
      <c r="E92" s="169"/>
      <c r="F92" s="170"/>
      <c r="G92" s="170">
        <f>SUMIF(AF93:AF103,"&lt;&gt;NOR",G93:G103)</f>
        <v>0</v>
      </c>
      <c r="H92" s="170"/>
      <c r="I92" s="170">
        <f>SUM(I93:I103)</f>
        <v>0</v>
      </c>
      <c r="J92" s="170"/>
      <c r="K92" s="170">
        <f>SUM(K93:K103)</f>
        <v>0</v>
      </c>
      <c r="L92" s="170"/>
      <c r="M92" s="170">
        <f>SUM(M93:M103)</f>
        <v>0</v>
      </c>
      <c r="N92" s="170"/>
      <c r="O92" s="170">
        <f>SUM(O93:O103)</f>
        <v>0</v>
      </c>
      <c r="P92" s="170"/>
      <c r="Q92" s="170">
        <f>SUM(Q93:Q103)</f>
        <v>0</v>
      </c>
      <c r="R92" s="170"/>
      <c r="S92" s="170"/>
      <c r="T92" s="165"/>
      <c r="U92" s="165">
        <f>SUM(U93:U103)</f>
        <v>0</v>
      </c>
      <c r="V92" s="165"/>
      <c r="AF92" t="s">
        <v>261</v>
      </c>
    </row>
    <row r="93" spans="1:59" outlineLevel="1" x14ac:dyDescent="0.2">
      <c r="A93" s="177">
        <v>79</v>
      </c>
      <c r="B93" s="178" t="s">
        <v>1558</v>
      </c>
      <c r="C93" s="186" t="s">
        <v>1650</v>
      </c>
      <c r="D93" s="179" t="s">
        <v>1500</v>
      </c>
      <c r="E93" s="180">
        <v>1</v>
      </c>
      <c r="F93" s="181"/>
      <c r="G93" s="182">
        <f t="shared" ref="G93:G103" si="30">ROUND(E93*F93,2)</f>
        <v>0</v>
      </c>
      <c r="H93" s="181"/>
      <c r="I93" s="182">
        <f t="shared" ref="I93:I103" si="31">ROUND(E93*H93,2)</f>
        <v>0</v>
      </c>
      <c r="J93" s="181"/>
      <c r="K93" s="182">
        <f t="shared" ref="K93:K103" si="32">ROUND(E93*J93,2)</f>
        <v>0</v>
      </c>
      <c r="L93" s="182">
        <v>15</v>
      </c>
      <c r="M93" s="182">
        <f t="shared" ref="M93:M103" si="33">G93*(1+L93/100)</f>
        <v>0</v>
      </c>
      <c r="N93" s="182">
        <v>0</v>
      </c>
      <c r="O93" s="182">
        <f t="shared" ref="O93:O103" si="34">ROUND(E93*N93,2)</f>
        <v>0</v>
      </c>
      <c r="P93" s="182">
        <v>0</v>
      </c>
      <c r="Q93" s="182">
        <f t="shared" ref="Q93:Q103" si="35">ROUND(E93*P93,2)</f>
        <v>0</v>
      </c>
      <c r="R93" s="182"/>
      <c r="S93" s="182" t="s">
        <v>265</v>
      </c>
      <c r="T93" s="161">
        <v>0</v>
      </c>
      <c r="U93" s="161">
        <f>ROUND(E93*T93,2)</f>
        <v>0</v>
      </c>
      <c r="V93" s="161"/>
      <c r="W93" s="152"/>
      <c r="X93" s="152"/>
      <c r="Y93" s="152"/>
      <c r="Z93" s="152"/>
      <c r="AA93" s="152"/>
      <c r="AB93" s="152"/>
      <c r="AC93" s="152"/>
      <c r="AD93" s="152"/>
      <c r="AE93" s="152"/>
      <c r="AF93" s="152" t="s">
        <v>1548</v>
      </c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</row>
    <row r="94" spans="1:59" outlineLevel="1" x14ac:dyDescent="0.2">
      <c r="A94" s="177">
        <v>80</v>
      </c>
      <c r="B94" s="178" t="s">
        <v>1560</v>
      </c>
      <c r="C94" s="186" t="s">
        <v>1651</v>
      </c>
      <c r="D94" s="179" t="s">
        <v>1500</v>
      </c>
      <c r="E94" s="180">
        <v>1</v>
      </c>
      <c r="F94" s="181"/>
      <c r="G94" s="182">
        <f t="shared" si="30"/>
        <v>0</v>
      </c>
      <c r="H94" s="181"/>
      <c r="I94" s="182">
        <f t="shared" si="31"/>
        <v>0</v>
      </c>
      <c r="J94" s="181"/>
      <c r="K94" s="182">
        <f t="shared" si="32"/>
        <v>0</v>
      </c>
      <c r="L94" s="182">
        <v>15</v>
      </c>
      <c r="M94" s="182">
        <f t="shared" si="33"/>
        <v>0</v>
      </c>
      <c r="N94" s="182">
        <v>0</v>
      </c>
      <c r="O94" s="182">
        <f t="shared" si="34"/>
        <v>0</v>
      </c>
      <c r="P94" s="182">
        <v>0</v>
      </c>
      <c r="Q94" s="182">
        <f t="shared" si="35"/>
        <v>0</v>
      </c>
      <c r="R94" s="182"/>
      <c r="S94" s="182" t="s">
        <v>265</v>
      </c>
      <c r="T94" s="161">
        <v>0</v>
      </c>
      <c r="U94" s="161">
        <f>ROUND(E94*T94,2)</f>
        <v>0</v>
      </c>
      <c r="V94" s="161"/>
      <c r="W94" s="152"/>
      <c r="X94" s="152"/>
      <c r="Y94" s="152"/>
      <c r="Z94" s="152"/>
      <c r="AA94" s="152"/>
      <c r="AB94" s="152"/>
      <c r="AC94" s="152"/>
      <c r="AD94" s="152"/>
      <c r="AE94" s="152"/>
      <c r="AF94" s="152" t="s">
        <v>1548</v>
      </c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</row>
    <row r="95" spans="1:59" outlineLevel="1" x14ac:dyDescent="0.2">
      <c r="A95" s="177">
        <v>81</v>
      </c>
      <c r="B95" s="178" t="s">
        <v>1562</v>
      </c>
      <c r="C95" s="186" t="s">
        <v>1652</v>
      </c>
      <c r="D95" s="179" t="s">
        <v>1500</v>
      </c>
      <c r="E95" s="180">
        <v>14</v>
      </c>
      <c r="F95" s="181"/>
      <c r="G95" s="182">
        <f t="shared" si="30"/>
        <v>0</v>
      </c>
      <c r="H95" s="181"/>
      <c r="I95" s="182">
        <f t="shared" si="31"/>
        <v>0</v>
      </c>
      <c r="J95" s="181"/>
      <c r="K95" s="182">
        <f t="shared" si="32"/>
        <v>0</v>
      </c>
      <c r="L95" s="182">
        <v>15</v>
      </c>
      <c r="M95" s="182">
        <f t="shared" si="33"/>
        <v>0</v>
      </c>
      <c r="N95" s="182">
        <v>0</v>
      </c>
      <c r="O95" s="182">
        <f t="shared" si="34"/>
        <v>0</v>
      </c>
      <c r="P95" s="182">
        <v>0</v>
      </c>
      <c r="Q95" s="182">
        <f t="shared" si="35"/>
        <v>0</v>
      </c>
      <c r="R95" s="182"/>
      <c r="S95" s="182" t="s">
        <v>265</v>
      </c>
      <c r="T95" s="161">
        <v>0</v>
      </c>
      <c r="U95" s="161">
        <f>ROUND(E95*T95,2)</f>
        <v>0</v>
      </c>
      <c r="V95" s="161"/>
      <c r="W95" s="152"/>
      <c r="X95" s="152"/>
      <c r="Y95" s="152"/>
      <c r="Z95" s="152"/>
      <c r="AA95" s="152"/>
      <c r="AB95" s="152"/>
      <c r="AC95" s="152"/>
      <c r="AD95" s="152"/>
      <c r="AE95" s="152"/>
      <c r="AF95" s="152" t="s">
        <v>1548</v>
      </c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</row>
    <row r="96" spans="1:59" outlineLevel="1" x14ac:dyDescent="0.2">
      <c r="A96" s="177">
        <v>82</v>
      </c>
      <c r="B96" s="178" t="s">
        <v>1568</v>
      </c>
      <c r="C96" s="186" t="s">
        <v>1653</v>
      </c>
      <c r="D96" s="179" t="s">
        <v>1500</v>
      </c>
      <c r="E96" s="180">
        <v>8</v>
      </c>
      <c r="F96" s="181"/>
      <c r="G96" s="182">
        <f t="shared" si="30"/>
        <v>0</v>
      </c>
      <c r="H96" s="181"/>
      <c r="I96" s="182">
        <f t="shared" si="31"/>
        <v>0</v>
      </c>
      <c r="J96" s="181"/>
      <c r="K96" s="182">
        <f t="shared" si="32"/>
        <v>0</v>
      </c>
      <c r="L96" s="182">
        <v>15</v>
      </c>
      <c r="M96" s="182">
        <f t="shared" si="33"/>
        <v>0</v>
      </c>
      <c r="N96" s="182">
        <v>0</v>
      </c>
      <c r="O96" s="182">
        <f t="shared" si="34"/>
        <v>0</v>
      </c>
      <c r="P96" s="182">
        <v>0</v>
      </c>
      <c r="Q96" s="182">
        <f t="shared" si="35"/>
        <v>0</v>
      </c>
      <c r="R96" s="182"/>
      <c r="S96" s="182" t="s">
        <v>265</v>
      </c>
      <c r="T96" s="161">
        <v>0</v>
      </c>
      <c r="U96" s="161">
        <f>ROUND(E96*T96,2)</f>
        <v>0</v>
      </c>
      <c r="V96" s="161"/>
      <c r="W96" s="152"/>
      <c r="X96" s="152"/>
      <c r="Y96" s="152"/>
      <c r="Z96" s="152"/>
      <c r="AA96" s="152"/>
      <c r="AB96" s="152"/>
      <c r="AC96" s="152"/>
      <c r="AD96" s="152"/>
      <c r="AE96" s="152"/>
      <c r="AF96" s="152" t="s">
        <v>1548</v>
      </c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</row>
    <row r="97" spans="1:59" outlineLevel="1" x14ac:dyDescent="0.2">
      <c r="A97" s="177">
        <v>83</v>
      </c>
      <c r="B97" s="178" t="s">
        <v>1570</v>
      </c>
      <c r="C97" s="186" t="s">
        <v>1654</v>
      </c>
      <c r="D97" s="179" t="s">
        <v>1500</v>
      </c>
      <c r="E97" s="180">
        <v>1</v>
      </c>
      <c r="F97" s="181"/>
      <c r="G97" s="182">
        <f t="shared" si="30"/>
        <v>0</v>
      </c>
      <c r="H97" s="181"/>
      <c r="I97" s="182">
        <f t="shared" si="31"/>
        <v>0</v>
      </c>
      <c r="J97" s="181"/>
      <c r="K97" s="182">
        <f t="shared" si="32"/>
        <v>0</v>
      </c>
      <c r="L97" s="182">
        <v>15</v>
      </c>
      <c r="M97" s="182">
        <f t="shared" si="33"/>
        <v>0</v>
      </c>
      <c r="N97" s="182">
        <v>0</v>
      </c>
      <c r="O97" s="182">
        <f t="shared" si="34"/>
        <v>0</v>
      </c>
      <c r="P97" s="182">
        <v>0</v>
      </c>
      <c r="Q97" s="182">
        <f t="shared" si="35"/>
        <v>0</v>
      </c>
      <c r="R97" s="182"/>
      <c r="S97" s="182" t="s">
        <v>265</v>
      </c>
      <c r="T97" s="161">
        <v>0</v>
      </c>
      <c r="U97" s="161">
        <f>ROUND(E97*T97,2)</f>
        <v>0</v>
      </c>
      <c r="V97" s="161"/>
      <c r="W97" s="152"/>
      <c r="X97" s="152"/>
      <c r="Y97" s="152"/>
      <c r="Z97" s="152"/>
      <c r="AA97" s="152"/>
      <c r="AB97" s="152"/>
      <c r="AC97" s="152"/>
      <c r="AD97" s="152"/>
      <c r="AE97" s="152"/>
      <c r="AF97" s="152" t="s">
        <v>1548</v>
      </c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</row>
    <row r="98" spans="1:59" ht="22.5" outlineLevel="1" x14ac:dyDescent="0.2">
      <c r="A98" s="177">
        <v>84</v>
      </c>
      <c r="B98" s="178" t="s">
        <v>1572</v>
      </c>
      <c r="C98" s="186" t="s">
        <v>1655</v>
      </c>
      <c r="D98" s="179" t="s">
        <v>1500</v>
      </c>
      <c r="E98" s="180">
        <v>1</v>
      </c>
      <c r="F98" s="181"/>
      <c r="G98" s="182">
        <f t="shared" si="30"/>
        <v>0</v>
      </c>
      <c r="H98" s="181"/>
      <c r="I98" s="182">
        <f t="shared" si="31"/>
        <v>0</v>
      </c>
      <c r="J98" s="181"/>
      <c r="K98" s="182">
        <f t="shared" si="32"/>
        <v>0</v>
      </c>
      <c r="L98" s="182">
        <v>15</v>
      </c>
      <c r="M98" s="182">
        <f t="shared" si="33"/>
        <v>0</v>
      </c>
      <c r="N98" s="182">
        <v>0</v>
      </c>
      <c r="O98" s="182">
        <f t="shared" si="34"/>
        <v>0</v>
      </c>
      <c r="P98" s="182">
        <v>0</v>
      </c>
      <c r="Q98" s="182">
        <f t="shared" si="35"/>
        <v>0</v>
      </c>
      <c r="R98" s="182"/>
      <c r="S98" s="182" t="s">
        <v>265</v>
      </c>
      <c r="T98" s="161">
        <v>0</v>
      </c>
      <c r="U98" s="161">
        <f>ROUND(E98*T98,2)</f>
        <v>0</v>
      </c>
      <c r="V98" s="161"/>
      <c r="W98" s="152"/>
      <c r="X98" s="152"/>
      <c r="Y98" s="152"/>
      <c r="Z98" s="152"/>
      <c r="AA98" s="152"/>
      <c r="AB98" s="152"/>
      <c r="AC98" s="152"/>
      <c r="AD98" s="152"/>
      <c r="AE98" s="152"/>
      <c r="AF98" s="152" t="s">
        <v>1548</v>
      </c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</row>
    <row r="99" spans="1:59" outlineLevel="1" x14ac:dyDescent="0.2">
      <c r="A99" s="177">
        <v>85</v>
      </c>
      <c r="B99" s="178" t="s">
        <v>1574</v>
      </c>
      <c r="C99" s="186" t="s">
        <v>1656</v>
      </c>
      <c r="D99" s="179" t="s">
        <v>1500</v>
      </c>
      <c r="E99" s="180">
        <v>1</v>
      </c>
      <c r="F99" s="181"/>
      <c r="G99" s="182">
        <f t="shared" si="30"/>
        <v>0</v>
      </c>
      <c r="H99" s="181"/>
      <c r="I99" s="182">
        <f t="shared" si="31"/>
        <v>0</v>
      </c>
      <c r="J99" s="181"/>
      <c r="K99" s="182">
        <f t="shared" si="32"/>
        <v>0</v>
      </c>
      <c r="L99" s="182">
        <v>15</v>
      </c>
      <c r="M99" s="182">
        <f t="shared" si="33"/>
        <v>0</v>
      </c>
      <c r="N99" s="182">
        <v>0</v>
      </c>
      <c r="O99" s="182">
        <f t="shared" si="34"/>
        <v>0</v>
      </c>
      <c r="P99" s="182">
        <v>0</v>
      </c>
      <c r="Q99" s="182">
        <f t="shared" si="35"/>
        <v>0</v>
      </c>
      <c r="R99" s="182"/>
      <c r="S99" s="182" t="s">
        <v>265</v>
      </c>
      <c r="T99" s="161">
        <v>0</v>
      </c>
      <c r="U99" s="161">
        <f>ROUND(E99*T99,2)</f>
        <v>0</v>
      </c>
      <c r="V99" s="161"/>
      <c r="W99" s="152"/>
      <c r="X99" s="152"/>
      <c r="Y99" s="152"/>
      <c r="Z99" s="152"/>
      <c r="AA99" s="152"/>
      <c r="AB99" s="152"/>
      <c r="AC99" s="152"/>
      <c r="AD99" s="152"/>
      <c r="AE99" s="152"/>
      <c r="AF99" s="152" t="s">
        <v>1548</v>
      </c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</row>
    <row r="100" spans="1:59" outlineLevel="1" x14ac:dyDescent="0.2">
      <c r="A100" s="177">
        <v>86</v>
      </c>
      <c r="B100" s="178" t="s">
        <v>1576</v>
      </c>
      <c r="C100" s="186" t="s">
        <v>1657</v>
      </c>
      <c r="D100" s="179" t="s">
        <v>1500</v>
      </c>
      <c r="E100" s="180">
        <v>3</v>
      </c>
      <c r="F100" s="181"/>
      <c r="G100" s="182">
        <f t="shared" si="30"/>
        <v>0</v>
      </c>
      <c r="H100" s="181"/>
      <c r="I100" s="182">
        <f t="shared" si="31"/>
        <v>0</v>
      </c>
      <c r="J100" s="181"/>
      <c r="K100" s="182">
        <f t="shared" si="32"/>
        <v>0</v>
      </c>
      <c r="L100" s="182">
        <v>15</v>
      </c>
      <c r="M100" s="182">
        <f t="shared" si="33"/>
        <v>0</v>
      </c>
      <c r="N100" s="182">
        <v>0</v>
      </c>
      <c r="O100" s="182">
        <f t="shared" si="34"/>
        <v>0</v>
      </c>
      <c r="P100" s="182">
        <v>0</v>
      </c>
      <c r="Q100" s="182">
        <f t="shared" si="35"/>
        <v>0</v>
      </c>
      <c r="R100" s="182"/>
      <c r="S100" s="182" t="s">
        <v>265</v>
      </c>
      <c r="T100" s="161">
        <v>0</v>
      </c>
      <c r="U100" s="161">
        <f>ROUND(E100*T100,2)</f>
        <v>0</v>
      </c>
      <c r="V100" s="161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 t="s">
        <v>1548</v>
      </c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</row>
    <row r="101" spans="1:59" outlineLevel="1" x14ac:dyDescent="0.2">
      <c r="A101" s="177">
        <v>87</v>
      </c>
      <c r="B101" s="178" t="s">
        <v>1578</v>
      </c>
      <c r="C101" s="186" t="s">
        <v>1658</v>
      </c>
      <c r="D101" s="179" t="s">
        <v>1500</v>
      </c>
      <c r="E101" s="180">
        <v>1</v>
      </c>
      <c r="F101" s="181"/>
      <c r="G101" s="182">
        <f t="shared" si="30"/>
        <v>0</v>
      </c>
      <c r="H101" s="181"/>
      <c r="I101" s="182">
        <f t="shared" si="31"/>
        <v>0</v>
      </c>
      <c r="J101" s="181"/>
      <c r="K101" s="182">
        <f t="shared" si="32"/>
        <v>0</v>
      </c>
      <c r="L101" s="182">
        <v>15</v>
      </c>
      <c r="M101" s="182">
        <f t="shared" si="33"/>
        <v>0</v>
      </c>
      <c r="N101" s="182">
        <v>0</v>
      </c>
      <c r="O101" s="182">
        <f t="shared" si="34"/>
        <v>0</v>
      </c>
      <c r="P101" s="182">
        <v>0</v>
      </c>
      <c r="Q101" s="182">
        <f t="shared" si="35"/>
        <v>0</v>
      </c>
      <c r="R101" s="182"/>
      <c r="S101" s="182" t="s">
        <v>265</v>
      </c>
      <c r="T101" s="161">
        <v>0</v>
      </c>
      <c r="U101" s="161">
        <f>ROUND(E101*T101,2)</f>
        <v>0</v>
      </c>
      <c r="V101" s="161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 t="s">
        <v>1548</v>
      </c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</row>
    <row r="102" spans="1:59" outlineLevel="1" x14ac:dyDescent="0.2">
      <c r="A102" s="177">
        <v>88</v>
      </c>
      <c r="B102" s="178" t="s">
        <v>1580</v>
      </c>
      <c r="C102" s="186" t="s">
        <v>1659</v>
      </c>
      <c r="D102" s="179" t="s">
        <v>1500</v>
      </c>
      <c r="E102" s="180">
        <v>1</v>
      </c>
      <c r="F102" s="181"/>
      <c r="G102" s="182">
        <f t="shared" si="30"/>
        <v>0</v>
      </c>
      <c r="H102" s="181"/>
      <c r="I102" s="182">
        <f t="shared" si="31"/>
        <v>0</v>
      </c>
      <c r="J102" s="181"/>
      <c r="K102" s="182">
        <f t="shared" si="32"/>
        <v>0</v>
      </c>
      <c r="L102" s="182">
        <v>15</v>
      </c>
      <c r="M102" s="182">
        <f t="shared" si="33"/>
        <v>0</v>
      </c>
      <c r="N102" s="182">
        <v>0</v>
      </c>
      <c r="O102" s="182">
        <f t="shared" si="34"/>
        <v>0</v>
      </c>
      <c r="P102" s="182">
        <v>0</v>
      </c>
      <c r="Q102" s="182">
        <f t="shared" si="35"/>
        <v>0</v>
      </c>
      <c r="R102" s="182"/>
      <c r="S102" s="182" t="s">
        <v>265</v>
      </c>
      <c r="T102" s="161">
        <v>0</v>
      </c>
      <c r="U102" s="161">
        <f>ROUND(E102*T102,2)</f>
        <v>0</v>
      </c>
      <c r="V102" s="161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 t="s">
        <v>1548</v>
      </c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</row>
    <row r="103" spans="1:59" outlineLevel="1" x14ac:dyDescent="0.2">
      <c r="A103" s="177">
        <v>89</v>
      </c>
      <c r="B103" s="178" t="s">
        <v>1582</v>
      </c>
      <c r="C103" s="186" t="s">
        <v>1660</v>
      </c>
      <c r="D103" s="179" t="s">
        <v>1500</v>
      </c>
      <c r="E103" s="180">
        <v>1</v>
      </c>
      <c r="F103" s="181"/>
      <c r="G103" s="182">
        <f t="shared" si="30"/>
        <v>0</v>
      </c>
      <c r="H103" s="181"/>
      <c r="I103" s="182">
        <f t="shared" si="31"/>
        <v>0</v>
      </c>
      <c r="J103" s="181"/>
      <c r="K103" s="182">
        <f t="shared" si="32"/>
        <v>0</v>
      </c>
      <c r="L103" s="182">
        <v>15</v>
      </c>
      <c r="M103" s="182">
        <f t="shared" si="33"/>
        <v>0</v>
      </c>
      <c r="N103" s="182">
        <v>0</v>
      </c>
      <c r="O103" s="182">
        <f t="shared" si="34"/>
        <v>0</v>
      </c>
      <c r="P103" s="182">
        <v>0</v>
      </c>
      <c r="Q103" s="182">
        <f t="shared" si="35"/>
        <v>0</v>
      </c>
      <c r="R103" s="182"/>
      <c r="S103" s="182" t="s">
        <v>265</v>
      </c>
      <c r="T103" s="161">
        <v>0</v>
      </c>
      <c r="U103" s="161">
        <f>ROUND(E103*T103,2)</f>
        <v>0</v>
      </c>
      <c r="V103" s="161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 t="s">
        <v>1548</v>
      </c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</row>
    <row r="104" spans="1:59" x14ac:dyDescent="0.2">
      <c r="A104" s="166" t="s">
        <v>260</v>
      </c>
      <c r="B104" s="167" t="s">
        <v>126</v>
      </c>
      <c r="C104" s="185" t="s">
        <v>115</v>
      </c>
      <c r="D104" s="168"/>
      <c r="E104" s="169"/>
      <c r="F104" s="170"/>
      <c r="G104" s="170">
        <f>SUMIF(AF105:AF121,"&lt;&gt;NOR",G105:G121)</f>
        <v>0</v>
      </c>
      <c r="H104" s="170"/>
      <c r="I104" s="170">
        <f>SUM(I105:I121)</f>
        <v>0</v>
      </c>
      <c r="J104" s="170"/>
      <c r="K104" s="170">
        <f>SUM(K105:K121)</f>
        <v>0</v>
      </c>
      <c r="L104" s="170"/>
      <c r="M104" s="170">
        <f>SUM(M105:M121)</f>
        <v>0</v>
      </c>
      <c r="N104" s="170"/>
      <c r="O104" s="170">
        <f>SUM(O105:O121)</f>
        <v>0</v>
      </c>
      <c r="P104" s="170"/>
      <c r="Q104" s="170">
        <f>SUM(Q105:Q121)</f>
        <v>0</v>
      </c>
      <c r="R104" s="170"/>
      <c r="S104" s="170"/>
      <c r="T104" s="165"/>
      <c r="U104" s="165">
        <f>SUM(U105:U121)</f>
        <v>0</v>
      </c>
      <c r="V104" s="165"/>
      <c r="AF104" t="s">
        <v>261</v>
      </c>
    </row>
    <row r="105" spans="1:59" outlineLevel="1" x14ac:dyDescent="0.2">
      <c r="A105" s="177">
        <v>90</v>
      </c>
      <c r="B105" s="178" t="s">
        <v>1564</v>
      </c>
      <c r="C105" s="186" t="s">
        <v>1661</v>
      </c>
      <c r="D105" s="179" t="s">
        <v>364</v>
      </c>
      <c r="E105" s="180">
        <v>356</v>
      </c>
      <c r="F105" s="181"/>
      <c r="G105" s="182">
        <f t="shared" ref="G105:G113" si="36">ROUND(E105*F105,2)</f>
        <v>0</v>
      </c>
      <c r="H105" s="181"/>
      <c r="I105" s="182">
        <f t="shared" ref="I105:I113" si="37">ROUND(E105*H105,2)</f>
        <v>0</v>
      </c>
      <c r="J105" s="181"/>
      <c r="K105" s="182">
        <f t="shared" ref="K105:K113" si="38">ROUND(E105*J105,2)</f>
        <v>0</v>
      </c>
      <c r="L105" s="182">
        <v>15</v>
      </c>
      <c r="M105" s="182">
        <f t="shared" ref="M105:M113" si="39">G105*(1+L105/100)</f>
        <v>0</v>
      </c>
      <c r="N105" s="182">
        <v>0</v>
      </c>
      <c r="O105" s="182">
        <f t="shared" ref="O105:O113" si="40">ROUND(E105*N105,2)</f>
        <v>0</v>
      </c>
      <c r="P105" s="182">
        <v>0</v>
      </c>
      <c r="Q105" s="182">
        <f t="shared" ref="Q105:Q113" si="41">ROUND(E105*P105,2)</f>
        <v>0</v>
      </c>
      <c r="R105" s="182"/>
      <c r="S105" s="182" t="s">
        <v>265</v>
      </c>
      <c r="T105" s="161">
        <v>0</v>
      </c>
      <c r="U105" s="161">
        <f>ROUND(E105*T105,2)</f>
        <v>0</v>
      </c>
      <c r="V105" s="161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 t="s">
        <v>1548</v>
      </c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</row>
    <row r="106" spans="1:59" outlineLevel="1" x14ac:dyDescent="0.2">
      <c r="A106" s="177">
        <v>91</v>
      </c>
      <c r="B106" s="178" t="s">
        <v>1566</v>
      </c>
      <c r="C106" s="186" t="s">
        <v>1662</v>
      </c>
      <c r="D106" s="179" t="s">
        <v>364</v>
      </c>
      <c r="E106" s="180">
        <v>48</v>
      </c>
      <c r="F106" s="181"/>
      <c r="G106" s="182">
        <f t="shared" si="36"/>
        <v>0</v>
      </c>
      <c r="H106" s="181"/>
      <c r="I106" s="182">
        <f t="shared" si="37"/>
        <v>0</v>
      </c>
      <c r="J106" s="181"/>
      <c r="K106" s="182">
        <f t="shared" si="38"/>
        <v>0</v>
      </c>
      <c r="L106" s="182">
        <v>15</v>
      </c>
      <c r="M106" s="182">
        <f t="shared" si="39"/>
        <v>0</v>
      </c>
      <c r="N106" s="182">
        <v>0</v>
      </c>
      <c r="O106" s="182">
        <f t="shared" si="40"/>
        <v>0</v>
      </c>
      <c r="P106" s="182">
        <v>0</v>
      </c>
      <c r="Q106" s="182">
        <f t="shared" si="41"/>
        <v>0</v>
      </c>
      <c r="R106" s="182"/>
      <c r="S106" s="182" t="s">
        <v>265</v>
      </c>
      <c r="T106" s="161">
        <v>0</v>
      </c>
      <c r="U106" s="161">
        <f>ROUND(E106*T106,2)</f>
        <v>0</v>
      </c>
      <c r="V106" s="161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 t="s">
        <v>1548</v>
      </c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</row>
    <row r="107" spans="1:59" outlineLevel="1" x14ac:dyDescent="0.2">
      <c r="A107" s="177">
        <v>92</v>
      </c>
      <c r="B107" s="178" t="s">
        <v>1584</v>
      </c>
      <c r="C107" s="186" t="s">
        <v>1649</v>
      </c>
      <c r="D107" s="179" t="s">
        <v>364</v>
      </c>
      <c r="E107" s="180">
        <v>42</v>
      </c>
      <c r="F107" s="181"/>
      <c r="G107" s="182">
        <f t="shared" si="36"/>
        <v>0</v>
      </c>
      <c r="H107" s="181"/>
      <c r="I107" s="182">
        <f t="shared" si="37"/>
        <v>0</v>
      </c>
      <c r="J107" s="181"/>
      <c r="K107" s="182">
        <f t="shared" si="38"/>
        <v>0</v>
      </c>
      <c r="L107" s="182">
        <v>15</v>
      </c>
      <c r="M107" s="182">
        <f t="shared" si="39"/>
        <v>0</v>
      </c>
      <c r="N107" s="182">
        <v>0</v>
      </c>
      <c r="O107" s="182">
        <f t="shared" si="40"/>
        <v>0</v>
      </c>
      <c r="P107" s="182">
        <v>0</v>
      </c>
      <c r="Q107" s="182">
        <f t="shared" si="41"/>
        <v>0</v>
      </c>
      <c r="R107" s="182"/>
      <c r="S107" s="182" t="s">
        <v>265</v>
      </c>
      <c r="T107" s="161">
        <v>0</v>
      </c>
      <c r="U107" s="161">
        <f>ROUND(E107*T107,2)</f>
        <v>0</v>
      </c>
      <c r="V107" s="161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 t="s">
        <v>1548</v>
      </c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</row>
    <row r="108" spans="1:59" outlineLevel="1" x14ac:dyDescent="0.2">
      <c r="A108" s="177">
        <v>93</v>
      </c>
      <c r="B108" s="178" t="s">
        <v>1586</v>
      </c>
      <c r="C108" s="186" t="s">
        <v>1663</v>
      </c>
      <c r="D108" s="179" t="s">
        <v>364</v>
      </c>
      <c r="E108" s="180">
        <v>46</v>
      </c>
      <c r="F108" s="181"/>
      <c r="G108" s="182">
        <f t="shared" si="36"/>
        <v>0</v>
      </c>
      <c r="H108" s="181"/>
      <c r="I108" s="182">
        <f t="shared" si="37"/>
        <v>0</v>
      </c>
      <c r="J108" s="181"/>
      <c r="K108" s="182">
        <f t="shared" si="38"/>
        <v>0</v>
      </c>
      <c r="L108" s="182">
        <v>15</v>
      </c>
      <c r="M108" s="182">
        <f t="shared" si="39"/>
        <v>0</v>
      </c>
      <c r="N108" s="182">
        <v>0</v>
      </c>
      <c r="O108" s="182">
        <f t="shared" si="40"/>
        <v>0</v>
      </c>
      <c r="P108" s="182">
        <v>0</v>
      </c>
      <c r="Q108" s="182">
        <f t="shared" si="41"/>
        <v>0</v>
      </c>
      <c r="R108" s="182"/>
      <c r="S108" s="182" t="s">
        <v>265</v>
      </c>
      <c r="T108" s="161">
        <v>0</v>
      </c>
      <c r="U108" s="161">
        <f>ROUND(E108*T108,2)</f>
        <v>0</v>
      </c>
      <c r="V108" s="161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 t="s">
        <v>1548</v>
      </c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</row>
    <row r="109" spans="1:59" outlineLevel="1" x14ac:dyDescent="0.2">
      <c r="A109" s="177">
        <v>94</v>
      </c>
      <c r="B109" s="178" t="s">
        <v>1588</v>
      </c>
      <c r="C109" s="186" t="s">
        <v>1593</v>
      </c>
      <c r="D109" s="179" t="s">
        <v>364</v>
      </c>
      <c r="E109" s="180">
        <v>186</v>
      </c>
      <c r="F109" s="181"/>
      <c r="G109" s="182">
        <f t="shared" si="36"/>
        <v>0</v>
      </c>
      <c r="H109" s="181"/>
      <c r="I109" s="182">
        <f t="shared" si="37"/>
        <v>0</v>
      </c>
      <c r="J109" s="181"/>
      <c r="K109" s="182">
        <f t="shared" si="38"/>
        <v>0</v>
      </c>
      <c r="L109" s="182">
        <v>15</v>
      </c>
      <c r="M109" s="182">
        <f t="shared" si="39"/>
        <v>0</v>
      </c>
      <c r="N109" s="182">
        <v>0</v>
      </c>
      <c r="O109" s="182">
        <f t="shared" si="40"/>
        <v>0</v>
      </c>
      <c r="P109" s="182">
        <v>0</v>
      </c>
      <c r="Q109" s="182">
        <f t="shared" si="41"/>
        <v>0</v>
      </c>
      <c r="R109" s="182"/>
      <c r="S109" s="182" t="s">
        <v>265</v>
      </c>
      <c r="T109" s="161">
        <v>0</v>
      </c>
      <c r="U109" s="161">
        <f>ROUND(E109*T109,2)</f>
        <v>0</v>
      </c>
      <c r="V109" s="161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 t="s">
        <v>1548</v>
      </c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</row>
    <row r="110" spans="1:59" outlineLevel="1" x14ac:dyDescent="0.2">
      <c r="A110" s="177">
        <v>95</v>
      </c>
      <c r="B110" s="178" t="s">
        <v>1590</v>
      </c>
      <c r="C110" s="186" t="s">
        <v>1595</v>
      </c>
      <c r="D110" s="179" t="s">
        <v>1500</v>
      </c>
      <c r="E110" s="180">
        <v>7</v>
      </c>
      <c r="F110" s="181"/>
      <c r="G110" s="182">
        <f t="shared" si="36"/>
        <v>0</v>
      </c>
      <c r="H110" s="181"/>
      <c r="I110" s="182">
        <f t="shared" si="37"/>
        <v>0</v>
      </c>
      <c r="J110" s="181"/>
      <c r="K110" s="182">
        <f t="shared" si="38"/>
        <v>0</v>
      </c>
      <c r="L110" s="182">
        <v>15</v>
      </c>
      <c r="M110" s="182">
        <f t="shared" si="39"/>
        <v>0</v>
      </c>
      <c r="N110" s="182">
        <v>0</v>
      </c>
      <c r="O110" s="182">
        <f t="shared" si="40"/>
        <v>0</v>
      </c>
      <c r="P110" s="182">
        <v>0</v>
      </c>
      <c r="Q110" s="182">
        <f t="shared" si="41"/>
        <v>0</v>
      </c>
      <c r="R110" s="182"/>
      <c r="S110" s="182" t="s">
        <v>265</v>
      </c>
      <c r="T110" s="161">
        <v>0</v>
      </c>
      <c r="U110" s="161">
        <f>ROUND(E110*T110,2)</f>
        <v>0</v>
      </c>
      <c r="V110" s="161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 t="s">
        <v>1548</v>
      </c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</row>
    <row r="111" spans="1:59" outlineLevel="1" x14ac:dyDescent="0.2">
      <c r="A111" s="177">
        <v>96</v>
      </c>
      <c r="B111" s="178" t="s">
        <v>1592</v>
      </c>
      <c r="C111" s="186" t="s">
        <v>1602</v>
      </c>
      <c r="D111" s="179" t="s">
        <v>364</v>
      </c>
      <c r="E111" s="180">
        <v>186</v>
      </c>
      <c r="F111" s="181"/>
      <c r="G111" s="182">
        <f t="shared" si="36"/>
        <v>0</v>
      </c>
      <c r="H111" s="181"/>
      <c r="I111" s="182">
        <f t="shared" si="37"/>
        <v>0</v>
      </c>
      <c r="J111" s="181"/>
      <c r="K111" s="182">
        <f t="shared" si="38"/>
        <v>0</v>
      </c>
      <c r="L111" s="182">
        <v>15</v>
      </c>
      <c r="M111" s="182">
        <f t="shared" si="39"/>
        <v>0</v>
      </c>
      <c r="N111" s="182">
        <v>0</v>
      </c>
      <c r="O111" s="182">
        <f t="shared" si="40"/>
        <v>0</v>
      </c>
      <c r="P111" s="182">
        <v>0</v>
      </c>
      <c r="Q111" s="182">
        <f t="shared" si="41"/>
        <v>0</v>
      </c>
      <c r="R111" s="182"/>
      <c r="S111" s="182" t="s">
        <v>265</v>
      </c>
      <c r="T111" s="161">
        <v>0</v>
      </c>
      <c r="U111" s="161">
        <f>ROUND(E111*T111,2)</f>
        <v>0</v>
      </c>
      <c r="V111" s="161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 t="s">
        <v>1548</v>
      </c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</row>
    <row r="112" spans="1:59" outlineLevel="1" x14ac:dyDescent="0.2">
      <c r="A112" s="177">
        <v>97</v>
      </c>
      <c r="B112" s="178" t="s">
        <v>1594</v>
      </c>
      <c r="C112" s="186" t="s">
        <v>1606</v>
      </c>
      <c r="D112" s="179" t="s">
        <v>1500</v>
      </c>
      <c r="E112" s="180">
        <v>4</v>
      </c>
      <c r="F112" s="181"/>
      <c r="G112" s="182">
        <f t="shared" si="36"/>
        <v>0</v>
      </c>
      <c r="H112" s="181"/>
      <c r="I112" s="182">
        <f t="shared" si="37"/>
        <v>0</v>
      </c>
      <c r="J112" s="181"/>
      <c r="K112" s="182">
        <f t="shared" si="38"/>
        <v>0</v>
      </c>
      <c r="L112" s="182">
        <v>15</v>
      </c>
      <c r="M112" s="182">
        <f t="shared" si="39"/>
        <v>0</v>
      </c>
      <c r="N112" s="182">
        <v>0</v>
      </c>
      <c r="O112" s="182">
        <f t="shared" si="40"/>
        <v>0</v>
      </c>
      <c r="P112" s="182">
        <v>0</v>
      </c>
      <c r="Q112" s="182">
        <f t="shared" si="41"/>
        <v>0</v>
      </c>
      <c r="R112" s="182"/>
      <c r="S112" s="182" t="s">
        <v>265</v>
      </c>
      <c r="T112" s="161">
        <v>0</v>
      </c>
      <c r="U112" s="161">
        <f>ROUND(E112*T112,2)</f>
        <v>0</v>
      </c>
      <c r="V112" s="161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 t="s">
        <v>1548</v>
      </c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</row>
    <row r="113" spans="1:59" ht="33.75" outlineLevel="1" x14ac:dyDescent="0.2">
      <c r="A113" s="171">
        <v>98</v>
      </c>
      <c r="B113" s="172" t="s">
        <v>1596</v>
      </c>
      <c r="C113" s="187" t="s">
        <v>1664</v>
      </c>
      <c r="D113" s="173" t="s">
        <v>1541</v>
      </c>
      <c r="E113" s="174">
        <v>1</v>
      </c>
      <c r="F113" s="175"/>
      <c r="G113" s="176">
        <f t="shared" si="36"/>
        <v>0</v>
      </c>
      <c r="H113" s="175"/>
      <c r="I113" s="176">
        <f t="shared" si="37"/>
        <v>0</v>
      </c>
      <c r="J113" s="175"/>
      <c r="K113" s="176">
        <f t="shared" si="38"/>
        <v>0</v>
      </c>
      <c r="L113" s="176">
        <v>15</v>
      </c>
      <c r="M113" s="176">
        <f t="shared" si="39"/>
        <v>0</v>
      </c>
      <c r="N113" s="176">
        <v>0</v>
      </c>
      <c r="O113" s="176">
        <f t="shared" si="40"/>
        <v>0</v>
      </c>
      <c r="P113" s="176">
        <v>0</v>
      </c>
      <c r="Q113" s="176">
        <f t="shared" si="41"/>
        <v>0</v>
      </c>
      <c r="R113" s="176"/>
      <c r="S113" s="176" t="s">
        <v>265</v>
      </c>
      <c r="T113" s="161">
        <v>0</v>
      </c>
      <c r="U113" s="161">
        <f>ROUND(E113*T113,2)</f>
        <v>0</v>
      </c>
      <c r="V113" s="161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 t="s">
        <v>1548</v>
      </c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</row>
    <row r="114" spans="1:59" outlineLevel="1" x14ac:dyDescent="0.2">
      <c r="A114" s="159"/>
      <c r="B114" s="160"/>
      <c r="C114" s="248" t="s">
        <v>1665</v>
      </c>
      <c r="D114" s="249"/>
      <c r="E114" s="249"/>
      <c r="F114" s="249"/>
      <c r="G114" s="249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 t="s">
        <v>272</v>
      </c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</row>
    <row r="115" spans="1:59" outlineLevel="1" x14ac:dyDescent="0.2">
      <c r="A115" s="177">
        <v>99</v>
      </c>
      <c r="B115" s="178" t="s">
        <v>1599</v>
      </c>
      <c r="C115" s="186" t="s">
        <v>1666</v>
      </c>
      <c r="D115" s="179" t="s">
        <v>1500</v>
      </c>
      <c r="E115" s="180">
        <v>18</v>
      </c>
      <c r="F115" s="181"/>
      <c r="G115" s="182">
        <f t="shared" ref="G115:G121" si="42">ROUND(E115*F115,2)</f>
        <v>0</v>
      </c>
      <c r="H115" s="181"/>
      <c r="I115" s="182">
        <f t="shared" ref="I115:I121" si="43">ROUND(E115*H115,2)</f>
        <v>0</v>
      </c>
      <c r="J115" s="181"/>
      <c r="K115" s="182">
        <f t="shared" ref="K115:K121" si="44">ROUND(E115*J115,2)</f>
        <v>0</v>
      </c>
      <c r="L115" s="182">
        <v>15</v>
      </c>
      <c r="M115" s="182">
        <f t="shared" ref="M115:M121" si="45">G115*(1+L115/100)</f>
        <v>0</v>
      </c>
      <c r="N115" s="182">
        <v>0</v>
      </c>
      <c r="O115" s="182">
        <f t="shared" ref="O115:O121" si="46">ROUND(E115*N115,2)</f>
        <v>0</v>
      </c>
      <c r="P115" s="182">
        <v>0</v>
      </c>
      <c r="Q115" s="182">
        <f t="shared" ref="Q115:Q121" si="47">ROUND(E115*P115,2)</f>
        <v>0</v>
      </c>
      <c r="R115" s="182"/>
      <c r="S115" s="182" t="s">
        <v>265</v>
      </c>
      <c r="T115" s="161">
        <v>0</v>
      </c>
      <c r="U115" s="161">
        <f>ROUND(E115*T115,2)</f>
        <v>0</v>
      </c>
      <c r="V115" s="161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 t="s">
        <v>1548</v>
      </c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</row>
    <row r="116" spans="1:59" outlineLevel="1" x14ac:dyDescent="0.2">
      <c r="A116" s="177">
        <v>100</v>
      </c>
      <c r="B116" s="178" t="s">
        <v>1601</v>
      </c>
      <c r="C116" s="186" t="s">
        <v>1667</v>
      </c>
      <c r="D116" s="179" t="s">
        <v>1500</v>
      </c>
      <c r="E116" s="180">
        <v>10</v>
      </c>
      <c r="F116" s="181"/>
      <c r="G116" s="182">
        <f t="shared" si="42"/>
        <v>0</v>
      </c>
      <c r="H116" s="181"/>
      <c r="I116" s="182">
        <f t="shared" si="43"/>
        <v>0</v>
      </c>
      <c r="J116" s="181"/>
      <c r="K116" s="182">
        <f t="shared" si="44"/>
        <v>0</v>
      </c>
      <c r="L116" s="182">
        <v>15</v>
      </c>
      <c r="M116" s="182">
        <f t="shared" si="45"/>
        <v>0</v>
      </c>
      <c r="N116" s="182">
        <v>0</v>
      </c>
      <c r="O116" s="182">
        <f t="shared" si="46"/>
        <v>0</v>
      </c>
      <c r="P116" s="182">
        <v>0</v>
      </c>
      <c r="Q116" s="182">
        <f t="shared" si="47"/>
        <v>0</v>
      </c>
      <c r="R116" s="182"/>
      <c r="S116" s="182" t="s">
        <v>265</v>
      </c>
      <c r="T116" s="161">
        <v>0</v>
      </c>
      <c r="U116" s="161">
        <f>ROUND(E116*T116,2)</f>
        <v>0</v>
      </c>
      <c r="V116" s="161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 t="s">
        <v>1548</v>
      </c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</row>
    <row r="117" spans="1:59" outlineLevel="1" x14ac:dyDescent="0.2">
      <c r="A117" s="177">
        <v>101</v>
      </c>
      <c r="B117" s="178" t="s">
        <v>1603</v>
      </c>
      <c r="C117" s="186" t="s">
        <v>1617</v>
      </c>
      <c r="D117" s="179" t="s">
        <v>1598</v>
      </c>
      <c r="E117" s="180">
        <v>1</v>
      </c>
      <c r="F117" s="181"/>
      <c r="G117" s="182">
        <f t="shared" si="42"/>
        <v>0</v>
      </c>
      <c r="H117" s="181"/>
      <c r="I117" s="182">
        <f t="shared" si="43"/>
        <v>0</v>
      </c>
      <c r="J117" s="181"/>
      <c r="K117" s="182">
        <f t="shared" si="44"/>
        <v>0</v>
      </c>
      <c r="L117" s="182">
        <v>15</v>
      </c>
      <c r="M117" s="182">
        <f t="shared" si="45"/>
        <v>0</v>
      </c>
      <c r="N117" s="182">
        <v>0</v>
      </c>
      <c r="O117" s="182">
        <f t="shared" si="46"/>
        <v>0</v>
      </c>
      <c r="P117" s="182">
        <v>0</v>
      </c>
      <c r="Q117" s="182">
        <f t="shared" si="47"/>
        <v>0</v>
      </c>
      <c r="R117" s="182"/>
      <c r="S117" s="182" t="s">
        <v>265</v>
      </c>
      <c r="T117" s="161">
        <v>0</v>
      </c>
      <c r="U117" s="161">
        <f>ROUND(E117*T117,2)</f>
        <v>0</v>
      </c>
      <c r="V117" s="161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 t="s">
        <v>1548</v>
      </c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</row>
    <row r="118" spans="1:59" outlineLevel="1" x14ac:dyDescent="0.2">
      <c r="A118" s="177">
        <v>102</v>
      </c>
      <c r="B118" s="178" t="s">
        <v>1605</v>
      </c>
      <c r="C118" s="186" t="s">
        <v>1619</v>
      </c>
      <c r="D118" s="179" t="s">
        <v>1609</v>
      </c>
      <c r="E118" s="180">
        <v>10</v>
      </c>
      <c r="F118" s="181"/>
      <c r="G118" s="182">
        <f t="shared" si="42"/>
        <v>0</v>
      </c>
      <c r="H118" s="181"/>
      <c r="I118" s="182">
        <f t="shared" si="43"/>
        <v>0</v>
      </c>
      <c r="J118" s="181"/>
      <c r="K118" s="182">
        <f t="shared" si="44"/>
        <v>0</v>
      </c>
      <c r="L118" s="182">
        <v>15</v>
      </c>
      <c r="M118" s="182">
        <f t="shared" si="45"/>
        <v>0</v>
      </c>
      <c r="N118" s="182">
        <v>0</v>
      </c>
      <c r="O118" s="182">
        <f t="shared" si="46"/>
        <v>0</v>
      </c>
      <c r="P118" s="182">
        <v>0</v>
      </c>
      <c r="Q118" s="182">
        <f t="shared" si="47"/>
        <v>0</v>
      </c>
      <c r="R118" s="182"/>
      <c r="S118" s="182" t="s">
        <v>265</v>
      </c>
      <c r="T118" s="161">
        <v>0</v>
      </c>
      <c r="U118" s="161">
        <f>ROUND(E118*T118,2)</f>
        <v>0</v>
      </c>
      <c r="V118" s="161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 t="s">
        <v>1548</v>
      </c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</row>
    <row r="119" spans="1:59" outlineLevel="1" x14ac:dyDescent="0.2">
      <c r="A119" s="177">
        <v>103</v>
      </c>
      <c r="B119" s="178" t="s">
        <v>1607</v>
      </c>
      <c r="C119" s="186" t="s">
        <v>1621</v>
      </c>
      <c r="D119" s="179" t="s">
        <v>1609</v>
      </c>
      <c r="E119" s="180">
        <v>4</v>
      </c>
      <c r="F119" s="181"/>
      <c r="G119" s="182">
        <f t="shared" si="42"/>
        <v>0</v>
      </c>
      <c r="H119" s="181"/>
      <c r="I119" s="182">
        <f t="shared" si="43"/>
        <v>0</v>
      </c>
      <c r="J119" s="181"/>
      <c r="K119" s="182">
        <f t="shared" si="44"/>
        <v>0</v>
      </c>
      <c r="L119" s="182">
        <v>15</v>
      </c>
      <c r="M119" s="182">
        <f t="shared" si="45"/>
        <v>0</v>
      </c>
      <c r="N119" s="182">
        <v>0</v>
      </c>
      <c r="O119" s="182">
        <f t="shared" si="46"/>
        <v>0</v>
      </c>
      <c r="P119" s="182">
        <v>0</v>
      </c>
      <c r="Q119" s="182">
        <f t="shared" si="47"/>
        <v>0</v>
      </c>
      <c r="R119" s="182"/>
      <c r="S119" s="182" t="s">
        <v>265</v>
      </c>
      <c r="T119" s="161">
        <v>0</v>
      </c>
      <c r="U119" s="161">
        <f>ROUND(E119*T119,2)</f>
        <v>0</v>
      </c>
      <c r="V119" s="161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 t="s">
        <v>1548</v>
      </c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</row>
    <row r="120" spans="1:59" outlineLevel="1" x14ac:dyDescent="0.2">
      <c r="A120" s="177">
        <v>104</v>
      </c>
      <c r="B120" s="178" t="s">
        <v>1610</v>
      </c>
      <c r="C120" s="186" t="s">
        <v>1625</v>
      </c>
      <c r="D120" s="179" t="s">
        <v>1598</v>
      </c>
      <c r="E120" s="180">
        <v>1</v>
      </c>
      <c r="F120" s="181"/>
      <c r="G120" s="182">
        <f t="shared" si="42"/>
        <v>0</v>
      </c>
      <c r="H120" s="181"/>
      <c r="I120" s="182">
        <f t="shared" si="43"/>
        <v>0</v>
      </c>
      <c r="J120" s="181"/>
      <c r="K120" s="182">
        <f t="shared" si="44"/>
        <v>0</v>
      </c>
      <c r="L120" s="182">
        <v>15</v>
      </c>
      <c r="M120" s="182">
        <f t="shared" si="45"/>
        <v>0</v>
      </c>
      <c r="N120" s="182">
        <v>0</v>
      </c>
      <c r="O120" s="182">
        <f t="shared" si="46"/>
        <v>0</v>
      </c>
      <c r="P120" s="182">
        <v>0</v>
      </c>
      <c r="Q120" s="182">
        <f t="shared" si="47"/>
        <v>0</v>
      </c>
      <c r="R120" s="182"/>
      <c r="S120" s="182" t="s">
        <v>265</v>
      </c>
      <c r="T120" s="161">
        <v>0</v>
      </c>
      <c r="U120" s="161">
        <f>ROUND(E120*T120,2)</f>
        <v>0</v>
      </c>
      <c r="V120" s="161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 t="s">
        <v>1548</v>
      </c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</row>
    <row r="121" spans="1:59" outlineLevel="1" x14ac:dyDescent="0.2">
      <c r="A121" s="177">
        <v>105</v>
      </c>
      <c r="B121" s="178" t="s">
        <v>1612</v>
      </c>
      <c r="C121" s="186" t="s">
        <v>1627</v>
      </c>
      <c r="D121" s="179" t="s">
        <v>1598</v>
      </c>
      <c r="E121" s="180">
        <v>1</v>
      </c>
      <c r="F121" s="181"/>
      <c r="G121" s="182">
        <f t="shared" si="42"/>
        <v>0</v>
      </c>
      <c r="H121" s="181"/>
      <c r="I121" s="182">
        <f t="shared" si="43"/>
        <v>0</v>
      </c>
      <c r="J121" s="181"/>
      <c r="K121" s="182">
        <f t="shared" si="44"/>
        <v>0</v>
      </c>
      <c r="L121" s="182">
        <v>15</v>
      </c>
      <c r="M121" s="182">
        <f t="shared" si="45"/>
        <v>0</v>
      </c>
      <c r="N121" s="182">
        <v>0</v>
      </c>
      <c r="O121" s="182">
        <f t="shared" si="46"/>
        <v>0</v>
      </c>
      <c r="P121" s="182">
        <v>0</v>
      </c>
      <c r="Q121" s="182">
        <f t="shared" si="47"/>
        <v>0</v>
      </c>
      <c r="R121" s="182"/>
      <c r="S121" s="182" t="s">
        <v>265</v>
      </c>
      <c r="T121" s="161">
        <v>0</v>
      </c>
      <c r="U121" s="161">
        <f>ROUND(E121*T121,2)</f>
        <v>0</v>
      </c>
      <c r="V121" s="161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 t="s">
        <v>1548</v>
      </c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</row>
    <row r="122" spans="1:59" x14ac:dyDescent="0.2">
      <c r="A122" s="166" t="s">
        <v>260</v>
      </c>
      <c r="B122" s="167" t="s">
        <v>128</v>
      </c>
      <c r="C122" s="185" t="s">
        <v>129</v>
      </c>
      <c r="D122" s="168"/>
      <c r="E122" s="169"/>
      <c r="F122" s="170"/>
      <c r="G122" s="170">
        <f>SUMIF(AF123:AF130,"&lt;&gt;NOR",G123:G130)</f>
        <v>0</v>
      </c>
      <c r="H122" s="170"/>
      <c r="I122" s="170">
        <f>SUM(I123:I130)</f>
        <v>0</v>
      </c>
      <c r="J122" s="170"/>
      <c r="K122" s="170">
        <f>SUM(K123:K130)</f>
        <v>0</v>
      </c>
      <c r="L122" s="170"/>
      <c r="M122" s="170">
        <f>SUM(M123:M130)</f>
        <v>0</v>
      </c>
      <c r="N122" s="170"/>
      <c r="O122" s="170">
        <f>SUM(O123:O130)</f>
        <v>0</v>
      </c>
      <c r="P122" s="170"/>
      <c r="Q122" s="170">
        <f>SUM(Q123:Q130)</f>
        <v>0</v>
      </c>
      <c r="R122" s="170"/>
      <c r="S122" s="170"/>
      <c r="T122" s="165"/>
      <c r="U122" s="165">
        <f>SUM(U123:U130)</f>
        <v>0</v>
      </c>
      <c r="V122" s="165"/>
      <c r="AF122" t="s">
        <v>261</v>
      </c>
    </row>
    <row r="123" spans="1:59" ht="22.5" outlineLevel="1" x14ac:dyDescent="0.2">
      <c r="A123" s="177">
        <v>106</v>
      </c>
      <c r="B123" s="178" t="s">
        <v>1558</v>
      </c>
      <c r="C123" s="186" t="s">
        <v>1668</v>
      </c>
      <c r="D123" s="179" t="s">
        <v>1500</v>
      </c>
      <c r="E123" s="180">
        <v>1</v>
      </c>
      <c r="F123" s="181"/>
      <c r="G123" s="182">
        <f t="shared" ref="G123:G130" si="48">ROUND(E123*F123,2)</f>
        <v>0</v>
      </c>
      <c r="H123" s="181"/>
      <c r="I123" s="182">
        <f t="shared" ref="I123:I130" si="49">ROUND(E123*H123,2)</f>
        <v>0</v>
      </c>
      <c r="J123" s="181"/>
      <c r="K123" s="182">
        <f t="shared" ref="K123:K130" si="50">ROUND(E123*J123,2)</f>
        <v>0</v>
      </c>
      <c r="L123" s="182">
        <v>15</v>
      </c>
      <c r="M123" s="182">
        <f t="shared" ref="M123:M130" si="51">G123*(1+L123/100)</f>
        <v>0</v>
      </c>
      <c r="N123" s="182">
        <v>0</v>
      </c>
      <c r="O123" s="182">
        <f t="shared" ref="O123:O130" si="52">ROUND(E123*N123,2)</f>
        <v>0</v>
      </c>
      <c r="P123" s="182">
        <v>0</v>
      </c>
      <c r="Q123" s="182">
        <f t="shared" ref="Q123:Q130" si="53">ROUND(E123*P123,2)</f>
        <v>0</v>
      </c>
      <c r="R123" s="182"/>
      <c r="S123" s="182" t="s">
        <v>265</v>
      </c>
      <c r="T123" s="161">
        <v>0</v>
      </c>
      <c r="U123" s="161">
        <f>ROUND(E123*T123,2)</f>
        <v>0</v>
      </c>
      <c r="V123" s="161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 t="s">
        <v>1548</v>
      </c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</row>
    <row r="124" spans="1:59" outlineLevel="1" x14ac:dyDescent="0.2">
      <c r="A124" s="177">
        <v>107</v>
      </c>
      <c r="B124" s="178" t="s">
        <v>1568</v>
      </c>
      <c r="C124" s="186" t="s">
        <v>1669</v>
      </c>
      <c r="D124" s="179" t="s">
        <v>1500</v>
      </c>
      <c r="E124" s="180">
        <v>8</v>
      </c>
      <c r="F124" s="181"/>
      <c r="G124" s="182">
        <f t="shared" si="48"/>
        <v>0</v>
      </c>
      <c r="H124" s="181"/>
      <c r="I124" s="182">
        <f t="shared" si="49"/>
        <v>0</v>
      </c>
      <c r="J124" s="181"/>
      <c r="K124" s="182">
        <f t="shared" si="50"/>
        <v>0</v>
      </c>
      <c r="L124" s="182">
        <v>15</v>
      </c>
      <c r="M124" s="182">
        <f t="shared" si="51"/>
        <v>0</v>
      </c>
      <c r="N124" s="182">
        <v>0</v>
      </c>
      <c r="O124" s="182">
        <f t="shared" si="52"/>
        <v>0</v>
      </c>
      <c r="P124" s="182">
        <v>0</v>
      </c>
      <c r="Q124" s="182">
        <f t="shared" si="53"/>
        <v>0</v>
      </c>
      <c r="R124" s="182"/>
      <c r="S124" s="182" t="s">
        <v>265</v>
      </c>
      <c r="T124" s="161">
        <v>0</v>
      </c>
      <c r="U124" s="161">
        <f>ROUND(E124*T124,2)</f>
        <v>0</v>
      </c>
      <c r="V124" s="161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 t="s">
        <v>1548</v>
      </c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</row>
    <row r="125" spans="1:59" outlineLevel="1" x14ac:dyDescent="0.2">
      <c r="A125" s="177">
        <v>108</v>
      </c>
      <c r="B125" s="178" t="s">
        <v>1570</v>
      </c>
      <c r="C125" s="186" t="s">
        <v>1670</v>
      </c>
      <c r="D125" s="179" t="s">
        <v>1500</v>
      </c>
      <c r="E125" s="180">
        <v>1</v>
      </c>
      <c r="F125" s="181"/>
      <c r="G125" s="182">
        <f t="shared" si="48"/>
        <v>0</v>
      </c>
      <c r="H125" s="181"/>
      <c r="I125" s="182">
        <f t="shared" si="49"/>
        <v>0</v>
      </c>
      <c r="J125" s="181"/>
      <c r="K125" s="182">
        <f t="shared" si="50"/>
        <v>0</v>
      </c>
      <c r="L125" s="182">
        <v>15</v>
      </c>
      <c r="M125" s="182">
        <f t="shared" si="51"/>
        <v>0</v>
      </c>
      <c r="N125" s="182">
        <v>0</v>
      </c>
      <c r="O125" s="182">
        <f t="shared" si="52"/>
        <v>0</v>
      </c>
      <c r="P125" s="182">
        <v>0</v>
      </c>
      <c r="Q125" s="182">
        <f t="shared" si="53"/>
        <v>0</v>
      </c>
      <c r="R125" s="182"/>
      <c r="S125" s="182" t="s">
        <v>265</v>
      </c>
      <c r="T125" s="161">
        <v>0</v>
      </c>
      <c r="U125" s="161">
        <f>ROUND(E125*T125,2)</f>
        <v>0</v>
      </c>
      <c r="V125" s="161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 t="s">
        <v>1548</v>
      </c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</row>
    <row r="126" spans="1:59" outlineLevel="1" x14ac:dyDescent="0.2">
      <c r="A126" s="177">
        <v>109</v>
      </c>
      <c r="B126" s="178" t="s">
        <v>1572</v>
      </c>
      <c r="C126" s="186" t="s">
        <v>1671</v>
      </c>
      <c r="D126" s="179" t="s">
        <v>1500</v>
      </c>
      <c r="E126" s="180">
        <v>1</v>
      </c>
      <c r="F126" s="181"/>
      <c r="G126" s="182">
        <f t="shared" si="48"/>
        <v>0</v>
      </c>
      <c r="H126" s="181"/>
      <c r="I126" s="182">
        <f t="shared" si="49"/>
        <v>0</v>
      </c>
      <c r="J126" s="181"/>
      <c r="K126" s="182">
        <f t="shared" si="50"/>
        <v>0</v>
      </c>
      <c r="L126" s="182">
        <v>15</v>
      </c>
      <c r="M126" s="182">
        <f t="shared" si="51"/>
        <v>0</v>
      </c>
      <c r="N126" s="182">
        <v>0</v>
      </c>
      <c r="O126" s="182">
        <f t="shared" si="52"/>
        <v>0</v>
      </c>
      <c r="P126" s="182">
        <v>0</v>
      </c>
      <c r="Q126" s="182">
        <f t="shared" si="53"/>
        <v>0</v>
      </c>
      <c r="R126" s="182"/>
      <c r="S126" s="182" t="s">
        <v>265</v>
      </c>
      <c r="T126" s="161">
        <v>0</v>
      </c>
      <c r="U126" s="161">
        <f>ROUND(E126*T126,2)</f>
        <v>0</v>
      </c>
      <c r="V126" s="161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 t="s">
        <v>1548</v>
      </c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</row>
    <row r="127" spans="1:59" outlineLevel="1" x14ac:dyDescent="0.2">
      <c r="A127" s="177">
        <v>110</v>
      </c>
      <c r="B127" s="178" t="s">
        <v>1574</v>
      </c>
      <c r="C127" s="186" t="s">
        <v>1672</v>
      </c>
      <c r="D127" s="179" t="s">
        <v>1500</v>
      </c>
      <c r="E127" s="180">
        <v>1</v>
      </c>
      <c r="F127" s="181"/>
      <c r="G127" s="182">
        <f t="shared" si="48"/>
        <v>0</v>
      </c>
      <c r="H127" s="181"/>
      <c r="I127" s="182">
        <f t="shared" si="49"/>
        <v>0</v>
      </c>
      <c r="J127" s="181"/>
      <c r="K127" s="182">
        <f t="shared" si="50"/>
        <v>0</v>
      </c>
      <c r="L127" s="182">
        <v>15</v>
      </c>
      <c r="M127" s="182">
        <f t="shared" si="51"/>
        <v>0</v>
      </c>
      <c r="N127" s="182">
        <v>0</v>
      </c>
      <c r="O127" s="182">
        <f t="shared" si="52"/>
        <v>0</v>
      </c>
      <c r="P127" s="182">
        <v>0</v>
      </c>
      <c r="Q127" s="182">
        <f t="shared" si="53"/>
        <v>0</v>
      </c>
      <c r="R127" s="182"/>
      <c r="S127" s="182" t="s">
        <v>265</v>
      </c>
      <c r="T127" s="161">
        <v>0</v>
      </c>
      <c r="U127" s="161">
        <f>ROUND(E127*T127,2)</f>
        <v>0</v>
      </c>
      <c r="V127" s="161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 t="s">
        <v>1548</v>
      </c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</row>
    <row r="128" spans="1:59" outlineLevel="1" x14ac:dyDescent="0.2">
      <c r="A128" s="177">
        <v>111</v>
      </c>
      <c r="B128" s="178" t="s">
        <v>1576</v>
      </c>
      <c r="C128" s="186" t="s">
        <v>1673</v>
      </c>
      <c r="D128" s="179" t="s">
        <v>1598</v>
      </c>
      <c r="E128" s="180">
        <v>8</v>
      </c>
      <c r="F128" s="181"/>
      <c r="G128" s="182">
        <f t="shared" si="48"/>
        <v>0</v>
      </c>
      <c r="H128" s="181"/>
      <c r="I128" s="182">
        <f t="shared" si="49"/>
        <v>0</v>
      </c>
      <c r="J128" s="181"/>
      <c r="K128" s="182">
        <f t="shared" si="50"/>
        <v>0</v>
      </c>
      <c r="L128" s="182">
        <v>15</v>
      </c>
      <c r="M128" s="182">
        <f t="shared" si="51"/>
        <v>0</v>
      </c>
      <c r="N128" s="182">
        <v>0</v>
      </c>
      <c r="O128" s="182">
        <f t="shared" si="52"/>
        <v>0</v>
      </c>
      <c r="P128" s="182">
        <v>0</v>
      </c>
      <c r="Q128" s="182">
        <f t="shared" si="53"/>
        <v>0</v>
      </c>
      <c r="R128" s="182"/>
      <c r="S128" s="182" t="s">
        <v>265</v>
      </c>
      <c r="T128" s="161">
        <v>0</v>
      </c>
      <c r="U128" s="161">
        <f>ROUND(E128*T128,2)</f>
        <v>0</v>
      </c>
      <c r="V128" s="161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 t="s">
        <v>1548</v>
      </c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</row>
    <row r="129" spans="1:59" outlineLevel="1" x14ac:dyDescent="0.2">
      <c r="A129" s="177">
        <v>112</v>
      </c>
      <c r="B129" s="178" t="s">
        <v>1578</v>
      </c>
      <c r="C129" s="186" t="s">
        <v>1674</v>
      </c>
      <c r="D129" s="179" t="s">
        <v>1500</v>
      </c>
      <c r="E129" s="180">
        <v>1</v>
      </c>
      <c r="F129" s="181"/>
      <c r="G129" s="182">
        <f t="shared" si="48"/>
        <v>0</v>
      </c>
      <c r="H129" s="181"/>
      <c r="I129" s="182">
        <f t="shared" si="49"/>
        <v>0</v>
      </c>
      <c r="J129" s="181"/>
      <c r="K129" s="182">
        <f t="shared" si="50"/>
        <v>0</v>
      </c>
      <c r="L129" s="182">
        <v>15</v>
      </c>
      <c r="M129" s="182">
        <f t="shared" si="51"/>
        <v>0</v>
      </c>
      <c r="N129" s="182">
        <v>0</v>
      </c>
      <c r="O129" s="182">
        <f t="shared" si="52"/>
        <v>0</v>
      </c>
      <c r="P129" s="182">
        <v>0</v>
      </c>
      <c r="Q129" s="182">
        <f t="shared" si="53"/>
        <v>0</v>
      </c>
      <c r="R129" s="182"/>
      <c r="S129" s="182" t="s">
        <v>265</v>
      </c>
      <c r="T129" s="161">
        <v>0</v>
      </c>
      <c r="U129" s="161">
        <f>ROUND(E129*T129,2)</f>
        <v>0</v>
      </c>
      <c r="V129" s="161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 t="s">
        <v>1548</v>
      </c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</row>
    <row r="130" spans="1:59" outlineLevel="1" x14ac:dyDescent="0.2">
      <c r="A130" s="177">
        <v>113</v>
      </c>
      <c r="B130" s="178" t="s">
        <v>1580</v>
      </c>
      <c r="C130" s="186" t="s">
        <v>1675</v>
      </c>
      <c r="D130" s="179" t="s">
        <v>1500</v>
      </c>
      <c r="E130" s="180">
        <v>20</v>
      </c>
      <c r="F130" s="181"/>
      <c r="G130" s="182">
        <f t="shared" si="48"/>
        <v>0</v>
      </c>
      <c r="H130" s="181"/>
      <c r="I130" s="182">
        <f t="shared" si="49"/>
        <v>0</v>
      </c>
      <c r="J130" s="181"/>
      <c r="K130" s="182">
        <f t="shared" si="50"/>
        <v>0</v>
      </c>
      <c r="L130" s="182">
        <v>15</v>
      </c>
      <c r="M130" s="182">
        <f t="shared" si="51"/>
        <v>0</v>
      </c>
      <c r="N130" s="182">
        <v>0</v>
      </c>
      <c r="O130" s="182">
        <f t="shared" si="52"/>
        <v>0</v>
      </c>
      <c r="P130" s="182">
        <v>0</v>
      </c>
      <c r="Q130" s="182">
        <f t="shared" si="53"/>
        <v>0</v>
      </c>
      <c r="R130" s="182"/>
      <c r="S130" s="182" t="s">
        <v>265</v>
      </c>
      <c r="T130" s="161">
        <v>0</v>
      </c>
      <c r="U130" s="161">
        <f>ROUND(E130*T130,2)</f>
        <v>0</v>
      </c>
      <c r="V130" s="161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 t="s">
        <v>1548</v>
      </c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</row>
    <row r="131" spans="1:59" x14ac:dyDescent="0.2">
      <c r="A131" s="166" t="s">
        <v>260</v>
      </c>
      <c r="B131" s="167" t="s">
        <v>130</v>
      </c>
      <c r="C131" s="185" t="s">
        <v>115</v>
      </c>
      <c r="D131" s="168"/>
      <c r="E131" s="169"/>
      <c r="F131" s="170"/>
      <c r="G131" s="170">
        <f>SUMIF(AF132:AF145,"&lt;&gt;NOR",G132:G145)</f>
        <v>0</v>
      </c>
      <c r="H131" s="170"/>
      <c r="I131" s="170">
        <f>SUM(I132:I145)</f>
        <v>0</v>
      </c>
      <c r="J131" s="170"/>
      <c r="K131" s="170">
        <f>SUM(K132:K145)</f>
        <v>0</v>
      </c>
      <c r="L131" s="170"/>
      <c r="M131" s="170">
        <f>SUM(M132:M145)</f>
        <v>0</v>
      </c>
      <c r="N131" s="170"/>
      <c r="O131" s="170">
        <f>SUM(O132:O145)</f>
        <v>0</v>
      </c>
      <c r="P131" s="170"/>
      <c r="Q131" s="170">
        <f>SUM(Q132:Q145)</f>
        <v>0</v>
      </c>
      <c r="R131" s="170"/>
      <c r="S131" s="170"/>
      <c r="T131" s="165"/>
      <c r="U131" s="165">
        <f>SUM(U132:U145)</f>
        <v>0</v>
      </c>
      <c r="V131" s="165"/>
      <c r="AF131" t="s">
        <v>261</v>
      </c>
    </row>
    <row r="132" spans="1:59" outlineLevel="1" x14ac:dyDescent="0.2">
      <c r="A132" s="177">
        <v>114</v>
      </c>
      <c r="B132" s="178" t="s">
        <v>1560</v>
      </c>
      <c r="C132" s="186" t="s">
        <v>1676</v>
      </c>
      <c r="D132" s="179" t="s">
        <v>364</v>
      </c>
      <c r="E132" s="180">
        <v>365</v>
      </c>
      <c r="F132" s="181"/>
      <c r="G132" s="182">
        <f t="shared" ref="G132:G145" si="54">ROUND(E132*F132,2)</f>
        <v>0</v>
      </c>
      <c r="H132" s="181"/>
      <c r="I132" s="182">
        <f t="shared" ref="I132:I145" si="55">ROUND(E132*H132,2)</f>
        <v>0</v>
      </c>
      <c r="J132" s="181"/>
      <c r="K132" s="182">
        <f t="shared" ref="K132:K145" si="56">ROUND(E132*J132,2)</f>
        <v>0</v>
      </c>
      <c r="L132" s="182">
        <v>15</v>
      </c>
      <c r="M132" s="182">
        <f t="shared" ref="M132:M145" si="57">G132*(1+L132/100)</f>
        <v>0</v>
      </c>
      <c r="N132" s="182">
        <v>0</v>
      </c>
      <c r="O132" s="182">
        <f t="shared" ref="O132:O145" si="58">ROUND(E132*N132,2)</f>
        <v>0</v>
      </c>
      <c r="P132" s="182">
        <v>0</v>
      </c>
      <c r="Q132" s="182">
        <f t="shared" ref="Q132:Q145" si="59">ROUND(E132*P132,2)</f>
        <v>0</v>
      </c>
      <c r="R132" s="182"/>
      <c r="S132" s="182" t="s">
        <v>265</v>
      </c>
      <c r="T132" s="161">
        <v>0</v>
      </c>
      <c r="U132" s="161">
        <f>ROUND(E132*T132,2)</f>
        <v>0</v>
      </c>
      <c r="V132" s="161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 t="s">
        <v>1548</v>
      </c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</row>
    <row r="133" spans="1:59" outlineLevel="1" x14ac:dyDescent="0.2">
      <c r="A133" s="177">
        <v>115</v>
      </c>
      <c r="B133" s="178" t="s">
        <v>1562</v>
      </c>
      <c r="C133" s="186" t="s">
        <v>1595</v>
      </c>
      <c r="D133" s="179" t="s">
        <v>1500</v>
      </c>
      <c r="E133" s="180">
        <v>7</v>
      </c>
      <c r="F133" s="181"/>
      <c r="G133" s="182">
        <f t="shared" si="54"/>
        <v>0</v>
      </c>
      <c r="H133" s="181"/>
      <c r="I133" s="182">
        <f t="shared" si="55"/>
        <v>0</v>
      </c>
      <c r="J133" s="181"/>
      <c r="K133" s="182">
        <f t="shared" si="56"/>
        <v>0</v>
      </c>
      <c r="L133" s="182">
        <v>15</v>
      </c>
      <c r="M133" s="182">
        <f t="shared" si="57"/>
        <v>0</v>
      </c>
      <c r="N133" s="182">
        <v>0</v>
      </c>
      <c r="O133" s="182">
        <f t="shared" si="58"/>
        <v>0</v>
      </c>
      <c r="P133" s="182">
        <v>0</v>
      </c>
      <c r="Q133" s="182">
        <f t="shared" si="59"/>
        <v>0</v>
      </c>
      <c r="R133" s="182"/>
      <c r="S133" s="182" t="s">
        <v>265</v>
      </c>
      <c r="T133" s="161">
        <v>0</v>
      </c>
      <c r="U133" s="161">
        <f>ROUND(E133*T133,2)</f>
        <v>0</v>
      </c>
      <c r="V133" s="161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 t="s">
        <v>1548</v>
      </c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</row>
    <row r="134" spans="1:59" outlineLevel="1" x14ac:dyDescent="0.2">
      <c r="A134" s="177">
        <v>116</v>
      </c>
      <c r="B134" s="178" t="s">
        <v>1564</v>
      </c>
      <c r="C134" s="186" t="s">
        <v>1602</v>
      </c>
      <c r="D134" s="179" t="s">
        <v>364</v>
      </c>
      <c r="E134" s="180">
        <v>138</v>
      </c>
      <c r="F134" s="181"/>
      <c r="G134" s="182">
        <f t="shared" si="54"/>
        <v>0</v>
      </c>
      <c r="H134" s="181"/>
      <c r="I134" s="182">
        <f t="shared" si="55"/>
        <v>0</v>
      </c>
      <c r="J134" s="181"/>
      <c r="K134" s="182">
        <f t="shared" si="56"/>
        <v>0</v>
      </c>
      <c r="L134" s="182">
        <v>15</v>
      </c>
      <c r="M134" s="182">
        <f t="shared" si="57"/>
        <v>0</v>
      </c>
      <c r="N134" s="182">
        <v>0</v>
      </c>
      <c r="O134" s="182">
        <f t="shared" si="58"/>
        <v>0</v>
      </c>
      <c r="P134" s="182">
        <v>0</v>
      </c>
      <c r="Q134" s="182">
        <f t="shared" si="59"/>
        <v>0</v>
      </c>
      <c r="R134" s="182"/>
      <c r="S134" s="182" t="s">
        <v>265</v>
      </c>
      <c r="T134" s="161">
        <v>0</v>
      </c>
      <c r="U134" s="161">
        <f>ROUND(E134*T134,2)</f>
        <v>0</v>
      </c>
      <c r="V134" s="161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 t="s">
        <v>1548</v>
      </c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</row>
    <row r="135" spans="1:59" outlineLevel="1" x14ac:dyDescent="0.2">
      <c r="A135" s="177">
        <v>117</v>
      </c>
      <c r="B135" s="178" t="s">
        <v>1566</v>
      </c>
      <c r="C135" s="186" t="s">
        <v>1606</v>
      </c>
      <c r="D135" s="179" t="s">
        <v>1500</v>
      </c>
      <c r="E135" s="180">
        <v>6</v>
      </c>
      <c r="F135" s="181"/>
      <c r="G135" s="182">
        <f t="shared" si="54"/>
        <v>0</v>
      </c>
      <c r="H135" s="181"/>
      <c r="I135" s="182">
        <f t="shared" si="55"/>
        <v>0</v>
      </c>
      <c r="J135" s="181"/>
      <c r="K135" s="182">
        <f t="shared" si="56"/>
        <v>0</v>
      </c>
      <c r="L135" s="182">
        <v>15</v>
      </c>
      <c r="M135" s="182">
        <f t="shared" si="57"/>
        <v>0</v>
      </c>
      <c r="N135" s="182">
        <v>0</v>
      </c>
      <c r="O135" s="182">
        <f t="shared" si="58"/>
        <v>0</v>
      </c>
      <c r="P135" s="182">
        <v>0</v>
      </c>
      <c r="Q135" s="182">
        <f t="shared" si="59"/>
        <v>0</v>
      </c>
      <c r="R135" s="182"/>
      <c r="S135" s="182" t="s">
        <v>265</v>
      </c>
      <c r="T135" s="161">
        <v>0</v>
      </c>
      <c r="U135" s="161">
        <f>ROUND(E135*T135,2)</f>
        <v>0</v>
      </c>
      <c r="V135" s="161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 t="s">
        <v>1548</v>
      </c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</row>
    <row r="136" spans="1:59" outlineLevel="1" x14ac:dyDescent="0.2">
      <c r="A136" s="177">
        <v>118</v>
      </c>
      <c r="B136" s="178" t="s">
        <v>1584</v>
      </c>
      <c r="C136" s="186" t="s">
        <v>1677</v>
      </c>
      <c r="D136" s="179" t="s">
        <v>1500</v>
      </c>
      <c r="E136" s="180">
        <v>16</v>
      </c>
      <c r="F136" s="181"/>
      <c r="G136" s="182">
        <f t="shared" si="54"/>
        <v>0</v>
      </c>
      <c r="H136" s="181"/>
      <c r="I136" s="182">
        <f t="shared" si="55"/>
        <v>0</v>
      </c>
      <c r="J136" s="181"/>
      <c r="K136" s="182">
        <f t="shared" si="56"/>
        <v>0</v>
      </c>
      <c r="L136" s="182">
        <v>15</v>
      </c>
      <c r="M136" s="182">
        <f t="shared" si="57"/>
        <v>0</v>
      </c>
      <c r="N136" s="182">
        <v>0</v>
      </c>
      <c r="O136" s="182">
        <f t="shared" si="58"/>
        <v>0</v>
      </c>
      <c r="P136" s="182">
        <v>0</v>
      </c>
      <c r="Q136" s="182">
        <f t="shared" si="59"/>
        <v>0</v>
      </c>
      <c r="R136" s="182"/>
      <c r="S136" s="182" t="s">
        <v>265</v>
      </c>
      <c r="T136" s="161">
        <v>0</v>
      </c>
      <c r="U136" s="161">
        <f>ROUND(E136*T136,2)</f>
        <v>0</v>
      </c>
      <c r="V136" s="161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 t="s">
        <v>1548</v>
      </c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</row>
    <row r="137" spans="1:59" outlineLevel="1" x14ac:dyDescent="0.2">
      <c r="A137" s="177">
        <v>119</v>
      </c>
      <c r="B137" s="178" t="s">
        <v>1584</v>
      </c>
      <c r="C137" s="186" t="s">
        <v>1649</v>
      </c>
      <c r="D137" s="179" t="s">
        <v>364</v>
      </c>
      <c r="E137" s="180">
        <v>42</v>
      </c>
      <c r="F137" s="181"/>
      <c r="G137" s="182">
        <f t="shared" si="54"/>
        <v>0</v>
      </c>
      <c r="H137" s="181"/>
      <c r="I137" s="182">
        <f t="shared" si="55"/>
        <v>0</v>
      </c>
      <c r="J137" s="181"/>
      <c r="K137" s="182">
        <f t="shared" si="56"/>
        <v>0</v>
      </c>
      <c r="L137" s="182">
        <v>15</v>
      </c>
      <c r="M137" s="182">
        <f t="shared" si="57"/>
        <v>0</v>
      </c>
      <c r="N137" s="182">
        <v>0</v>
      </c>
      <c r="O137" s="182">
        <f t="shared" si="58"/>
        <v>0</v>
      </c>
      <c r="P137" s="182">
        <v>0</v>
      </c>
      <c r="Q137" s="182">
        <f t="shared" si="59"/>
        <v>0</v>
      </c>
      <c r="R137" s="182"/>
      <c r="S137" s="182" t="s">
        <v>265</v>
      </c>
      <c r="T137" s="161">
        <v>0</v>
      </c>
      <c r="U137" s="161">
        <f>ROUND(E137*T137,2)</f>
        <v>0</v>
      </c>
      <c r="V137" s="161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 t="s">
        <v>1548</v>
      </c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</row>
    <row r="138" spans="1:59" outlineLevel="1" x14ac:dyDescent="0.2">
      <c r="A138" s="177">
        <v>120</v>
      </c>
      <c r="B138" s="178" t="s">
        <v>1586</v>
      </c>
      <c r="C138" s="186" t="s">
        <v>1678</v>
      </c>
      <c r="D138" s="179" t="s">
        <v>1609</v>
      </c>
      <c r="E138" s="180">
        <v>16</v>
      </c>
      <c r="F138" s="181"/>
      <c r="G138" s="182">
        <f t="shared" si="54"/>
        <v>0</v>
      </c>
      <c r="H138" s="181"/>
      <c r="I138" s="182">
        <f t="shared" si="55"/>
        <v>0</v>
      </c>
      <c r="J138" s="181"/>
      <c r="K138" s="182">
        <f t="shared" si="56"/>
        <v>0</v>
      </c>
      <c r="L138" s="182">
        <v>15</v>
      </c>
      <c r="M138" s="182">
        <f t="shared" si="57"/>
        <v>0</v>
      </c>
      <c r="N138" s="182">
        <v>0</v>
      </c>
      <c r="O138" s="182">
        <f t="shared" si="58"/>
        <v>0</v>
      </c>
      <c r="P138" s="182">
        <v>0</v>
      </c>
      <c r="Q138" s="182">
        <f t="shared" si="59"/>
        <v>0</v>
      </c>
      <c r="R138" s="182"/>
      <c r="S138" s="182" t="s">
        <v>265</v>
      </c>
      <c r="T138" s="161">
        <v>0</v>
      </c>
      <c r="U138" s="161">
        <f>ROUND(E138*T138,2)</f>
        <v>0</v>
      </c>
      <c r="V138" s="161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 t="s">
        <v>1548</v>
      </c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</row>
    <row r="139" spans="1:59" outlineLevel="1" x14ac:dyDescent="0.2">
      <c r="A139" s="177">
        <v>121</v>
      </c>
      <c r="B139" s="178" t="s">
        <v>1586</v>
      </c>
      <c r="C139" s="186" t="s">
        <v>1667</v>
      </c>
      <c r="D139" s="179" t="s">
        <v>1500</v>
      </c>
      <c r="E139" s="180">
        <v>8</v>
      </c>
      <c r="F139" s="181"/>
      <c r="G139" s="182">
        <f t="shared" si="54"/>
        <v>0</v>
      </c>
      <c r="H139" s="181"/>
      <c r="I139" s="182">
        <f t="shared" si="55"/>
        <v>0</v>
      </c>
      <c r="J139" s="181"/>
      <c r="K139" s="182">
        <f t="shared" si="56"/>
        <v>0</v>
      </c>
      <c r="L139" s="182">
        <v>15</v>
      </c>
      <c r="M139" s="182">
        <f t="shared" si="57"/>
        <v>0</v>
      </c>
      <c r="N139" s="182">
        <v>0</v>
      </c>
      <c r="O139" s="182">
        <f t="shared" si="58"/>
        <v>0</v>
      </c>
      <c r="P139" s="182">
        <v>0</v>
      </c>
      <c r="Q139" s="182">
        <f t="shared" si="59"/>
        <v>0</v>
      </c>
      <c r="R139" s="182"/>
      <c r="S139" s="182" t="s">
        <v>265</v>
      </c>
      <c r="T139" s="161">
        <v>0</v>
      </c>
      <c r="U139" s="161">
        <f>ROUND(E139*T139,2)</f>
        <v>0</v>
      </c>
      <c r="V139" s="161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 t="s">
        <v>1548</v>
      </c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</row>
    <row r="140" spans="1:59" outlineLevel="1" x14ac:dyDescent="0.2">
      <c r="A140" s="177">
        <v>122</v>
      </c>
      <c r="B140" s="178" t="s">
        <v>1588</v>
      </c>
      <c r="C140" s="186" t="s">
        <v>1593</v>
      </c>
      <c r="D140" s="179" t="s">
        <v>364</v>
      </c>
      <c r="E140" s="180">
        <v>145</v>
      </c>
      <c r="F140" s="181"/>
      <c r="G140" s="182">
        <f t="shared" si="54"/>
        <v>0</v>
      </c>
      <c r="H140" s="181"/>
      <c r="I140" s="182">
        <f t="shared" si="55"/>
        <v>0</v>
      </c>
      <c r="J140" s="181"/>
      <c r="K140" s="182">
        <f t="shared" si="56"/>
        <v>0</v>
      </c>
      <c r="L140" s="182">
        <v>15</v>
      </c>
      <c r="M140" s="182">
        <f t="shared" si="57"/>
        <v>0</v>
      </c>
      <c r="N140" s="182">
        <v>0</v>
      </c>
      <c r="O140" s="182">
        <f t="shared" si="58"/>
        <v>0</v>
      </c>
      <c r="P140" s="182">
        <v>0</v>
      </c>
      <c r="Q140" s="182">
        <f t="shared" si="59"/>
        <v>0</v>
      </c>
      <c r="R140" s="182"/>
      <c r="S140" s="182" t="s">
        <v>265</v>
      </c>
      <c r="T140" s="161">
        <v>0</v>
      </c>
      <c r="U140" s="161">
        <f>ROUND(E140*T140,2)</f>
        <v>0</v>
      </c>
      <c r="V140" s="161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 t="s">
        <v>1548</v>
      </c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</row>
    <row r="141" spans="1:59" outlineLevel="1" x14ac:dyDescent="0.2">
      <c r="A141" s="177">
        <v>123</v>
      </c>
      <c r="B141" s="178" t="s">
        <v>1590</v>
      </c>
      <c r="C141" s="186" t="s">
        <v>1617</v>
      </c>
      <c r="D141" s="179" t="s">
        <v>1598</v>
      </c>
      <c r="E141" s="180">
        <v>1</v>
      </c>
      <c r="F141" s="181"/>
      <c r="G141" s="182">
        <f t="shared" si="54"/>
        <v>0</v>
      </c>
      <c r="H141" s="181"/>
      <c r="I141" s="182">
        <f t="shared" si="55"/>
        <v>0</v>
      </c>
      <c r="J141" s="181"/>
      <c r="K141" s="182">
        <f t="shared" si="56"/>
        <v>0</v>
      </c>
      <c r="L141" s="182">
        <v>15</v>
      </c>
      <c r="M141" s="182">
        <f t="shared" si="57"/>
        <v>0</v>
      </c>
      <c r="N141" s="182">
        <v>0</v>
      </c>
      <c r="O141" s="182">
        <f t="shared" si="58"/>
        <v>0</v>
      </c>
      <c r="P141" s="182">
        <v>0</v>
      </c>
      <c r="Q141" s="182">
        <f t="shared" si="59"/>
        <v>0</v>
      </c>
      <c r="R141" s="182"/>
      <c r="S141" s="182" t="s">
        <v>265</v>
      </c>
      <c r="T141" s="161">
        <v>0</v>
      </c>
      <c r="U141" s="161">
        <f>ROUND(E141*T141,2)</f>
        <v>0</v>
      </c>
      <c r="V141" s="161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 t="s">
        <v>1548</v>
      </c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</row>
    <row r="142" spans="1:59" outlineLevel="1" x14ac:dyDescent="0.2">
      <c r="A142" s="177">
        <v>124</v>
      </c>
      <c r="B142" s="178" t="s">
        <v>1592</v>
      </c>
      <c r="C142" s="186" t="s">
        <v>1619</v>
      </c>
      <c r="D142" s="179" t="s">
        <v>1609</v>
      </c>
      <c r="E142" s="180">
        <v>8</v>
      </c>
      <c r="F142" s="181"/>
      <c r="G142" s="182">
        <f t="shared" si="54"/>
        <v>0</v>
      </c>
      <c r="H142" s="181"/>
      <c r="I142" s="182">
        <f t="shared" si="55"/>
        <v>0</v>
      </c>
      <c r="J142" s="181"/>
      <c r="K142" s="182">
        <f t="shared" si="56"/>
        <v>0</v>
      </c>
      <c r="L142" s="182">
        <v>15</v>
      </c>
      <c r="M142" s="182">
        <f t="shared" si="57"/>
        <v>0</v>
      </c>
      <c r="N142" s="182">
        <v>0</v>
      </c>
      <c r="O142" s="182">
        <f t="shared" si="58"/>
        <v>0</v>
      </c>
      <c r="P142" s="182">
        <v>0</v>
      </c>
      <c r="Q142" s="182">
        <f t="shared" si="59"/>
        <v>0</v>
      </c>
      <c r="R142" s="182"/>
      <c r="S142" s="182" t="s">
        <v>265</v>
      </c>
      <c r="T142" s="161">
        <v>0</v>
      </c>
      <c r="U142" s="161">
        <f>ROUND(E142*T142,2)</f>
        <v>0</v>
      </c>
      <c r="V142" s="161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 t="s">
        <v>1548</v>
      </c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</row>
    <row r="143" spans="1:59" outlineLevel="1" x14ac:dyDescent="0.2">
      <c r="A143" s="177">
        <v>125</v>
      </c>
      <c r="B143" s="178" t="s">
        <v>1594</v>
      </c>
      <c r="C143" s="186" t="s">
        <v>1621</v>
      </c>
      <c r="D143" s="179" t="s">
        <v>1609</v>
      </c>
      <c r="E143" s="180">
        <v>2</v>
      </c>
      <c r="F143" s="181"/>
      <c r="G143" s="182">
        <f t="shared" si="54"/>
        <v>0</v>
      </c>
      <c r="H143" s="181"/>
      <c r="I143" s="182">
        <f t="shared" si="55"/>
        <v>0</v>
      </c>
      <c r="J143" s="181"/>
      <c r="K143" s="182">
        <f t="shared" si="56"/>
        <v>0</v>
      </c>
      <c r="L143" s="182">
        <v>15</v>
      </c>
      <c r="M143" s="182">
        <f t="shared" si="57"/>
        <v>0</v>
      </c>
      <c r="N143" s="182">
        <v>0</v>
      </c>
      <c r="O143" s="182">
        <f t="shared" si="58"/>
        <v>0</v>
      </c>
      <c r="P143" s="182">
        <v>0</v>
      </c>
      <c r="Q143" s="182">
        <f t="shared" si="59"/>
        <v>0</v>
      </c>
      <c r="R143" s="182"/>
      <c r="S143" s="182" t="s">
        <v>265</v>
      </c>
      <c r="T143" s="161">
        <v>0</v>
      </c>
      <c r="U143" s="161">
        <f>ROUND(E143*T143,2)</f>
        <v>0</v>
      </c>
      <c r="V143" s="161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 t="s">
        <v>1548</v>
      </c>
      <c r="AG143" s="152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</row>
    <row r="144" spans="1:59" outlineLevel="1" x14ac:dyDescent="0.2">
      <c r="A144" s="177">
        <v>126</v>
      </c>
      <c r="B144" s="178" t="s">
        <v>1596</v>
      </c>
      <c r="C144" s="186" t="s">
        <v>1625</v>
      </c>
      <c r="D144" s="179" t="s">
        <v>1598</v>
      </c>
      <c r="E144" s="180">
        <v>1</v>
      </c>
      <c r="F144" s="181"/>
      <c r="G144" s="182">
        <f t="shared" si="54"/>
        <v>0</v>
      </c>
      <c r="H144" s="181"/>
      <c r="I144" s="182">
        <f t="shared" si="55"/>
        <v>0</v>
      </c>
      <c r="J144" s="181"/>
      <c r="K144" s="182">
        <f t="shared" si="56"/>
        <v>0</v>
      </c>
      <c r="L144" s="182">
        <v>15</v>
      </c>
      <c r="M144" s="182">
        <f t="shared" si="57"/>
        <v>0</v>
      </c>
      <c r="N144" s="182">
        <v>0</v>
      </c>
      <c r="O144" s="182">
        <f t="shared" si="58"/>
        <v>0</v>
      </c>
      <c r="P144" s="182">
        <v>0</v>
      </c>
      <c r="Q144" s="182">
        <f t="shared" si="59"/>
        <v>0</v>
      </c>
      <c r="R144" s="182"/>
      <c r="S144" s="182" t="s">
        <v>265</v>
      </c>
      <c r="T144" s="161">
        <v>0</v>
      </c>
      <c r="U144" s="161">
        <f>ROUND(E144*T144,2)</f>
        <v>0</v>
      </c>
      <c r="V144" s="161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 t="s">
        <v>1548</v>
      </c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</row>
    <row r="145" spans="1:59" outlineLevel="1" x14ac:dyDescent="0.2">
      <c r="A145" s="171">
        <v>127</v>
      </c>
      <c r="B145" s="172" t="s">
        <v>1599</v>
      </c>
      <c r="C145" s="187" t="s">
        <v>1627</v>
      </c>
      <c r="D145" s="173" t="s">
        <v>1598</v>
      </c>
      <c r="E145" s="174">
        <v>1</v>
      </c>
      <c r="F145" s="175"/>
      <c r="G145" s="176">
        <f t="shared" si="54"/>
        <v>0</v>
      </c>
      <c r="H145" s="175"/>
      <c r="I145" s="176">
        <f t="shared" si="55"/>
        <v>0</v>
      </c>
      <c r="J145" s="175"/>
      <c r="K145" s="176">
        <f t="shared" si="56"/>
        <v>0</v>
      </c>
      <c r="L145" s="176">
        <v>15</v>
      </c>
      <c r="M145" s="176">
        <f t="shared" si="57"/>
        <v>0</v>
      </c>
      <c r="N145" s="176">
        <v>0</v>
      </c>
      <c r="O145" s="176">
        <f t="shared" si="58"/>
        <v>0</v>
      </c>
      <c r="P145" s="176">
        <v>0</v>
      </c>
      <c r="Q145" s="176">
        <f t="shared" si="59"/>
        <v>0</v>
      </c>
      <c r="R145" s="176"/>
      <c r="S145" s="176" t="s">
        <v>265</v>
      </c>
      <c r="T145" s="161">
        <v>0</v>
      </c>
      <c r="U145" s="161">
        <f>ROUND(E145*T145,2)</f>
        <v>0</v>
      </c>
      <c r="V145" s="161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 t="s">
        <v>1548</v>
      </c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</row>
    <row r="146" spans="1:59" x14ac:dyDescent="0.2">
      <c r="A146" s="5"/>
      <c r="B146" s="6"/>
      <c r="C146" s="188"/>
      <c r="D146" s="8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AD146">
        <v>15</v>
      </c>
      <c r="AE146">
        <v>21</v>
      </c>
    </row>
    <row r="147" spans="1:59" x14ac:dyDescent="0.2">
      <c r="A147" s="155"/>
      <c r="B147" s="156" t="s">
        <v>29</v>
      </c>
      <c r="C147" s="189"/>
      <c r="D147" s="157"/>
      <c r="E147" s="158"/>
      <c r="F147" s="158"/>
      <c r="G147" s="184">
        <f>G8+G22+G44+G57+G73+G78+G92+G104+G122+G131</f>
        <v>0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AD147">
        <f>SUMIF(L7:L145,AD146,G7:G145)</f>
        <v>0</v>
      </c>
      <c r="AE147">
        <f>SUMIF(L7:L145,AE146,G7:G145)</f>
        <v>0</v>
      </c>
      <c r="AF147" t="s">
        <v>300</v>
      </c>
    </row>
    <row r="148" spans="1:59" x14ac:dyDescent="0.2">
      <c r="C148" s="190"/>
      <c r="D148" s="143"/>
      <c r="AF148" t="s">
        <v>319</v>
      </c>
    </row>
    <row r="149" spans="1:59" x14ac:dyDescent="0.2">
      <c r="D149" s="143"/>
    </row>
    <row r="150" spans="1:59" x14ac:dyDescent="0.2">
      <c r="D150" s="143"/>
    </row>
    <row r="151" spans="1:59" x14ac:dyDescent="0.2">
      <c r="D151" s="143"/>
    </row>
    <row r="152" spans="1:59" x14ac:dyDescent="0.2">
      <c r="D152" s="143"/>
    </row>
    <row r="153" spans="1:59" x14ac:dyDescent="0.2">
      <c r="D153" s="143"/>
    </row>
    <row r="154" spans="1:59" x14ac:dyDescent="0.2">
      <c r="D154" s="143"/>
    </row>
    <row r="155" spans="1:59" x14ac:dyDescent="0.2">
      <c r="D155" s="143"/>
    </row>
    <row r="156" spans="1:59" x14ac:dyDescent="0.2">
      <c r="D156" s="143"/>
    </row>
    <row r="157" spans="1:59" x14ac:dyDescent="0.2">
      <c r="D157" s="143"/>
    </row>
    <row r="158" spans="1:59" x14ac:dyDescent="0.2">
      <c r="D158" s="143"/>
    </row>
    <row r="159" spans="1:59" x14ac:dyDescent="0.2">
      <c r="D159" s="143"/>
    </row>
    <row r="160" spans="1:59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o/4Q6YQLfkH0kyyw9sTWNN1G6CdUTM9TkVMHN1AvgBFTCb74Ze+cv3s84uqXtgI0gRA3y/ANClxyUj/1Emh0iQ==" saltValue="qtfncnN/nwE/0Q9SINGBOA==" spinCount="100000" sheet="1"/>
  <mergeCells count="5">
    <mergeCell ref="A1:G1"/>
    <mergeCell ref="C2:G2"/>
    <mergeCell ref="C3:G3"/>
    <mergeCell ref="C4:G4"/>
    <mergeCell ref="C114:G1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250" t="s">
        <v>320</v>
      </c>
      <c r="B1" s="250"/>
      <c r="C1" s="250"/>
      <c r="D1" s="250"/>
      <c r="E1" s="250"/>
      <c r="F1" s="250"/>
      <c r="G1" s="250"/>
      <c r="AF1" t="s">
        <v>236</v>
      </c>
    </row>
    <row r="2" spans="1:59" ht="24.95" customHeight="1" x14ac:dyDescent="0.2">
      <c r="A2" s="144" t="s">
        <v>7</v>
      </c>
      <c r="B2" s="73" t="s">
        <v>44</v>
      </c>
      <c r="C2" s="251" t="s">
        <v>45</v>
      </c>
      <c r="D2" s="252"/>
      <c r="E2" s="252"/>
      <c r="F2" s="252"/>
      <c r="G2" s="253"/>
      <c r="AF2" t="s">
        <v>237</v>
      </c>
    </row>
    <row r="3" spans="1:59" ht="24.95" customHeight="1" x14ac:dyDescent="0.2">
      <c r="A3" s="144" t="s">
        <v>8</v>
      </c>
      <c r="B3" s="73" t="s">
        <v>60</v>
      </c>
      <c r="C3" s="251" t="s">
        <v>61</v>
      </c>
      <c r="D3" s="252"/>
      <c r="E3" s="252"/>
      <c r="F3" s="252"/>
      <c r="G3" s="253"/>
      <c r="AB3" s="90" t="s">
        <v>237</v>
      </c>
      <c r="AF3" t="s">
        <v>239</v>
      </c>
    </row>
    <row r="4" spans="1:59" ht="24.95" customHeight="1" x14ac:dyDescent="0.2">
      <c r="A4" s="145" t="s">
        <v>9</v>
      </c>
      <c r="B4" s="146" t="s">
        <v>72</v>
      </c>
      <c r="C4" s="254" t="s">
        <v>73</v>
      </c>
      <c r="D4" s="255"/>
      <c r="E4" s="255"/>
      <c r="F4" s="255"/>
      <c r="G4" s="256"/>
      <c r="AF4" t="s">
        <v>240</v>
      </c>
    </row>
    <row r="5" spans="1:59" x14ac:dyDescent="0.2">
      <c r="D5" s="143"/>
    </row>
    <row r="6" spans="1:59" ht="38.25" x14ac:dyDescent="0.2">
      <c r="A6" s="148" t="s">
        <v>241</v>
      </c>
      <c r="B6" s="150" t="s">
        <v>242</v>
      </c>
      <c r="C6" s="150" t="s">
        <v>243</v>
      </c>
      <c r="D6" s="149" t="s">
        <v>244</v>
      </c>
      <c r="E6" s="148" t="s">
        <v>245</v>
      </c>
      <c r="F6" s="147" t="s">
        <v>246</v>
      </c>
      <c r="G6" s="148" t="s">
        <v>29</v>
      </c>
      <c r="H6" s="151" t="s">
        <v>30</v>
      </c>
      <c r="I6" s="151" t="s">
        <v>247</v>
      </c>
      <c r="J6" s="151" t="s">
        <v>31</v>
      </c>
      <c r="K6" s="151" t="s">
        <v>248</v>
      </c>
      <c r="L6" s="151" t="s">
        <v>249</v>
      </c>
      <c r="M6" s="151" t="s">
        <v>250</v>
      </c>
      <c r="N6" s="151" t="s">
        <v>251</v>
      </c>
      <c r="O6" s="151" t="s">
        <v>252</v>
      </c>
      <c r="P6" s="151" t="s">
        <v>253</v>
      </c>
      <c r="Q6" s="151" t="s">
        <v>254</v>
      </c>
      <c r="R6" s="151" t="s">
        <v>255</v>
      </c>
      <c r="S6" s="151" t="s">
        <v>256</v>
      </c>
      <c r="T6" s="151" t="s">
        <v>257</v>
      </c>
      <c r="U6" s="151" t="s">
        <v>258</v>
      </c>
      <c r="V6" s="151" t="s">
        <v>259</v>
      </c>
    </row>
    <row r="7" spans="1:59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59" x14ac:dyDescent="0.2">
      <c r="A8" s="166" t="s">
        <v>260</v>
      </c>
      <c r="B8" s="167" t="s">
        <v>59</v>
      </c>
      <c r="C8" s="185" t="s">
        <v>133</v>
      </c>
      <c r="D8" s="168"/>
      <c r="E8" s="169"/>
      <c r="F8" s="170"/>
      <c r="G8" s="170">
        <f>SUMIF(AF9:AF32,"&lt;&gt;NOR",G9:G32)</f>
        <v>0</v>
      </c>
      <c r="H8" s="170"/>
      <c r="I8" s="170">
        <f>SUM(I9:I32)</f>
        <v>0</v>
      </c>
      <c r="J8" s="170"/>
      <c r="K8" s="170">
        <f>SUM(K9:K32)</f>
        <v>0</v>
      </c>
      <c r="L8" s="170"/>
      <c r="M8" s="170">
        <f>SUM(M9:M32)</f>
        <v>0</v>
      </c>
      <c r="N8" s="170"/>
      <c r="O8" s="170">
        <f>SUM(O9:O32)</f>
        <v>15.81</v>
      </c>
      <c r="P8" s="170"/>
      <c r="Q8" s="170">
        <f>SUM(Q9:Q32)</f>
        <v>0</v>
      </c>
      <c r="R8" s="170"/>
      <c r="S8" s="170"/>
      <c r="T8" s="165"/>
      <c r="U8" s="165">
        <f>SUM(U9:U32)</f>
        <v>80.539999999999992</v>
      </c>
      <c r="V8" s="165"/>
      <c r="AF8" t="s">
        <v>261</v>
      </c>
    </row>
    <row r="9" spans="1:59" outlineLevel="1" x14ac:dyDescent="0.2">
      <c r="A9" s="171">
        <v>1</v>
      </c>
      <c r="B9" s="172" t="s">
        <v>321</v>
      </c>
      <c r="C9" s="187" t="s">
        <v>322</v>
      </c>
      <c r="D9" s="173" t="s">
        <v>323</v>
      </c>
      <c r="E9" s="174">
        <v>17.670000000000002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15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324</v>
      </c>
      <c r="S9" s="176" t="s">
        <v>269</v>
      </c>
      <c r="T9" s="161">
        <v>0.495</v>
      </c>
      <c r="U9" s="161">
        <f>ROUND(E9*T9,2)</f>
        <v>8.75</v>
      </c>
      <c r="V9" s="161"/>
      <c r="W9" s="152"/>
      <c r="X9" s="152"/>
      <c r="Y9" s="152"/>
      <c r="Z9" s="152"/>
      <c r="AA9" s="152"/>
      <c r="AB9" s="152"/>
      <c r="AC9" s="152"/>
      <c r="AD9" s="152"/>
      <c r="AE9" s="152"/>
      <c r="AF9" s="152" t="s">
        <v>433</v>
      </c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</row>
    <row r="10" spans="1:59" ht="22.5" outlineLevel="1" x14ac:dyDescent="0.2">
      <c r="A10" s="159"/>
      <c r="B10" s="160"/>
      <c r="C10" s="257" t="s">
        <v>326</v>
      </c>
      <c r="D10" s="258"/>
      <c r="E10" s="258"/>
      <c r="F10" s="258"/>
      <c r="G10" s="258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52"/>
      <c r="X10" s="152"/>
      <c r="Y10" s="152"/>
      <c r="Z10" s="152"/>
      <c r="AA10" s="152"/>
      <c r="AB10" s="152"/>
      <c r="AC10" s="152"/>
      <c r="AD10" s="152"/>
      <c r="AE10" s="152"/>
      <c r="AF10" s="152" t="s">
        <v>327</v>
      </c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83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A10" s="152"/>
      <c r="BB10" s="152"/>
      <c r="BC10" s="152"/>
      <c r="BD10" s="152"/>
      <c r="BE10" s="152"/>
      <c r="BF10" s="152"/>
      <c r="BG10" s="152"/>
    </row>
    <row r="11" spans="1:59" outlineLevel="1" x14ac:dyDescent="0.2">
      <c r="A11" s="159"/>
      <c r="B11" s="160"/>
      <c r="C11" s="193" t="s">
        <v>1679</v>
      </c>
      <c r="D11" s="191"/>
      <c r="E11" s="192">
        <v>17.670000000000002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52"/>
      <c r="X11" s="152"/>
      <c r="Y11" s="152"/>
      <c r="Z11" s="152"/>
      <c r="AA11" s="152"/>
      <c r="AB11" s="152"/>
      <c r="AC11" s="152"/>
      <c r="AD11" s="152"/>
      <c r="AE11" s="152"/>
      <c r="AF11" s="152" t="s">
        <v>329</v>
      </c>
      <c r="AG11" s="152">
        <v>0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</row>
    <row r="12" spans="1:59" outlineLevel="1" x14ac:dyDescent="0.2">
      <c r="A12" s="171">
        <v>2</v>
      </c>
      <c r="B12" s="172" t="s">
        <v>450</v>
      </c>
      <c r="C12" s="187" t="s">
        <v>451</v>
      </c>
      <c r="D12" s="173" t="s">
        <v>323</v>
      </c>
      <c r="E12" s="174">
        <v>17.670000000000002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15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324</v>
      </c>
      <c r="S12" s="176" t="s">
        <v>269</v>
      </c>
      <c r="T12" s="161">
        <v>1.0036</v>
      </c>
      <c r="U12" s="161">
        <f>ROUND(E12*T12,2)</f>
        <v>17.73</v>
      </c>
      <c r="V12" s="161"/>
      <c r="W12" s="152"/>
      <c r="X12" s="152"/>
      <c r="Y12" s="152"/>
      <c r="Z12" s="152"/>
      <c r="AA12" s="152"/>
      <c r="AB12" s="152"/>
      <c r="AC12" s="152"/>
      <c r="AD12" s="152"/>
      <c r="AE12" s="152"/>
      <c r="AF12" s="152" t="s">
        <v>433</v>
      </c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</row>
    <row r="13" spans="1:59" ht="22.5" outlineLevel="1" x14ac:dyDescent="0.2">
      <c r="A13" s="159"/>
      <c r="B13" s="160"/>
      <c r="C13" s="257" t="s">
        <v>326</v>
      </c>
      <c r="D13" s="258"/>
      <c r="E13" s="258"/>
      <c r="F13" s="258"/>
      <c r="G13" s="258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52"/>
      <c r="X13" s="152"/>
      <c r="Y13" s="152"/>
      <c r="Z13" s="152"/>
      <c r="AA13" s="152"/>
      <c r="AB13" s="152"/>
      <c r="AC13" s="152"/>
      <c r="AD13" s="152"/>
      <c r="AE13" s="152"/>
      <c r="AF13" s="152" t="s">
        <v>327</v>
      </c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83" t="str">
        <f>C13</f>
        <v>zapažených i nezapažených s urovnáním dna do předepsaného profilu a spádu, s přehozením výkopku na přilehlém terénu na vzdálenost do 3 m od podélné osy rýhy nebo s naložením výkopku na dopravní prostředek.</v>
      </c>
      <c r="BA13" s="152"/>
      <c r="BB13" s="152"/>
      <c r="BC13" s="152"/>
      <c r="BD13" s="152"/>
      <c r="BE13" s="152"/>
      <c r="BF13" s="152"/>
      <c r="BG13" s="152"/>
    </row>
    <row r="14" spans="1:59" outlineLevel="1" x14ac:dyDescent="0.2">
      <c r="A14" s="171">
        <v>3</v>
      </c>
      <c r="B14" s="172" t="s">
        <v>332</v>
      </c>
      <c r="C14" s="187" t="s">
        <v>333</v>
      </c>
      <c r="D14" s="173" t="s">
        <v>323</v>
      </c>
      <c r="E14" s="174">
        <v>4.8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15</v>
      </c>
      <c r="M14" s="176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6" t="s">
        <v>324</v>
      </c>
      <c r="S14" s="176" t="s">
        <v>269</v>
      </c>
      <c r="T14" s="161">
        <v>4.6550000000000002</v>
      </c>
      <c r="U14" s="161">
        <f>ROUND(E14*T14,2)</f>
        <v>22.34</v>
      </c>
      <c r="V14" s="161"/>
      <c r="W14" s="152"/>
      <c r="X14" s="152"/>
      <c r="Y14" s="152"/>
      <c r="Z14" s="152"/>
      <c r="AA14" s="152"/>
      <c r="AB14" s="152"/>
      <c r="AC14" s="152"/>
      <c r="AD14" s="152"/>
      <c r="AE14" s="152"/>
      <c r="AF14" s="152" t="s">
        <v>433</v>
      </c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</row>
    <row r="15" spans="1:59" outlineLevel="1" x14ac:dyDescent="0.2">
      <c r="A15" s="159"/>
      <c r="B15" s="160"/>
      <c r="C15" s="257" t="s">
        <v>334</v>
      </c>
      <c r="D15" s="258"/>
      <c r="E15" s="258"/>
      <c r="F15" s="258"/>
      <c r="G15" s="258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52"/>
      <c r="X15" s="152"/>
      <c r="Y15" s="152"/>
      <c r="Z15" s="152"/>
      <c r="AA15" s="152"/>
      <c r="AB15" s="152"/>
      <c r="AC15" s="152"/>
      <c r="AD15" s="152"/>
      <c r="AE15" s="152"/>
      <c r="AF15" s="152" t="s">
        <v>327</v>
      </c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</row>
    <row r="16" spans="1:59" outlineLevel="1" x14ac:dyDescent="0.2">
      <c r="A16" s="159"/>
      <c r="B16" s="160"/>
      <c r="C16" s="193" t="s">
        <v>1680</v>
      </c>
      <c r="D16" s="191"/>
      <c r="E16" s="192">
        <v>4.8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52"/>
      <c r="X16" s="152"/>
      <c r="Y16" s="152"/>
      <c r="Z16" s="152"/>
      <c r="AA16" s="152"/>
      <c r="AB16" s="152"/>
      <c r="AC16" s="152"/>
      <c r="AD16" s="152"/>
      <c r="AE16" s="152"/>
      <c r="AF16" s="152" t="s">
        <v>329</v>
      </c>
      <c r="AG16" s="152">
        <v>0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</row>
    <row r="17" spans="1:59" outlineLevel="1" x14ac:dyDescent="0.2">
      <c r="A17" s="171">
        <v>4</v>
      </c>
      <c r="B17" s="172" t="s">
        <v>1681</v>
      </c>
      <c r="C17" s="187" t="s">
        <v>1682</v>
      </c>
      <c r="D17" s="173" t="s">
        <v>323</v>
      </c>
      <c r="E17" s="174">
        <v>22.5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15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 t="s">
        <v>324</v>
      </c>
      <c r="S17" s="176" t="s">
        <v>269</v>
      </c>
      <c r="T17" s="161">
        <v>0.34499999999999997</v>
      </c>
      <c r="U17" s="161">
        <f>ROUND(E17*T17,2)</f>
        <v>7.76</v>
      </c>
      <c r="V17" s="161"/>
      <c r="W17" s="152"/>
      <c r="X17" s="152"/>
      <c r="Y17" s="152"/>
      <c r="Z17" s="152"/>
      <c r="AA17" s="152"/>
      <c r="AB17" s="152"/>
      <c r="AC17" s="152"/>
      <c r="AD17" s="152"/>
      <c r="AE17" s="152"/>
      <c r="AF17" s="152" t="s">
        <v>433</v>
      </c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</row>
    <row r="18" spans="1:59" outlineLevel="1" x14ac:dyDescent="0.2">
      <c r="A18" s="159"/>
      <c r="B18" s="160"/>
      <c r="C18" s="257" t="s">
        <v>1683</v>
      </c>
      <c r="D18" s="258"/>
      <c r="E18" s="258"/>
      <c r="F18" s="258"/>
      <c r="G18" s="258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52"/>
      <c r="X18" s="152"/>
      <c r="Y18" s="152"/>
      <c r="Z18" s="152"/>
      <c r="AA18" s="152"/>
      <c r="AB18" s="152"/>
      <c r="AC18" s="152"/>
      <c r="AD18" s="152"/>
      <c r="AE18" s="152"/>
      <c r="AF18" s="152" t="s">
        <v>327</v>
      </c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</row>
    <row r="19" spans="1:59" outlineLevel="1" x14ac:dyDescent="0.2">
      <c r="A19" s="159"/>
      <c r="B19" s="160"/>
      <c r="C19" s="193" t="s">
        <v>1684</v>
      </c>
      <c r="D19" s="191"/>
      <c r="E19" s="192">
        <v>22.5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52"/>
      <c r="X19" s="152"/>
      <c r="Y19" s="152"/>
      <c r="Z19" s="152"/>
      <c r="AA19" s="152"/>
      <c r="AB19" s="152"/>
      <c r="AC19" s="152"/>
      <c r="AD19" s="152"/>
      <c r="AE19" s="152"/>
      <c r="AF19" s="152" t="s">
        <v>329</v>
      </c>
      <c r="AG19" s="152">
        <v>0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</row>
    <row r="20" spans="1:59" outlineLevel="1" x14ac:dyDescent="0.2">
      <c r="A20" s="171">
        <v>5</v>
      </c>
      <c r="B20" s="172" t="s">
        <v>1685</v>
      </c>
      <c r="C20" s="187" t="s">
        <v>1686</v>
      </c>
      <c r="D20" s="173" t="s">
        <v>323</v>
      </c>
      <c r="E20" s="174">
        <v>8.3699999999999992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15</v>
      </c>
      <c r="M20" s="176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6" t="s">
        <v>324</v>
      </c>
      <c r="S20" s="176" t="s">
        <v>269</v>
      </c>
      <c r="T20" s="161">
        <v>9.4E-2</v>
      </c>
      <c r="U20" s="161">
        <f>ROUND(E20*T20,2)</f>
        <v>0.79</v>
      </c>
      <c r="V20" s="161"/>
      <c r="W20" s="152"/>
      <c r="X20" s="152"/>
      <c r="Y20" s="152"/>
      <c r="Z20" s="152"/>
      <c r="AA20" s="152"/>
      <c r="AB20" s="152"/>
      <c r="AC20" s="152"/>
      <c r="AD20" s="152"/>
      <c r="AE20" s="152"/>
      <c r="AF20" s="152" t="s">
        <v>433</v>
      </c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</row>
    <row r="21" spans="1:59" outlineLevel="1" x14ac:dyDescent="0.2">
      <c r="A21" s="159"/>
      <c r="B21" s="160"/>
      <c r="C21" s="257" t="s">
        <v>338</v>
      </c>
      <c r="D21" s="258"/>
      <c r="E21" s="258"/>
      <c r="F21" s="258"/>
      <c r="G21" s="258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52"/>
      <c r="X21" s="152"/>
      <c r="Y21" s="152"/>
      <c r="Z21" s="152"/>
      <c r="AA21" s="152"/>
      <c r="AB21" s="152"/>
      <c r="AC21" s="152"/>
      <c r="AD21" s="152"/>
      <c r="AE21" s="152"/>
      <c r="AF21" s="152" t="s">
        <v>327</v>
      </c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</row>
    <row r="22" spans="1:59" outlineLevel="1" x14ac:dyDescent="0.2">
      <c r="A22" s="159"/>
      <c r="B22" s="160"/>
      <c r="C22" s="193" t="s">
        <v>1687</v>
      </c>
      <c r="D22" s="191"/>
      <c r="E22" s="192">
        <v>1.86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52"/>
      <c r="X22" s="152"/>
      <c r="Y22" s="152"/>
      <c r="Z22" s="152"/>
      <c r="AA22" s="152"/>
      <c r="AB22" s="152"/>
      <c r="AC22" s="152"/>
      <c r="AD22" s="152"/>
      <c r="AE22" s="152"/>
      <c r="AF22" s="152" t="s">
        <v>329</v>
      </c>
      <c r="AG22" s="152">
        <v>0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</row>
    <row r="23" spans="1:59" outlineLevel="1" x14ac:dyDescent="0.2">
      <c r="A23" s="159"/>
      <c r="B23" s="160"/>
      <c r="C23" s="193" t="s">
        <v>1688</v>
      </c>
      <c r="D23" s="191"/>
      <c r="E23" s="192">
        <v>6.51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52"/>
      <c r="X23" s="152"/>
      <c r="Y23" s="152"/>
      <c r="Z23" s="152"/>
      <c r="AA23" s="152"/>
      <c r="AB23" s="152"/>
      <c r="AC23" s="152"/>
      <c r="AD23" s="152"/>
      <c r="AE23" s="152"/>
      <c r="AF23" s="152" t="s">
        <v>329</v>
      </c>
      <c r="AG23" s="152">
        <v>0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</row>
    <row r="24" spans="1:59" ht="22.5" outlineLevel="1" x14ac:dyDescent="0.2">
      <c r="A24" s="177">
        <v>6</v>
      </c>
      <c r="B24" s="178" t="s">
        <v>1689</v>
      </c>
      <c r="C24" s="186" t="s">
        <v>1690</v>
      </c>
      <c r="D24" s="179" t="s">
        <v>323</v>
      </c>
      <c r="E24" s="180">
        <v>8.4</v>
      </c>
      <c r="F24" s="181"/>
      <c r="G24" s="182">
        <f>ROUND(E24*F24,2)</f>
        <v>0</v>
      </c>
      <c r="H24" s="181"/>
      <c r="I24" s="182">
        <f>ROUND(E24*H24,2)</f>
        <v>0</v>
      </c>
      <c r="J24" s="181"/>
      <c r="K24" s="182">
        <f>ROUND(E24*J24,2)</f>
        <v>0</v>
      </c>
      <c r="L24" s="182">
        <v>15</v>
      </c>
      <c r="M24" s="182">
        <f>G24*(1+L24/100)</f>
        <v>0</v>
      </c>
      <c r="N24" s="182">
        <v>0</v>
      </c>
      <c r="O24" s="182">
        <f>ROUND(E24*N24,2)</f>
        <v>0</v>
      </c>
      <c r="P24" s="182">
        <v>0</v>
      </c>
      <c r="Q24" s="182">
        <f>ROUND(E24*P24,2)</f>
        <v>0</v>
      </c>
      <c r="R24" s="182" t="s">
        <v>324</v>
      </c>
      <c r="S24" s="182" t="s">
        <v>269</v>
      </c>
      <c r="T24" s="161">
        <v>0.65200000000000002</v>
      </c>
      <c r="U24" s="161">
        <f>ROUND(E24*T24,2)</f>
        <v>5.48</v>
      </c>
      <c r="V24" s="161"/>
      <c r="W24" s="152"/>
      <c r="X24" s="152"/>
      <c r="Y24" s="152"/>
      <c r="Z24" s="152"/>
      <c r="AA24" s="152"/>
      <c r="AB24" s="152"/>
      <c r="AC24" s="152"/>
      <c r="AD24" s="152"/>
      <c r="AE24" s="152"/>
      <c r="AF24" s="152" t="s">
        <v>433</v>
      </c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</row>
    <row r="25" spans="1:59" ht="22.5" outlineLevel="1" x14ac:dyDescent="0.2">
      <c r="A25" s="177">
        <v>7</v>
      </c>
      <c r="B25" s="178" t="s">
        <v>1691</v>
      </c>
      <c r="C25" s="186" t="s">
        <v>1692</v>
      </c>
      <c r="D25" s="179" t="s">
        <v>323</v>
      </c>
      <c r="E25" s="180">
        <v>8.4</v>
      </c>
      <c r="F25" s="181"/>
      <c r="G25" s="182">
        <f>ROUND(E25*F25,2)</f>
        <v>0</v>
      </c>
      <c r="H25" s="181"/>
      <c r="I25" s="182">
        <f>ROUND(E25*H25,2)</f>
        <v>0</v>
      </c>
      <c r="J25" s="181"/>
      <c r="K25" s="182">
        <f>ROUND(E25*J25,2)</f>
        <v>0</v>
      </c>
      <c r="L25" s="182">
        <v>15</v>
      </c>
      <c r="M25" s="182">
        <f>G25*(1+L25/100)</f>
        <v>0</v>
      </c>
      <c r="N25" s="182">
        <v>0</v>
      </c>
      <c r="O25" s="182">
        <f>ROUND(E25*N25,2)</f>
        <v>0</v>
      </c>
      <c r="P25" s="182">
        <v>0</v>
      </c>
      <c r="Q25" s="182">
        <f>ROUND(E25*P25,2)</f>
        <v>0</v>
      </c>
      <c r="R25" s="182" t="s">
        <v>324</v>
      </c>
      <c r="S25" s="182" t="s">
        <v>269</v>
      </c>
      <c r="T25" s="161">
        <v>8.9999999999999993E-3</v>
      </c>
      <c r="U25" s="161">
        <f>ROUND(E25*T25,2)</f>
        <v>0.08</v>
      </c>
      <c r="V25" s="161"/>
      <c r="W25" s="152"/>
      <c r="X25" s="152"/>
      <c r="Y25" s="152"/>
      <c r="Z25" s="152"/>
      <c r="AA25" s="152"/>
      <c r="AB25" s="152"/>
      <c r="AC25" s="152"/>
      <c r="AD25" s="152"/>
      <c r="AE25" s="152"/>
      <c r="AF25" s="152" t="s">
        <v>433</v>
      </c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</row>
    <row r="26" spans="1:59" ht="22.5" outlineLevel="1" x14ac:dyDescent="0.2">
      <c r="A26" s="171">
        <v>8</v>
      </c>
      <c r="B26" s="172" t="s">
        <v>1693</v>
      </c>
      <c r="C26" s="187" t="s">
        <v>1694</v>
      </c>
      <c r="D26" s="173" t="s">
        <v>323</v>
      </c>
      <c r="E26" s="174">
        <v>14.1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15</v>
      </c>
      <c r="M26" s="176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6" t="s">
        <v>324</v>
      </c>
      <c r="S26" s="176" t="s">
        <v>269</v>
      </c>
      <c r="T26" s="161">
        <v>0.20200000000000001</v>
      </c>
      <c r="U26" s="161">
        <f>ROUND(E26*T26,2)</f>
        <v>2.85</v>
      </c>
      <c r="V26" s="161"/>
      <c r="W26" s="152"/>
      <c r="X26" s="152"/>
      <c r="Y26" s="152"/>
      <c r="Z26" s="152"/>
      <c r="AA26" s="152"/>
      <c r="AB26" s="152"/>
      <c r="AC26" s="152"/>
      <c r="AD26" s="152"/>
      <c r="AE26" s="152"/>
      <c r="AF26" s="152" t="s">
        <v>433</v>
      </c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</row>
    <row r="27" spans="1:59" outlineLevel="1" x14ac:dyDescent="0.2">
      <c r="A27" s="159"/>
      <c r="B27" s="160"/>
      <c r="C27" s="257" t="s">
        <v>1695</v>
      </c>
      <c r="D27" s="258"/>
      <c r="E27" s="258"/>
      <c r="F27" s="258"/>
      <c r="G27" s="258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52"/>
      <c r="X27" s="152"/>
      <c r="Y27" s="152"/>
      <c r="Z27" s="152"/>
      <c r="AA27" s="152"/>
      <c r="AB27" s="152"/>
      <c r="AC27" s="152"/>
      <c r="AD27" s="152"/>
      <c r="AE27" s="152"/>
      <c r="AF27" s="152" t="s">
        <v>327</v>
      </c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 spans="1:59" outlineLevel="1" x14ac:dyDescent="0.2">
      <c r="A28" s="159"/>
      <c r="B28" s="160"/>
      <c r="C28" s="193" t="s">
        <v>1696</v>
      </c>
      <c r="D28" s="191"/>
      <c r="E28" s="192">
        <v>9.3000000000000007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52"/>
      <c r="X28" s="152"/>
      <c r="Y28" s="152"/>
      <c r="Z28" s="152"/>
      <c r="AA28" s="152"/>
      <c r="AB28" s="152"/>
      <c r="AC28" s="152"/>
      <c r="AD28" s="152"/>
      <c r="AE28" s="152"/>
      <c r="AF28" s="152" t="s">
        <v>329</v>
      </c>
      <c r="AG28" s="152">
        <v>0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</row>
    <row r="29" spans="1:59" outlineLevel="1" x14ac:dyDescent="0.2">
      <c r="A29" s="159"/>
      <c r="B29" s="160"/>
      <c r="C29" s="193" t="s">
        <v>1680</v>
      </c>
      <c r="D29" s="191"/>
      <c r="E29" s="192">
        <v>4.8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52"/>
      <c r="X29" s="152"/>
      <c r="Y29" s="152"/>
      <c r="Z29" s="152"/>
      <c r="AA29" s="152"/>
      <c r="AB29" s="152"/>
      <c r="AC29" s="152"/>
      <c r="AD29" s="152"/>
      <c r="AE29" s="152"/>
      <c r="AF29" s="152" t="s">
        <v>329</v>
      </c>
      <c r="AG29" s="152">
        <v>0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</row>
    <row r="30" spans="1:59" outlineLevel="1" x14ac:dyDescent="0.2">
      <c r="A30" s="171">
        <v>9</v>
      </c>
      <c r="B30" s="172" t="s">
        <v>1697</v>
      </c>
      <c r="C30" s="187" t="s">
        <v>1698</v>
      </c>
      <c r="D30" s="173" t="s">
        <v>323</v>
      </c>
      <c r="E30" s="174">
        <v>9.3000000000000007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15</v>
      </c>
      <c r="M30" s="176">
        <f>G30*(1+L30/100)</f>
        <v>0</v>
      </c>
      <c r="N30" s="176">
        <v>1.7</v>
      </c>
      <c r="O30" s="176">
        <f>ROUND(E30*N30,2)</f>
        <v>15.81</v>
      </c>
      <c r="P30" s="176">
        <v>0</v>
      </c>
      <c r="Q30" s="176">
        <f>ROUND(E30*P30,2)</f>
        <v>0</v>
      </c>
      <c r="R30" s="176" t="s">
        <v>324</v>
      </c>
      <c r="S30" s="176" t="s">
        <v>269</v>
      </c>
      <c r="T30" s="161">
        <v>1.587</v>
      </c>
      <c r="U30" s="161">
        <f>ROUND(E30*T30,2)</f>
        <v>14.76</v>
      </c>
      <c r="V30" s="161"/>
      <c r="W30" s="152"/>
      <c r="X30" s="152"/>
      <c r="Y30" s="152"/>
      <c r="Z30" s="152"/>
      <c r="AA30" s="152"/>
      <c r="AB30" s="152"/>
      <c r="AC30" s="152"/>
      <c r="AD30" s="152"/>
      <c r="AE30" s="152"/>
      <c r="AF30" s="152" t="s">
        <v>433</v>
      </c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 spans="1:59" ht="22.5" outlineLevel="1" x14ac:dyDescent="0.2">
      <c r="A31" s="159"/>
      <c r="B31" s="160"/>
      <c r="C31" s="257" t="s">
        <v>1699</v>
      </c>
      <c r="D31" s="258"/>
      <c r="E31" s="258"/>
      <c r="F31" s="258"/>
      <c r="G31" s="258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52"/>
      <c r="X31" s="152"/>
      <c r="Y31" s="152"/>
      <c r="Z31" s="152"/>
      <c r="AA31" s="152"/>
      <c r="AB31" s="152"/>
      <c r="AC31" s="152"/>
      <c r="AD31" s="152"/>
      <c r="AE31" s="152"/>
      <c r="AF31" s="152" t="s">
        <v>327</v>
      </c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83" t="str">
        <f>C31</f>
        <v>sypaninou z vhodných hornin tř. 1 - 4 nebo materiálem připraveným podél výkopu ve vzdálenosti do 3 m od jeho kraje, pro jakoukoliv hloubku výkopu a jakoukoliv míru zhutnění,</v>
      </c>
      <c r="BA31" s="152"/>
      <c r="BB31" s="152"/>
      <c r="BC31" s="152"/>
      <c r="BD31" s="152"/>
      <c r="BE31" s="152"/>
      <c r="BF31" s="152"/>
      <c r="BG31" s="152"/>
    </row>
    <row r="32" spans="1:59" outlineLevel="1" x14ac:dyDescent="0.2">
      <c r="A32" s="159"/>
      <c r="B32" s="160"/>
      <c r="C32" s="193" t="s">
        <v>1696</v>
      </c>
      <c r="D32" s="191"/>
      <c r="E32" s="192">
        <v>9.3000000000000007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52"/>
      <c r="X32" s="152"/>
      <c r="Y32" s="152"/>
      <c r="Z32" s="152"/>
      <c r="AA32" s="152"/>
      <c r="AB32" s="152"/>
      <c r="AC32" s="152"/>
      <c r="AD32" s="152"/>
      <c r="AE32" s="152"/>
      <c r="AF32" s="152" t="s">
        <v>329</v>
      </c>
      <c r="AG32" s="152">
        <v>0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</row>
    <row r="33" spans="1:59" x14ac:dyDescent="0.2">
      <c r="A33" s="166" t="s">
        <v>260</v>
      </c>
      <c r="B33" s="167" t="s">
        <v>148</v>
      </c>
      <c r="C33" s="185" t="s">
        <v>149</v>
      </c>
      <c r="D33" s="168"/>
      <c r="E33" s="169"/>
      <c r="F33" s="170"/>
      <c r="G33" s="170">
        <f>SUMIF(AF34:AF35,"&lt;&gt;NOR",G34:G35)</f>
        <v>0</v>
      </c>
      <c r="H33" s="170"/>
      <c r="I33" s="170">
        <f>SUM(I34:I35)</f>
        <v>0</v>
      </c>
      <c r="J33" s="170"/>
      <c r="K33" s="170">
        <f>SUM(K34:K35)</f>
        <v>0</v>
      </c>
      <c r="L33" s="170"/>
      <c r="M33" s="170">
        <f>SUM(M34:M35)</f>
        <v>0</v>
      </c>
      <c r="N33" s="170"/>
      <c r="O33" s="170">
        <f>SUM(O34:O35)</f>
        <v>3.17</v>
      </c>
      <c r="P33" s="170"/>
      <c r="Q33" s="170">
        <f>SUM(Q34:Q35)</f>
        <v>0</v>
      </c>
      <c r="R33" s="170"/>
      <c r="S33" s="170"/>
      <c r="T33" s="165"/>
      <c r="U33" s="165">
        <f>SUM(U34:U35)</f>
        <v>0</v>
      </c>
      <c r="V33" s="165"/>
      <c r="AF33" t="s">
        <v>261</v>
      </c>
    </row>
    <row r="34" spans="1:59" outlineLevel="1" x14ac:dyDescent="0.2">
      <c r="A34" s="171">
        <v>10</v>
      </c>
      <c r="B34" s="172" t="s">
        <v>1700</v>
      </c>
      <c r="C34" s="187" t="s">
        <v>1701</v>
      </c>
      <c r="D34" s="173" t="s">
        <v>323</v>
      </c>
      <c r="E34" s="174">
        <v>1.86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15</v>
      </c>
      <c r="M34" s="176">
        <f>G34*(1+L34/100)</f>
        <v>0</v>
      </c>
      <c r="N34" s="176">
        <v>1.7034</v>
      </c>
      <c r="O34" s="176">
        <f>ROUND(E34*N34,2)</f>
        <v>3.17</v>
      </c>
      <c r="P34" s="176">
        <v>0</v>
      </c>
      <c r="Q34" s="176">
        <f>ROUND(E34*P34,2)</f>
        <v>0</v>
      </c>
      <c r="R34" s="176"/>
      <c r="S34" s="176" t="s">
        <v>265</v>
      </c>
      <c r="T34" s="161">
        <v>0</v>
      </c>
      <c r="U34" s="161">
        <f>ROUND(E34*T34,2)</f>
        <v>0</v>
      </c>
      <c r="V34" s="161"/>
      <c r="W34" s="152"/>
      <c r="X34" s="152"/>
      <c r="Y34" s="152"/>
      <c r="Z34" s="152"/>
      <c r="AA34" s="152"/>
      <c r="AB34" s="152"/>
      <c r="AC34" s="152"/>
      <c r="AD34" s="152"/>
      <c r="AE34" s="152"/>
      <c r="AF34" s="152" t="s">
        <v>433</v>
      </c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</row>
    <row r="35" spans="1:59" outlineLevel="1" x14ac:dyDescent="0.2">
      <c r="A35" s="159"/>
      <c r="B35" s="160"/>
      <c r="C35" s="193" t="s">
        <v>1687</v>
      </c>
      <c r="D35" s="191"/>
      <c r="E35" s="192">
        <v>1.86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52"/>
      <c r="X35" s="152"/>
      <c r="Y35" s="152"/>
      <c r="Z35" s="152"/>
      <c r="AA35" s="152"/>
      <c r="AB35" s="152"/>
      <c r="AC35" s="152"/>
      <c r="AD35" s="152"/>
      <c r="AE35" s="152"/>
      <c r="AF35" s="152" t="s">
        <v>329</v>
      </c>
      <c r="AG35" s="152">
        <v>0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</row>
    <row r="36" spans="1:59" x14ac:dyDescent="0.2">
      <c r="A36" s="166" t="s">
        <v>260</v>
      </c>
      <c r="B36" s="167" t="s">
        <v>192</v>
      </c>
      <c r="C36" s="185" t="s">
        <v>193</v>
      </c>
      <c r="D36" s="168"/>
      <c r="E36" s="169"/>
      <c r="F36" s="170"/>
      <c r="G36" s="170">
        <f>SUMIF(AF37:AF50,"&lt;&gt;NOR",G37:G50)</f>
        <v>0</v>
      </c>
      <c r="H36" s="170"/>
      <c r="I36" s="170">
        <f>SUM(I37:I50)</f>
        <v>0</v>
      </c>
      <c r="J36" s="170"/>
      <c r="K36" s="170">
        <f>SUM(K37:K50)</f>
        <v>0</v>
      </c>
      <c r="L36" s="170"/>
      <c r="M36" s="170">
        <f>SUM(M37:M50)</f>
        <v>0</v>
      </c>
      <c r="N36" s="170"/>
      <c r="O36" s="170">
        <f>SUM(O37:O50)</f>
        <v>0.22000000000000003</v>
      </c>
      <c r="P36" s="170"/>
      <c r="Q36" s="170">
        <f>SUM(Q37:Q50)</f>
        <v>0</v>
      </c>
      <c r="R36" s="170"/>
      <c r="S36" s="170"/>
      <c r="T36" s="165"/>
      <c r="U36" s="165">
        <f>SUM(U37:U50)</f>
        <v>16.48</v>
      </c>
      <c r="V36" s="165"/>
      <c r="AF36" t="s">
        <v>261</v>
      </c>
    </row>
    <row r="37" spans="1:59" outlineLevel="1" x14ac:dyDescent="0.2">
      <c r="A37" s="171">
        <v>11</v>
      </c>
      <c r="B37" s="172" t="s">
        <v>1702</v>
      </c>
      <c r="C37" s="187" t="s">
        <v>1703</v>
      </c>
      <c r="D37" s="173" t="s">
        <v>364</v>
      </c>
      <c r="E37" s="174">
        <v>16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15</v>
      </c>
      <c r="M37" s="176">
        <f>G37*(1+L37/100)</f>
        <v>0</v>
      </c>
      <c r="N37" s="176">
        <v>1.2489999999999999E-2</v>
      </c>
      <c r="O37" s="176">
        <f>ROUND(E37*N37,2)</f>
        <v>0.2</v>
      </c>
      <c r="P37" s="176">
        <v>0</v>
      </c>
      <c r="Q37" s="176">
        <f>ROUND(E37*P37,2)</f>
        <v>0</v>
      </c>
      <c r="R37" s="176" t="s">
        <v>1704</v>
      </c>
      <c r="S37" s="176" t="s">
        <v>269</v>
      </c>
      <c r="T37" s="161">
        <v>0.70399999999999996</v>
      </c>
      <c r="U37" s="161">
        <f>ROUND(E37*T37,2)</f>
        <v>11.26</v>
      </c>
      <c r="V37" s="161"/>
      <c r="W37" s="152"/>
      <c r="X37" s="152"/>
      <c r="Y37" s="152"/>
      <c r="Z37" s="152"/>
      <c r="AA37" s="152"/>
      <c r="AB37" s="152"/>
      <c r="AC37" s="152"/>
      <c r="AD37" s="152"/>
      <c r="AE37" s="152"/>
      <c r="AF37" s="152" t="s">
        <v>433</v>
      </c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</row>
    <row r="38" spans="1:59" outlineLevel="1" x14ac:dyDescent="0.2">
      <c r="A38" s="159"/>
      <c r="B38" s="160"/>
      <c r="C38" s="257" t="s">
        <v>1705</v>
      </c>
      <c r="D38" s="258"/>
      <c r="E38" s="258"/>
      <c r="F38" s="258"/>
      <c r="G38" s="258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52"/>
      <c r="X38" s="152"/>
      <c r="Y38" s="152"/>
      <c r="Z38" s="152"/>
      <c r="AA38" s="152"/>
      <c r="AB38" s="152"/>
      <c r="AC38" s="152"/>
      <c r="AD38" s="152"/>
      <c r="AE38" s="152"/>
      <c r="AF38" s="152" t="s">
        <v>327</v>
      </c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</row>
    <row r="39" spans="1:59" outlineLevel="1" x14ac:dyDescent="0.2">
      <c r="A39" s="171">
        <v>12</v>
      </c>
      <c r="B39" s="172" t="s">
        <v>1706</v>
      </c>
      <c r="C39" s="187" t="s">
        <v>1707</v>
      </c>
      <c r="D39" s="173" t="s">
        <v>364</v>
      </c>
      <c r="E39" s="174">
        <v>1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15</v>
      </c>
      <c r="M39" s="176">
        <f>G39*(1+L39/100)</f>
        <v>0</v>
      </c>
      <c r="N39" s="176">
        <v>1.4800000000000001E-2</v>
      </c>
      <c r="O39" s="176">
        <f>ROUND(E39*N39,2)</f>
        <v>0.01</v>
      </c>
      <c r="P39" s="176">
        <v>0</v>
      </c>
      <c r="Q39" s="176">
        <f>ROUND(E39*P39,2)</f>
        <v>0</v>
      </c>
      <c r="R39" s="176" t="s">
        <v>1704</v>
      </c>
      <c r="S39" s="176" t="s">
        <v>269</v>
      </c>
      <c r="T39" s="161">
        <v>0.753</v>
      </c>
      <c r="U39" s="161">
        <f>ROUND(E39*T39,2)</f>
        <v>0.75</v>
      </c>
      <c r="V39" s="161"/>
      <c r="W39" s="152"/>
      <c r="X39" s="152"/>
      <c r="Y39" s="152"/>
      <c r="Z39" s="152"/>
      <c r="AA39" s="152"/>
      <c r="AB39" s="152"/>
      <c r="AC39" s="152"/>
      <c r="AD39" s="152"/>
      <c r="AE39" s="152"/>
      <c r="AF39" s="152" t="s">
        <v>433</v>
      </c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</row>
    <row r="40" spans="1:59" outlineLevel="1" x14ac:dyDescent="0.2">
      <c r="A40" s="159"/>
      <c r="B40" s="160"/>
      <c r="C40" s="257" t="s">
        <v>1705</v>
      </c>
      <c r="D40" s="258"/>
      <c r="E40" s="258"/>
      <c r="F40" s="258"/>
      <c r="G40" s="258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52"/>
      <c r="X40" s="152"/>
      <c r="Y40" s="152"/>
      <c r="Z40" s="152"/>
      <c r="AA40" s="152"/>
      <c r="AB40" s="152"/>
      <c r="AC40" s="152"/>
      <c r="AD40" s="152"/>
      <c r="AE40" s="152"/>
      <c r="AF40" s="152" t="s">
        <v>327</v>
      </c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</row>
    <row r="41" spans="1:59" outlineLevel="1" x14ac:dyDescent="0.2">
      <c r="A41" s="177">
        <v>13</v>
      </c>
      <c r="B41" s="178" t="s">
        <v>1708</v>
      </c>
      <c r="C41" s="186" t="s">
        <v>1709</v>
      </c>
      <c r="D41" s="179" t="s">
        <v>364</v>
      </c>
      <c r="E41" s="180">
        <v>0.5</v>
      </c>
      <c r="F41" s="181"/>
      <c r="G41" s="182">
        <f>ROUND(E41*F41,2)</f>
        <v>0</v>
      </c>
      <c r="H41" s="181"/>
      <c r="I41" s="182">
        <f>ROUND(E41*H41,2)</f>
        <v>0</v>
      </c>
      <c r="J41" s="181"/>
      <c r="K41" s="182">
        <f>ROUND(E41*J41,2)</f>
        <v>0</v>
      </c>
      <c r="L41" s="182">
        <v>15</v>
      </c>
      <c r="M41" s="182">
        <f>G41*(1+L41/100)</f>
        <v>0</v>
      </c>
      <c r="N41" s="182">
        <v>4.2900000000000004E-3</v>
      </c>
      <c r="O41" s="182">
        <f>ROUND(E41*N41,2)</f>
        <v>0</v>
      </c>
      <c r="P41" s="182">
        <v>0</v>
      </c>
      <c r="Q41" s="182">
        <f>ROUND(E41*P41,2)</f>
        <v>0</v>
      </c>
      <c r="R41" s="182" t="s">
        <v>1704</v>
      </c>
      <c r="S41" s="182" t="s">
        <v>269</v>
      </c>
      <c r="T41" s="161">
        <v>0.36199999999999999</v>
      </c>
      <c r="U41" s="161">
        <f>ROUND(E41*T41,2)</f>
        <v>0.18</v>
      </c>
      <c r="V41" s="161"/>
      <c r="W41" s="152"/>
      <c r="X41" s="152"/>
      <c r="Y41" s="152"/>
      <c r="Z41" s="152"/>
      <c r="AA41" s="152"/>
      <c r="AB41" s="152"/>
      <c r="AC41" s="152"/>
      <c r="AD41" s="152"/>
      <c r="AE41" s="152"/>
      <c r="AF41" s="152" t="s">
        <v>433</v>
      </c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</row>
    <row r="42" spans="1:59" outlineLevel="1" x14ac:dyDescent="0.2">
      <c r="A42" s="171">
        <v>14</v>
      </c>
      <c r="B42" s="172" t="s">
        <v>1710</v>
      </c>
      <c r="C42" s="187" t="s">
        <v>1711</v>
      </c>
      <c r="D42" s="173" t="s">
        <v>1541</v>
      </c>
      <c r="E42" s="174">
        <v>1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15</v>
      </c>
      <c r="M42" s="176">
        <f>G42*(1+L42/100)</f>
        <v>0</v>
      </c>
      <c r="N42" s="176">
        <v>3.2499999999999999E-3</v>
      </c>
      <c r="O42" s="176">
        <f>ROUND(E42*N42,2)</f>
        <v>0</v>
      </c>
      <c r="P42" s="176">
        <v>0</v>
      </c>
      <c r="Q42" s="176">
        <f>ROUND(E42*P42,2)</f>
        <v>0</v>
      </c>
      <c r="R42" s="176" t="s">
        <v>1704</v>
      </c>
      <c r="S42" s="176" t="s">
        <v>269</v>
      </c>
      <c r="T42" s="161">
        <v>1.78</v>
      </c>
      <c r="U42" s="161">
        <f>ROUND(E42*T42,2)</f>
        <v>1.78</v>
      </c>
      <c r="V42" s="161"/>
      <c r="W42" s="152"/>
      <c r="X42" s="152"/>
      <c r="Y42" s="152"/>
      <c r="Z42" s="152"/>
      <c r="AA42" s="152"/>
      <c r="AB42" s="152"/>
      <c r="AC42" s="152"/>
      <c r="AD42" s="152"/>
      <c r="AE42" s="152"/>
      <c r="AF42" s="152" t="s">
        <v>433</v>
      </c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</row>
    <row r="43" spans="1:59" outlineLevel="1" x14ac:dyDescent="0.2">
      <c r="A43" s="159"/>
      <c r="B43" s="160"/>
      <c r="C43" s="257" t="s">
        <v>1712</v>
      </c>
      <c r="D43" s="258"/>
      <c r="E43" s="258"/>
      <c r="F43" s="258"/>
      <c r="G43" s="258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52"/>
      <c r="X43" s="152"/>
      <c r="Y43" s="152"/>
      <c r="Z43" s="152"/>
      <c r="AA43" s="152"/>
      <c r="AB43" s="152"/>
      <c r="AC43" s="152"/>
      <c r="AD43" s="152"/>
      <c r="AE43" s="152"/>
      <c r="AF43" s="152" t="s">
        <v>327</v>
      </c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</row>
    <row r="44" spans="1:59" ht="22.5" outlineLevel="1" x14ac:dyDescent="0.2">
      <c r="A44" s="171">
        <v>15</v>
      </c>
      <c r="B44" s="172" t="s">
        <v>1713</v>
      </c>
      <c r="C44" s="187" t="s">
        <v>1714</v>
      </c>
      <c r="D44" s="173" t="s">
        <v>1541</v>
      </c>
      <c r="E44" s="174">
        <v>1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15</v>
      </c>
      <c r="M44" s="176">
        <f>G44*(1+L44/100)</f>
        <v>0</v>
      </c>
      <c r="N44" s="176">
        <v>6.3699999999999998E-3</v>
      </c>
      <c r="O44" s="176">
        <f>ROUND(E44*N44,2)</f>
        <v>0.01</v>
      </c>
      <c r="P44" s="176">
        <v>0</v>
      </c>
      <c r="Q44" s="176">
        <f>ROUND(E44*P44,2)</f>
        <v>0</v>
      </c>
      <c r="R44" s="176" t="s">
        <v>1704</v>
      </c>
      <c r="S44" s="176" t="s">
        <v>269</v>
      </c>
      <c r="T44" s="161">
        <v>1.756</v>
      </c>
      <c r="U44" s="161">
        <f>ROUND(E44*T44,2)</f>
        <v>1.76</v>
      </c>
      <c r="V44" s="161"/>
      <c r="W44" s="152"/>
      <c r="X44" s="152"/>
      <c r="Y44" s="152"/>
      <c r="Z44" s="152"/>
      <c r="AA44" s="152"/>
      <c r="AB44" s="152"/>
      <c r="AC44" s="152"/>
      <c r="AD44" s="152"/>
      <c r="AE44" s="152"/>
      <c r="AF44" s="152" t="s">
        <v>433</v>
      </c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</row>
    <row r="45" spans="1:59" outlineLevel="1" x14ac:dyDescent="0.2">
      <c r="A45" s="159"/>
      <c r="B45" s="160"/>
      <c r="C45" s="257" t="s">
        <v>1715</v>
      </c>
      <c r="D45" s="258"/>
      <c r="E45" s="258"/>
      <c r="F45" s="258"/>
      <c r="G45" s="258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52"/>
      <c r="X45" s="152"/>
      <c r="Y45" s="152"/>
      <c r="Z45" s="152"/>
      <c r="AA45" s="152"/>
      <c r="AB45" s="152"/>
      <c r="AC45" s="152"/>
      <c r="AD45" s="152"/>
      <c r="AE45" s="152"/>
      <c r="AF45" s="152" t="s">
        <v>327</v>
      </c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</row>
    <row r="46" spans="1:59" ht="22.5" outlineLevel="1" x14ac:dyDescent="0.2">
      <c r="A46" s="177">
        <v>16</v>
      </c>
      <c r="B46" s="178" t="s">
        <v>1716</v>
      </c>
      <c r="C46" s="186" t="s">
        <v>1717</v>
      </c>
      <c r="D46" s="179" t="s">
        <v>395</v>
      </c>
      <c r="E46" s="180">
        <v>2</v>
      </c>
      <c r="F46" s="181"/>
      <c r="G46" s="182">
        <f>ROUND(E46*F46,2)</f>
        <v>0</v>
      </c>
      <c r="H46" s="181"/>
      <c r="I46" s="182">
        <f>ROUND(E46*H46,2)</f>
        <v>0</v>
      </c>
      <c r="J46" s="181"/>
      <c r="K46" s="182">
        <f>ROUND(E46*J46,2)</f>
        <v>0</v>
      </c>
      <c r="L46" s="182">
        <v>15</v>
      </c>
      <c r="M46" s="182">
        <f>G46*(1+L46/100)</f>
        <v>0</v>
      </c>
      <c r="N46" s="182">
        <v>6.0999999999999997E-4</v>
      </c>
      <c r="O46" s="182">
        <f>ROUND(E46*N46,2)</f>
        <v>0</v>
      </c>
      <c r="P46" s="182">
        <v>0</v>
      </c>
      <c r="Q46" s="182">
        <f>ROUND(E46*P46,2)</f>
        <v>0</v>
      </c>
      <c r="R46" s="182" t="s">
        <v>1704</v>
      </c>
      <c r="S46" s="182" t="s">
        <v>269</v>
      </c>
      <c r="T46" s="161">
        <v>0.22700000000000001</v>
      </c>
      <c r="U46" s="161">
        <f>ROUND(E46*T46,2)</f>
        <v>0.45</v>
      </c>
      <c r="V46" s="161"/>
      <c r="W46" s="152"/>
      <c r="X46" s="152"/>
      <c r="Y46" s="152"/>
      <c r="Z46" s="152"/>
      <c r="AA46" s="152"/>
      <c r="AB46" s="152"/>
      <c r="AC46" s="152"/>
      <c r="AD46" s="152"/>
      <c r="AE46" s="152"/>
      <c r="AF46" s="152" t="s">
        <v>433</v>
      </c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</row>
    <row r="47" spans="1:59" ht="33.75" outlineLevel="1" x14ac:dyDescent="0.2">
      <c r="A47" s="177">
        <v>17</v>
      </c>
      <c r="B47" s="178" t="s">
        <v>1718</v>
      </c>
      <c r="C47" s="186" t="s">
        <v>1719</v>
      </c>
      <c r="D47" s="179" t="s">
        <v>395</v>
      </c>
      <c r="E47" s="180">
        <v>1</v>
      </c>
      <c r="F47" s="181"/>
      <c r="G47" s="182">
        <f>ROUND(E47*F47,2)</f>
        <v>0</v>
      </c>
      <c r="H47" s="181"/>
      <c r="I47" s="182">
        <f>ROUND(E47*H47,2)</f>
        <v>0</v>
      </c>
      <c r="J47" s="181"/>
      <c r="K47" s="182">
        <f>ROUND(E47*J47,2)</f>
        <v>0</v>
      </c>
      <c r="L47" s="182">
        <v>15</v>
      </c>
      <c r="M47" s="182">
        <f>G47*(1+L47/100)</f>
        <v>0</v>
      </c>
      <c r="N47" s="182">
        <v>1.6000000000000001E-3</v>
      </c>
      <c r="O47" s="182">
        <f>ROUND(E47*N47,2)</f>
        <v>0</v>
      </c>
      <c r="P47" s="182">
        <v>0</v>
      </c>
      <c r="Q47" s="182">
        <f>ROUND(E47*P47,2)</f>
        <v>0</v>
      </c>
      <c r="R47" s="182" t="s">
        <v>1704</v>
      </c>
      <c r="S47" s="182" t="s">
        <v>269</v>
      </c>
      <c r="T47" s="161">
        <v>0.29899999999999999</v>
      </c>
      <c r="U47" s="161">
        <f>ROUND(E47*T47,2)</f>
        <v>0.3</v>
      </c>
      <c r="V47" s="161"/>
      <c r="W47" s="152"/>
      <c r="X47" s="152"/>
      <c r="Y47" s="152"/>
      <c r="Z47" s="152"/>
      <c r="AA47" s="152"/>
      <c r="AB47" s="152"/>
      <c r="AC47" s="152"/>
      <c r="AD47" s="152"/>
      <c r="AE47" s="152"/>
      <c r="AF47" s="152" t="s">
        <v>433</v>
      </c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</row>
    <row r="48" spans="1:59" outlineLevel="1" x14ac:dyDescent="0.2">
      <c r="A48" s="177">
        <v>18</v>
      </c>
      <c r="B48" s="178" t="s">
        <v>1720</v>
      </c>
      <c r="C48" s="186" t="s">
        <v>1721</v>
      </c>
      <c r="D48" s="179" t="s">
        <v>1541</v>
      </c>
      <c r="E48" s="180">
        <v>1</v>
      </c>
      <c r="F48" s="181"/>
      <c r="G48" s="182">
        <f>ROUND(E48*F48,2)</f>
        <v>0</v>
      </c>
      <c r="H48" s="181"/>
      <c r="I48" s="182">
        <f>ROUND(E48*H48,2)</f>
        <v>0</v>
      </c>
      <c r="J48" s="181"/>
      <c r="K48" s="182">
        <f>ROUND(E48*J48,2)</f>
        <v>0</v>
      </c>
      <c r="L48" s="182">
        <v>15</v>
      </c>
      <c r="M48" s="182">
        <f>G48*(1+L48/100)</f>
        <v>0</v>
      </c>
      <c r="N48" s="182">
        <v>0</v>
      </c>
      <c r="O48" s="182">
        <f>ROUND(E48*N48,2)</f>
        <v>0</v>
      </c>
      <c r="P48" s="182">
        <v>0</v>
      </c>
      <c r="Q48" s="182">
        <f>ROUND(E48*P48,2)</f>
        <v>0</v>
      </c>
      <c r="R48" s="182"/>
      <c r="S48" s="182" t="s">
        <v>265</v>
      </c>
      <c r="T48" s="161">
        <v>0</v>
      </c>
      <c r="U48" s="161">
        <f>ROUND(E48*T48,2)</f>
        <v>0</v>
      </c>
      <c r="V48" s="161"/>
      <c r="W48" s="152"/>
      <c r="X48" s="152"/>
      <c r="Y48" s="152"/>
      <c r="Z48" s="152"/>
      <c r="AA48" s="152"/>
      <c r="AB48" s="152"/>
      <c r="AC48" s="152"/>
      <c r="AD48" s="152"/>
      <c r="AE48" s="152"/>
      <c r="AF48" s="152" t="s">
        <v>433</v>
      </c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</row>
    <row r="49" spans="1:59" outlineLevel="1" x14ac:dyDescent="0.2">
      <c r="A49" s="171">
        <v>19</v>
      </c>
      <c r="B49" s="172" t="s">
        <v>1722</v>
      </c>
      <c r="C49" s="187" t="s">
        <v>1723</v>
      </c>
      <c r="D49" s="173" t="s">
        <v>0</v>
      </c>
      <c r="E49" s="174">
        <v>191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15</v>
      </c>
      <c r="M49" s="176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6" t="s">
        <v>1704</v>
      </c>
      <c r="S49" s="176" t="s">
        <v>269</v>
      </c>
      <c r="T49" s="161">
        <v>0</v>
      </c>
      <c r="U49" s="161">
        <f>ROUND(E49*T49,2)</f>
        <v>0</v>
      </c>
      <c r="V49" s="161"/>
      <c r="W49" s="152"/>
      <c r="X49" s="152"/>
      <c r="Y49" s="152"/>
      <c r="Z49" s="152"/>
      <c r="AA49" s="152"/>
      <c r="AB49" s="152"/>
      <c r="AC49" s="152"/>
      <c r="AD49" s="152"/>
      <c r="AE49" s="152"/>
      <c r="AF49" s="152" t="s">
        <v>433</v>
      </c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</row>
    <row r="50" spans="1:59" outlineLevel="1" x14ac:dyDescent="0.2">
      <c r="A50" s="159"/>
      <c r="B50" s="160"/>
      <c r="C50" s="257" t="s">
        <v>1200</v>
      </c>
      <c r="D50" s="258"/>
      <c r="E50" s="258"/>
      <c r="F50" s="258"/>
      <c r="G50" s="258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52"/>
      <c r="X50" s="152"/>
      <c r="Y50" s="152"/>
      <c r="Z50" s="152"/>
      <c r="AA50" s="152"/>
      <c r="AB50" s="152"/>
      <c r="AC50" s="152"/>
      <c r="AD50" s="152"/>
      <c r="AE50" s="152"/>
      <c r="AF50" s="152" t="s">
        <v>327</v>
      </c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</row>
    <row r="51" spans="1:59" x14ac:dyDescent="0.2">
      <c r="A51" s="166" t="s">
        <v>260</v>
      </c>
      <c r="B51" s="167" t="s">
        <v>224</v>
      </c>
      <c r="C51" s="185" t="s">
        <v>225</v>
      </c>
      <c r="D51" s="168"/>
      <c r="E51" s="169"/>
      <c r="F51" s="170"/>
      <c r="G51" s="170">
        <f>SUMIF(AF52:AF53,"&lt;&gt;NOR",G52:G53)</f>
        <v>0</v>
      </c>
      <c r="H51" s="170"/>
      <c r="I51" s="170">
        <f>SUM(I52:I53)</f>
        <v>0</v>
      </c>
      <c r="J51" s="170"/>
      <c r="K51" s="170">
        <f>SUM(K52:K53)</f>
        <v>0</v>
      </c>
      <c r="L51" s="170"/>
      <c r="M51" s="170">
        <f>SUM(M52:M53)</f>
        <v>0</v>
      </c>
      <c r="N51" s="170"/>
      <c r="O51" s="170">
        <f>SUM(O52:O53)</f>
        <v>0</v>
      </c>
      <c r="P51" s="170"/>
      <c r="Q51" s="170">
        <f>SUM(Q52:Q53)</f>
        <v>0</v>
      </c>
      <c r="R51" s="170"/>
      <c r="S51" s="170"/>
      <c r="T51" s="165"/>
      <c r="U51" s="165">
        <f>SUM(U52:U53)</f>
        <v>1.97</v>
      </c>
      <c r="V51" s="165"/>
      <c r="AF51" t="s">
        <v>261</v>
      </c>
    </row>
    <row r="52" spans="1:59" ht="22.5" outlineLevel="1" x14ac:dyDescent="0.2">
      <c r="A52" s="171">
        <v>20</v>
      </c>
      <c r="B52" s="172" t="s">
        <v>1724</v>
      </c>
      <c r="C52" s="187" t="s">
        <v>1725</v>
      </c>
      <c r="D52" s="173" t="s">
        <v>364</v>
      </c>
      <c r="E52" s="174">
        <v>17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15</v>
      </c>
      <c r="M52" s="176">
        <f>G52*(1+L52/100)</f>
        <v>0</v>
      </c>
      <c r="N52" s="176">
        <v>9.0000000000000006E-5</v>
      </c>
      <c r="O52" s="176">
        <f>ROUND(E52*N52,2)</f>
        <v>0</v>
      </c>
      <c r="P52" s="176">
        <v>0</v>
      </c>
      <c r="Q52" s="176">
        <f>ROUND(E52*P52,2)</f>
        <v>0</v>
      </c>
      <c r="R52" s="176" t="s">
        <v>1235</v>
      </c>
      <c r="S52" s="176" t="s">
        <v>269</v>
      </c>
      <c r="T52" s="161">
        <v>0.11600000000000001</v>
      </c>
      <c r="U52" s="161">
        <f>ROUND(E52*T52,2)</f>
        <v>1.97</v>
      </c>
      <c r="V52" s="161"/>
      <c r="W52" s="152"/>
      <c r="X52" s="152"/>
      <c r="Y52" s="152"/>
      <c r="Z52" s="152"/>
      <c r="AA52" s="152"/>
      <c r="AB52" s="152"/>
      <c r="AC52" s="152"/>
      <c r="AD52" s="152"/>
      <c r="AE52" s="152"/>
      <c r="AF52" s="152" t="s">
        <v>433</v>
      </c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</row>
    <row r="53" spans="1:59" outlineLevel="1" x14ac:dyDescent="0.2">
      <c r="A53" s="159"/>
      <c r="B53" s="160"/>
      <c r="C53" s="257" t="s">
        <v>1726</v>
      </c>
      <c r="D53" s="258"/>
      <c r="E53" s="258"/>
      <c r="F53" s="258"/>
      <c r="G53" s="258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52"/>
      <c r="X53" s="152"/>
      <c r="Y53" s="152"/>
      <c r="Z53" s="152"/>
      <c r="AA53" s="152"/>
      <c r="AB53" s="152"/>
      <c r="AC53" s="152"/>
      <c r="AD53" s="152"/>
      <c r="AE53" s="152"/>
      <c r="AF53" s="152" t="s">
        <v>327</v>
      </c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</row>
    <row r="54" spans="1:59" x14ac:dyDescent="0.2">
      <c r="A54" s="166" t="s">
        <v>260</v>
      </c>
      <c r="B54" s="167" t="s">
        <v>230</v>
      </c>
      <c r="C54" s="185" t="s">
        <v>231</v>
      </c>
      <c r="D54" s="168"/>
      <c r="E54" s="169"/>
      <c r="F54" s="170"/>
      <c r="G54" s="170">
        <f>SUMIF(AF55:AF70,"&lt;&gt;NOR",G55:G70)</f>
        <v>0</v>
      </c>
      <c r="H54" s="170"/>
      <c r="I54" s="170">
        <f>SUM(I55:I70)</f>
        <v>0</v>
      </c>
      <c r="J54" s="170"/>
      <c r="K54" s="170">
        <f>SUM(K55:K70)</f>
        <v>0</v>
      </c>
      <c r="L54" s="170"/>
      <c r="M54" s="170">
        <f>SUM(M55:M70)</f>
        <v>0</v>
      </c>
      <c r="N54" s="170"/>
      <c r="O54" s="170">
        <f>SUM(O55:O70)</f>
        <v>0.23000000000000004</v>
      </c>
      <c r="P54" s="170"/>
      <c r="Q54" s="170">
        <f>SUM(Q55:Q70)</f>
        <v>0</v>
      </c>
      <c r="R54" s="170"/>
      <c r="S54" s="170"/>
      <c r="T54" s="165"/>
      <c r="U54" s="165">
        <f>SUM(U55:U70)</f>
        <v>15.290000000000001</v>
      </c>
      <c r="V54" s="165"/>
      <c r="AF54" t="s">
        <v>261</v>
      </c>
    </row>
    <row r="55" spans="1:59" outlineLevel="1" x14ac:dyDescent="0.2">
      <c r="A55" s="177">
        <v>21</v>
      </c>
      <c r="B55" s="178" t="s">
        <v>1727</v>
      </c>
      <c r="C55" s="186" t="s">
        <v>1728</v>
      </c>
      <c r="D55" s="179" t="s">
        <v>364</v>
      </c>
      <c r="E55" s="180">
        <v>33</v>
      </c>
      <c r="F55" s="181"/>
      <c r="G55" s="182">
        <f t="shared" ref="G55:G70" si="0">ROUND(E55*F55,2)</f>
        <v>0</v>
      </c>
      <c r="H55" s="181"/>
      <c r="I55" s="182">
        <f t="shared" ref="I55:I70" si="1">ROUND(E55*H55,2)</f>
        <v>0</v>
      </c>
      <c r="J55" s="181"/>
      <c r="K55" s="182">
        <f t="shared" ref="K55:K70" si="2">ROUND(E55*J55,2)</f>
        <v>0</v>
      </c>
      <c r="L55" s="182">
        <v>15</v>
      </c>
      <c r="M55" s="182">
        <f t="shared" ref="M55:M70" si="3">G55*(1+L55/100)</f>
        <v>0</v>
      </c>
      <c r="N55" s="182">
        <v>0</v>
      </c>
      <c r="O55" s="182">
        <f t="shared" ref="O55:O70" si="4">ROUND(E55*N55,2)</f>
        <v>0</v>
      </c>
      <c r="P55" s="182">
        <v>0</v>
      </c>
      <c r="Q55" s="182">
        <f t="shared" ref="Q55:Q70" si="5">ROUND(E55*P55,2)</f>
        <v>0</v>
      </c>
      <c r="R55" s="182"/>
      <c r="S55" s="182" t="s">
        <v>269</v>
      </c>
      <c r="T55" s="161">
        <v>8.8999999999999996E-2</v>
      </c>
      <c r="U55" s="161">
        <f>ROUND(E55*T55,2)</f>
        <v>2.94</v>
      </c>
      <c r="V55" s="161"/>
      <c r="W55" s="152"/>
      <c r="X55" s="152"/>
      <c r="Y55" s="152"/>
      <c r="Z55" s="152"/>
      <c r="AA55" s="152"/>
      <c r="AB55" s="152"/>
      <c r="AC55" s="152"/>
      <c r="AD55" s="152"/>
      <c r="AE55" s="152"/>
      <c r="AF55" s="152" t="s">
        <v>433</v>
      </c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</row>
    <row r="56" spans="1:59" outlineLevel="1" x14ac:dyDescent="0.2">
      <c r="A56" s="177">
        <v>22</v>
      </c>
      <c r="B56" s="178" t="s">
        <v>1729</v>
      </c>
      <c r="C56" s="186" t="s">
        <v>1730</v>
      </c>
      <c r="D56" s="179" t="s">
        <v>395</v>
      </c>
      <c r="E56" s="180">
        <v>15</v>
      </c>
      <c r="F56" s="181"/>
      <c r="G56" s="182">
        <f t="shared" si="0"/>
        <v>0</v>
      </c>
      <c r="H56" s="181"/>
      <c r="I56" s="182">
        <f t="shared" si="1"/>
        <v>0</v>
      </c>
      <c r="J56" s="181"/>
      <c r="K56" s="182">
        <f t="shared" si="2"/>
        <v>0</v>
      </c>
      <c r="L56" s="182">
        <v>15</v>
      </c>
      <c r="M56" s="182">
        <f t="shared" si="3"/>
        <v>0</v>
      </c>
      <c r="N56" s="182">
        <v>0</v>
      </c>
      <c r="O56" s="182">
        <f t="shared" si="4"/>
        <v>0</v>
      </c>
      <c r="P56" s="182">
        <v>0</v>
      </c>
      <c r="Q56" s="182">
        <f t="shared" si="5"/>
        <v>0</v>
      </c>
      <c r="R56" s="182"/>
      <c r="S56" s="182" t="s">
        <v>269</v>
      </c>
      <c r="T56" s="161">
        <v>0.46239999999999998</v>
      </c>
      <c r="U56" s="161">
        <f>ROUND(E56*T56,2)</f>
        <v>6.94</v>
      </c>
      <c r="V56" s="161"/>
      <c r="W56" s="152"/>
      <c r="X56" s="152"/>
      <c r="Y56" s="152"/>
      <c r="Z56" s="152"/>
      <c r="AA56" s="152"/>
      <c r="AB56" s="152"/>
      <c r="AC56" s="152"/>
      <c r="AD56" s="152"/>
      <c r="AE56" s="152"/>
      <c r="AF56" s="152" t="s">
        <v>433</v>
      </c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</row>
    <row r="57" spans="1:59" outlineLevel="1" x14ac:dyDescent="0.2">
      <c r="A57" s="177">
        <v>23</v>
      </c>
      <c r="B57" s="178" t="s">
        <v>1731</v>
      </c>
      <c r="C57" s="186" t="s">
        <v>1732</v>
      </c>
      <c r="D57" s="179" t="s">
        <v>364</v>
      </c>
      <c r="E57" s="180">
        <v>7.5</v>
      </c>
      <c r="F57" s="181"/>
      <c r="G57" s="182">
        <f t="shared" si="0"/>
        <v>0</v>
      </c>
      <c r="H57" s="181"/>
      <c r="I57" s="182">
        <f t="shared" si="1"/>
        <v>0</v>
      </c>
      <c r="J57" s="181"/>
      <c r="K57" s="182">
        <f t="shared" si="2"/>
        <v>0</v>
      </c>
      <c r="L57" s="182">
        <v>15</v>
      </c>
      <c r="M57" s="182">
        <f t="shared" si="3"/>
        <v>0</v>
      </c>
      <c r="N57" s="182">
        <v>0</v>
      </c>
      <c r="O57" s="182">
        <f t="shared" si="4"/>
        <v>0</v>
      </c>
      <c r="P57" s="182">
        <v>0</v>
      </c>
      <c r="Q57" s="182">
        <f t="shared" si="5"/>
        <v>0</v>
      </c>
      <c r="R57" s="182"/>
      <c r="S57" s="182" t="s">
        <v>265</v>
      </c>
      <c r="T57" s="161">
        <v>0</v>
      </c>
      <c r="U57" s="161">
        <f>ROUND(E57*T57,2)</f>
        <v>0</v>
      </c>
      <c r="V57" s="161"/>
      <c r="W57" s="152"/>
      <c r="X57" s="152"/>
      <c r="Y57" s="152"/>
      <c r="Z57" s="152"/>
      <c r="AA57" s="152"/>
      <c r="AB57" s="152"/>
      <c r="AC57" s="152"/>
      <c r="AD57" s="152"/>
      <c r="AE57" s="152"/>
      <c r="AF57" s="152" t="s">
        <v>433</v>
      </c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</row>
    <row r="58" spans="1:59" outlineLevel="1" x14ac:dyDescent="0.2">
      <c r="A58" s="177">
        <v>24</v>
      </c>
      <c r="B58" s="178" t="s">
        <v>1733</v>
      </c>
      <c r="C58" s="186" t="s">
        <v>1734</v>
      </c>
      <c r="D58" s="179" t="s">
        <v>364</v>
      </c>
      <c r="E58" s="180">
        <v>7.5</v>
      </c>
      <c r="F58" s="181"/>
      <c r="G58" s="182">
        <f t="shared" si="0"/>
        <v>0</v>
      </c>
      <c r="H58" s="181"/>
      <c r="I58" s="182">
        <f t="shared" si="1"/>
        <v>0</v>
      </c>
      <c r="J58" s="181"/>
      <c r="K58" s="182">
        <f t="shared" si="2"/>
        <v>0</v>
      </c>
      <c r="L58" s="182">
        <v>15</v>
      </c>
      <c r="M58" s="182">
        <f t="shared" si="3"/>
        <v>0</v>
      </c>
      <c r="N58" s="182">
        <v>2.7119999999999998E-2</v>
      </c>
      <c r="O58" s="182">
        <f t="shared" si="4"/>
        <v>0.2</v>
      </c>
      <c r="P58" s="182">
        <v>0</v>
      </c>
      <c r="Q58" s="182">
        <f t="shared" si="5"/>
        <v>0</v>
      </c>
      <c r="R58" s="182"/>
      <c r="S58" s="182" t="s">
        <v>265</v>
      </c>
      <c r="T58" s="161">
        <v>0</v>
      </c>
      <c r="U58" s="161">
        <f>ROUND(E58*T58,2)</f>
        <v>0</v>
      </c>
      <c r="V58" s="161"/>
      <c r="W58" s="152"/>
      <c r="X58" s="152"/>
      <c r="Y58" s="152"/>
      <c r="Z58" s="152"/>
      <c r="AA58" s="152"/>
      <c r="AB58" s="152"/>
      <c r="AC58" s="152"/>
      <c r="AD58" s="152"/>
      <c r="AE58" s="152"/>
      <c r="AF58" s="152" t="s">
        <v>433</v>
      </c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</row>
    <row r="59" spans="1:59" outlineLevel="1" x14ac:dyDescent="0.2">
      <c r="A59" s="177">
        <v>25</v>
      </c>
      <c r="B59" s="178" t="s">
        <v>1735</v>
      </c>
      <c r="C59" s="186" t="s">
        <v>1736</v>
      </c>
      <c r="D59" s="179" t="s">
        <v>395</v>
      </c>
      <c r="E59" s="180">
        <v>6</v>
      </c>
      <c r="F59" s="181"/>
      <c r="G59" s="182">
        <f t="shared" si="0"/>
        <v>0</v>
      </c>
      <c r="H59" s="181"/>
      <c r="I59" s="182">
        <f t="shared" si="1"/>
        <v>0</v>
      </c>
      <c r="J59" s="181"/>
      <c r="K59" s="182">
        <f t="shared" si="2"/>
        <v>0</v>
      </c>
      <c r="L59" s="182">
        <v>15</v>
      </c>
      <c r="M59" s="182">
        <f t="shared" si="3"/>
        <v>0</v>
      </c>
      <c r="N59" s="182">
        <v>0</v>
      </c>
      <c r="O59" s="182">
        <f t="shared" si="4"/>
        <v>0</v>
      </c>
      <c r="P59" s="182">
        <v>0</v>
      </c>
      <c r="Q59" s="182">
        <f t="shared" si="5"/>
        <v>0</v>
      </c>
      <c r="R59" s="182"/>
      <c r="S59" s="182" t="s">
        <v>265</v>
      </c>
      <c r="T59" s="161">
        <v>0</v>
      </c>
      <c r="U59" s="161">
        <f>ROUND(E59*T59,2)</f>
        <v>0</v>
      </c>
      <c r="V59" s="161"/>
      <c r="W59" s="152"/>
      <c r="X59" s="152"/>
      <c r="Y59" s="152"/>
      <c r="Z59" s="152"/>
      <c r="AA59" s="152"/>
      <c r="AB59" s="152"/>
      <c r="AC59" s="152"/>
      <c r="AD59" s="152"/>
      <c r="AE59" s="152"/>
      <c r="AF59" s="152" t="s">
        <v>433</v>
      </c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</row>
    <row r="60" spans="1:59" outlineLevel="1" x14ac:dyDescent="0.2">
      <c r="A60" s="177">
        <v>26</v>
      </c>
      <c r="B60" s="178" t="s">
        <v>1737</v>
      </c>
      <c r="C60" s="186" t="s">
        <v>1738</v>
      </c>
      <c r="D60" s="179" t="s">
        <v>395</v>
      </c>
      <c r="E60" s="180">
        <v>12</v>
      </c>
      <c r="F60" s="181"/>
      <c r="G60" s="182">
        <f t="shared" si="0"/>
        <v>0</v>
      </c>
      <c r="H60" s="181"/>
      <c r="I60" s="182">
        <f t="shared" si="1"/>
        <v>0</v>
      </c>
      <c r="J60" s="181"/>
      <c r="K60" s="182">
        <f t="shared" si="2"/>
        <v>0</v>
      </c>
      <c r="L60" s="182">
        <v>15</v>
      </c>
      <c r="M60" s="182">
        <f t="shared" si="3"/>
        <v>0</v>
      </c>
      <c r="N60" s="182">
        <v>0</v>
      </c>
      <c r="O60" s="182">
        <f t="shared" si="4"/>
        <v>0</v>
      </c>
      <c r="P60" s="182">
        <v>0</v>
      </c>
      <c r="Q60" s="182">
        <f t="shared" si="5"/>
        <v>0</v>
      </c>
      <c r="R60" s="182"/>
      <c r="S60" s="182" t="s">
        <v>265</v>
      </c>
      <c r="T60" s="161">
        <v>0</v>
      </c>
      <c r="U60" s="161">
        <f>ROUND(E60*T60,2)</f>
        <v>0</v>
      </c>
      <c r="V60" s="161"/>
      <c r="W60" s="152"/>
      <c r="X60" s="152"/>
      <c r="Y60" s="152"/>
      <c r="Z60" s="152"/>
      <c r="AA60" s="152"/>
      <c r="AB60" s="152"/>
      <c r="AC60" s="152"/>
      <c r="AD60" s="152"/>
      <c r="AE60" s="152"/>
      <c r="AF60" s="152" t="s">
        <v>433</v>
      </c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</row>
    <row r="61" spans="1:59" outlineLevel="1" x14ac:dyDescent="0.2">
      <c r="A61" s="177">
        <v>27</v>
      </c>
      <c r="B61" s="178" t="s">
        <v>1739</v>
      </c>
      <c r="C61" s="186" t="s">
        <v>1740</v>
      </c>
      <c r="D61" s="179" t="s">
        <v>364</v>
      </c>
      <c r="E61" s="180">
        <v>33</v>
      </c>
      <c r="F61" s="181"/>
      <c r="G61" s="182">
        <f t="shared" si="0"/>
        <v>0</v>
      </c>
      <c r="H61" s="181"/>
      <c r="I61" s="182">
        <f t="shared" si="1"/>
        <v>0</v>
      </c>
      <c r="J61" s="181"/>
      <c r="K61" s="182">
        <f t="shared" si="2"/>
        <v>0</v>
      </c>
      <c r="L61" s="182">
        <v>15</v>
      </c>
      <c r="M61" s="182">
        <f t="shared" si="3"/>
        <v>0</v>
      </c>
      <c r="N61" s="182">
        <v>0</v>
      </c>
      <c r="O61" s="182">
        <f t="shared" si="4"/>
        <v>0</v>
      </c>
      <c r="P61" s="182">
        <v>0</v>
      </c>
      <c r="Q61" s="182">
        <f t="shared" si="5"/>
        <v>0</v>
      </c>
      <c r="R61" s="182"/>
      <c r="S61" s="182" t="s">
        <v>269</v>
      </c>
      <c r="T61" s="161">
        <v>0.16400000000000001</v>
      </c>
      <c r="U61" s="161">
        <f>ROUND(E61*T61,2)</f>
        <v>5.41</v>
      </c>
      <c r="V61" s="161"/>
      <c r="W61" s="152"/>
      <c r="X61" s="152"/>
      <c r="Y61" s="152"/>
      <c r="Z61" s="152"/>
      <c r="AA61" s="152"/>
      <c r="AB61" s="152"/>
      <c r="AC61" s="152"/>
      <c r="AD61" s="152"/>
      <c r="AE61" s="152"/>
      <c r="AF61" s="152" t="s">
        <v>433</v>
      </c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</row>
    <row r="62" spans="1:59" outlineLevel="1" x14ac:dyDescent="0.2">
      <c r="A62" s="177">
        <v>28</v>
      </c>
      <c r="B62" s="178" t="s">
        <v>1741</v>
      </c>
      <c r="C62" s="186" t="s">
        <v>1742</v>
      </c>
      <c r="D62" s="179" t="s">
        <v>364</v>
      </c>
      <c r="E62" s="180">
        <v>33</v>
      </c>
      <c r="F62" s="181"/>
      <c r="G62" s="182">
        <f t="shared" si="0"/>
        <v>0</v>
      </c>
      <c r="H62" s="181"/>
      <c r="I62" s="182">
        <f t="shared" si="1"/>
        <v>0</v>
      </c>
      <c r="J62" s="181"/>
      <c r="K62" s="182">
        <f t="shared" si="2"/>
        <v>0</v>
      </c>
      <c r="L62" s="182">
        <v>15</v>
      </c>
      <c r="M62" s="182">
        <f t="shared" si="3"/>
        <v>0</v>
      </c>
      <c r="N62" s="182">
        <v>0</v>
      </c>
      <c r="O62" s="182">
        <f t="shared" si="4"/>
        <v>0</v>
      </c>
      <c r="P62" s="182">
        <v>0</v>
      </c>
      <c r="Q62" s="182">
        <f t="shared" si="5"/>
        <v>0</v>
      </c>
      <c r="R62" s="182"/>
      <c r="S62" s="182" t="s">
        <v>265</v>
      </c>
      <c r="T62" s="161">
        <v>0</v>
      </c>
      <c r="U62" s="161">
        <f>ROUND(E62*T62,2)</f>
        <v>0</v>
      </c>
      <c r="V62" s="161"/>
      <c r="W62" s="152"/>
      <c r="X62" s="152"/>
      <c r="Y62" s="152"/>
      <c r="Z62" s="152"/>
      <c r="AA62" s="152"/>
      <c r="AB62" s="152"/>
      <c r="AC62" s="152"/>
      <c r="AD62" s="152"/>
      <c r="AE62" s="152"/>
      <c r="AF62" s="152" t="s">
        <v>433</v>
      </c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</row>
    <row r="63" spans="1:59" ht="22.5" outlineLevel="1" x14ac:dyDescent="0.2">
      <c r="A63" s="177">
        <v>29</v>
      </c>
      <c r="B63" s="178" t="s">
        <v>1743</v>
      </c>
      <c r="C63" s="186" t="s">
        <v>1744</v>
      </c>
      <c r="D63" s="179" t="s">
        <v>364</v>
      </c>
      <c r="E63" s="180">
        <v>7.5</v>
      </c>
      <c r="F63" s="181"/>
      <c r="G63" s="182">
        <f t="shared" si="0"/>
        <v>0</v>
      </c>
      <c r="H63" s="181"/>
      <c r="I63" s="182">
        <f t="shared" si="1"/>
        <v>0</v>
      </c>
      <c r="J63" s="181"/>
      <c r="K63" s="182">
        <f t="shared" si="2"/>
        <v>0</v>
      </c>
      <c r="L63" s="182">
        <v>15</v>
      </c>
      <c r="M63" s="182">
        <f t="shared" si="3"/>
        <v>0</v>
      </c>
      <c r="N63" s="182">
        <v>1.4599999999999999E-3</v>
      </c>
      <c r="O63" s="182">
        <f t="shared" si="4"/>
        <v>0.01</v>
      </c>
      <c r="P63" s="182">
        <v>0</v>
      </c>
      <c r="Q63" s="182">
        <f t="shared" si="5"/>
        <v>0</v>
      </c>
      <c r="R63" s="182" t="s">
        <v>396</v>
      </c>
      <c r="S63" s="182" t="s">
        <v>269</v>
      </c>
      <c r="T63" s="161">
        <v>0</v>
      </c>
      <c r="U63" s="161">
        <f>ROUND(E63*T63,2)</f>
        <v>0</v>
      </c>
      <c r="V63" s="161"/>
      <c r="W63" s="152"/>
      <c r="X63" s="152"/>
      <c r="Y63" s="152"/>
      <c r="Z63" s="152"/>
      <c r="AA63" s="152"/>
      <c r="AB63" s="152"/>
      <c r="AC63" s="152"/>
      <c r="AD63" s="152"/>
      <c r="AE63" s="152"/>
      <c r="AF63" s="152" t="s">
        <v>398</v>
      </c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</row>
    <row r="64" spans="1:59" ht="22.5" outlineLevel="1" x14ac:dyDescent="0.2">
      <c r="A64" s="177">
        <v>30</v>
      </c>
      <c r="B64" s="178" t="s">
        <v>1745</v>
      </c>
      <c r="C64" s="186" t="s">
        <v>1746</v>
      </c>
      <c r="D64" s="179" t="s">
        <v>364</v>
      </c>
      <c r="E64" s="180">
        <v>33</v>
      </c>
      <c r="F64" s="181"/>
      <c r="G64" s="182">
        <f t="shared" si="0"/>
        <v>0</v>
      </c>
      <c r="H64" s="181"/>
      <c r="I64" s="182">
        <f t="shared" si="1"/>
        <v>0</v>
      </c>
      <c r="J64" s="181"/>
      <c r="K64" s="182">
        <f t="shared" si="2"/>
        <v>0</v>
      </c>
      <c r="L64" s="182">
        <v>15</v>
      </c>
      <c r="M64" s="182">
        <f t="shared" si="3"/>
        <v>0</v>
      </c>
      <c r="N64" s="182">
        <v>4.2999999999999999E-4</v>
      </c>
      <c r="O64" s="182">
        <f t="shared" si="4"/>
        <v>0.01</v>
      </c>
      <c r="P64" s="182">
        <v>0</v>
      </c>
      <c r="Q64" s="182">
        <f t="shared" si="5"/>
        <v>0</v>
      </c>
      <c r="R64" s="182" t="s">
        <v>396</v>
      </c>
      <c r="S64" s="182" t="s">
        <v>269</v>
      </c>
      <c r="T64" s="161">
        <v>0</v>
      </c>
      <c r="U64" s="161">
        <f>ROUND(E64*T64,2)</f>
        <v>0</v>
      </c>
      <c r="V64" s="161"/>
      <c r="W64" s="152"/>
      <c r="X64" s="152"/>
      <c r="Y64" s="152"/>
      <c r="Z64" s="152"/>
      <c r="AA64" s="152"/>
      <c r="AB64" s="152"/>
      <c r="AC64" s="152"/>
      <c r="AD64" s="152"/>
      <c r="AE64" s="152"/>
      <c r="AF64" s="152" t="s">
        <v>398</v>
      </c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</row>
    <row r="65" spans="1:59" ht="22.5" outlineLevel="1" x14ac:dyDescent="0.2">
      <c r="A65" s="177">
        <v>31</v>
      </c>
      <c r="B65" s="178" t="s">
        <v>1747</v>
      </c>
      <c r="C65" s="186" t="s">
        <v>1748</v>
      </c>
      <c r="D65" s="179" t="s">
        <v>364</v>
      </c>
      <c r="E65" s="180">
        <v>33</v>
      </c>
      <c r="F65" s="181"/>
      <c r="G65" s="182">
        <f t="shared" si="0"/>
        <v>0</v>
      </c>
      <c r="H65" s="181"/>
      <c r="I65" s="182">
        <f t="shared" si="1"/>
        <v>0</v>
      </c>
      <c r="J65" s="181"/>
      <c r="K65" s="182">
        <f t="shared" si="2"/>
        <v>0</v>
      </c>
      <c r="L65" s="182">
        <v>15</v>
      </c>
      <c r="M65" s="182">
        <f t="shared" si="3"/>
        <v>0</v>
      </c>
      <c r="N65" s="182">
        <v>4.2999999999999999E-4</v>
      </c>
      <c r="O65" s="182">
        <f t="shared" si="4"/>
        <v>0.01</v>
      </c>
      <c r="P65" s="182">
        <v>0</v>
      </c>
      <c r="Q65" s="182">
        <f t="shared" si="5"/>
        <v>0</v>
      </c>
      <c r="R65" s="182" t="s">
        <v>396</v>
      </c>
      <c r="S65" s="182" t="s">
        <v>269</v>
      </c>
      <c r="T65" s="161">
        <v>0</v>
      </c>
      <c r="U65" s="161">
        <f>ROUND(E65*T65,2)</f>
        <v>0</v>
      </c>
      <c r="V65" s="161"/>
      <c r="W65" s="152"/>
      <c r="X65" s="152"/>
      <c r="Y65" s="152"/>
      <c r="Z65" s="152"/>
      <c r="AA65" s="152"/>
      <c r="AB65" s="152"/>
      <c r="AC65" s="152"/>
      <c r="AD65" s="152"/>
      <c r="AE65" s="152"/>
      <c r="AF65" s="152" t="s">
        <v>398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</row>
    <row r="66" spans="1:59" outlineLevel="1" x14ac:dyDescent="0.2">
      <c r="A66" s="177">
        <v>32</v>
      </c>
      <c r="B66" s="178" t="s">
        <v>1720</v>
      </c>
      <c r="C66" s="186" t="s">
        <v>1749</v>
      </c>
      <c r="D66" s="179" t="s">
        <v>395</v>
      </c>
      <c r="E66" s="180">
        <v>1</v>
      </c>
      <c r="F66" s="181"/>
      <c r="G66" s="182">
        <f t="shared" si="0"/>
        <v>0</v>
      </c>
      <c r="H66" s="181"/>
      <c r="I66" s="182">
        <f t="shared" si="1"/>
        <v>0</v>
      </c>
      <c r="J66" s="181"/>
      <c r="K66" s="182">
        <f t="shared" si="2"/>
        <v>0</v>
      </c>
      <c r="L66" s="182">
        <v>15</v>
      </c>
      <c r="M66" s="182">
        <f t="shared" si="3"/>
        <v>0</v>
      </c>
      <c r="N66" s="182">
        <v>0</v>
      </c>
      <c r="O66" s="182">
        <f t="shared" si="4"/>
        <v>0</v>
      </c>
      <c r="P66" s="182">
        <v>0</v>
      </c>
      <c r="Q66" s="182">
        <f t="shared" si="5"/>
        <v>0</v>
      </c>
      <c r="R66" s="182"/>
      <c r="S66" s="182" t="s">
        <v>265</v>
      </c>
      <c r="T66" s="161">
        <v>0</v>
      </c>
      <c r="U66" s="161">
        <f>ROUND(E66*T66,2)</f>
        <v>0</v>
      </c>
      <c r="V66" s="161"/>
      <c r="W66" s="152"/>
      <c r="X66" s="152"/>
      <c r="Y66" s="152"/>
      <c r="Z66" s="152"/>
      <c r="AA66" s="152"/>
      <c r="AB66" s="152"/>
      <c r="AC66" s="152"/>
      <c r="AD66" s="152"/>
      <c r="AE66" s="152"/>
      <c r="AF66" s="152" t="s">
        <v>1548</v>
      </c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</row>
    <row r="67" spans="1:59" outlineLevel="1" x14ac:dyDescent="0.2">
      <c r="A67" s="177">
        <v>33</v>
      </c>
      <c r="B67" s="178" t="s">
        <v>1720</v>
      </c>
      <c r="C67" s="186" t="s">
        <v>1750</v>
      </c>
      <c r="D67" s="179" t="s">
        <v>395</v>
      </c>
      <c r="E67" s="180">
        <v>1</v>
      </c>
      <c r="F67" s="181"/>
      <c r="G67" s="182">
        <f t="shared" si="0"/>
        <v>0</v>
      </c>
      <c r="H67" s="181"/>
      <c r="I67" s="182">
        <f t="shared" si="1"/>
        <v>0</v>
      </c>
      <c r="J67" s="181"/>
      <c r="K67" s="182">
        <f t="shared" si="2"/>
        <v>0</v>
      </c>
      <c r="L67" s="182">
        <v>15</v>
      </c>
      <c r="M67" s="182">
        <f t="shared" si="3"/>
        <v>0</v>
      </c>
      <c r="N67" s="182">
        <v>0</v>
      </c>
      <c r="O67" s="182">
        <f t="shared" si="4"/>
        <v>0</v>
      </c>
      <c r="P67" s="182">
        <v>0</v>
      </c>
      <c r="Q67" s="182">
        <f t="shared" si="5"/>
        <v>0</v>
      </c>
      <c r="R67" s="182"/>
      <c r="S67" s="182" t="s">
        <v>265</v>
      </c>
      <c r="T67" s="161">
        <v>0</v>
      </c>
      <c r="U67" s="161">
        <f>ROUND(E67*T67,2)</f>
        <v>0</v>
      </c>
      <c r="V67" s="161"/>
      <c r="W67" s="152"/>
      <c r="X67" s="152"/>
      <c r="Y67" s="152"/>
      <c r="Z67" s="152"/>
      <c r="AA67" s="152"/>
      <c r="AB67" s="152"/>
      <c r="AC67" s="152"/>
      <c r="AD67" s="152"/>
      <c r="AE67" s="152"/>
      <c r="AF67" s="152" t="s">
        <v>1548</v>
      </c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</row>
    <row r="68" spans="1:59" outlineLevel="1" x14ac:dyDescent="0.2">
      <c r="A68" s="177">
        <v>34</v>
      </c>
      <c r="B68" s="178" t="s">
        <v>1720</v>
      </c>
      <c r="C68" s="186" t="s">
        <v>1751</v>
      </c>
      <c r="D68" s="179" t="s">
        <v>395</v>
      </c>
      <c r="E68" s="180">
        <v>3</v>
      </c>
      <c r="F68" s="181"/>
      <c r="G68" s="182">
        <f t="shared" si="0"/>
        <v>0</v>
      </c>
      <c r="H68" s="181"/>
      <c r="I68" s="182">
        <f t="shared" si="1"/>
        <v>0</v>
      </c>
      <c r="J68" s="181"/>
      <c r="K68" s="182">
        <f t="shared" si="2"/>
        <v>0</v>
      </c>
      <c r="L68" s="182">
        <v>15</v>
      </c>
      <c r="M68" s="182">
        <f t="shared" si="3"/>
        <v>0</v>
      </c>
      <c r="N68" s="182">
        <v>0</v>
      </c>
      <c r="O68" s="182">
        <f t="shared" si="4"/>
        <v>0</v>
      </c>
      <c r="P68" s="182">
        <v>0</v>
      </c>
      <c r="Q68" s="182">
        <f t="shared" si="5"/>
        <v>0</v>
      </c>
      <c r="R68" s="182"/>
      <c r="S68" s="182" t="s">
        <v>265</v>
      </c>
      <c r="T68" s="161">
        <v>0</v>
      </c>
      <c r="U68" s="161">
        <f>ROUND(E68*T68,2)</f>
        <v>0</v>
      </c>
      <c r="V68" s="161"/>
      <c r="W68" s="152"/>
      <c r="X68" s="152"/>
      <c r="Y68" s="152"/>
      <c r="Z68" s="152"/>
      <c r="AA68" s="152"/>
      <c r="AB68" s="152"/>
      <c r="AC68" s="152"/>
      <c r="AD68" s="152"/>
      <c r="AE68" s="152"/>
      <c r="AF68" s="152" t="s">
        <v>1548</v>
      </c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</row>
    <row r="69" spans="1:59" outlineLevel="1" x14ac:dyDescent="0.2">
      <c r="A69" s="177">
        <v>35</v>
      </c>
      <c r="B69" s="178" t="s">
        <v>1720</v>
      </c>
      <c r="C69" s="186" t="s">
        <v>1752</v>
      </c>
      <c r="D69" s="179" t="s">
        <v>395</v>
      </c>
      <c r="E69" s="180">
        <v>10</v>
      </c>
      <c r="F69" s="181"/>
      <c r="G69" s="182">
        <f t="shared" si="0"/>
        <v>0</v>
      </c>
      <c r="H69" s="181"/>
      <c r="I69" s="182">
        <f t="shared" si="1"/>
        <v>0</v>
      </c>
      <c r="J69" s="181"/>
      <c r="K69" s="182">
        <f t="shared" si="2"/>
        <v>0</v>
      </c>
      <c r="L69" s="182">
        <v>15</v>
      </c>
      <c r="M69" s="182">
        <f t="shared" si="3"/>
        <v>0</v>
      </c>
      <c r="N69" s="182">
        <v>0</v>
      </c>
      <c r="O69" s="182">
        <f t="shared" si="4"/>
        <v>0</v>
      </c>
      <c r="P69" s="182">
        <v>0</v>
      </c>
      <c r="Q69" s="182">
        <f t="shared" si="5"/>
        <v>0</v>
      </c>
      <c r="R69" s="182"/>
      <c r="S69" s="182" t="s">
        <v>265</v>
      </c>
      <c r="T69" s="161">
        <v>0</v>
      </c>
      <c r="U69" s="161">
        <f>ROUND(E69*T69,2)</f>
        <v>0</v>
      </c>
      <c r="V69" s="161"/>
      <c r="W69" s="152"/>
      <c r="X69" s="152"/>
      <c r="Y69" s="152"/>
      <c r="Z69" s="152"/>
      <c r="AA69" s="152"/>
      <c r="AB69" s="152"/>
      <c r="AC69" s="152"/>
      <c r="AD69" s="152"/>
      <c r="AE69" s="152"/>
      <c r="AF69" s="152" t="s">
        <v>1548</v>
      </c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</row>
    <row r="70" spans="1:59" outlineLevel="1" x14ac:dyDescent="0.2">
      <c r="A70" s="171">
        <v>36</v>
      </c>
      <c r="B70" s="172" t="s">
        <v>1720</v>
      </c>
      <c r="C70" s="187" t="s">
        <v>1753</v>
      </c>
      <c r="D70" s="173" t="s">
        <v>364</v>
      </c>
      <c r="E70" s="174">
        <v>31</v>
      </c>
      <c r="F70" s="175"/>
      <c r="G70" s="176">
        <f t="shared" si="0"/>
        <v>0</v>
      </c>
      <c r="H70" s="175"/>
      <c r="I70" s="176">
        <f t="shared" si="1"/>
        <v>0</v>
      </c>
      <c r="J70" s="175"/>
      <c r="K70" s="176">
        <f t="shared" si="2"/>
        <v>0</v>
      </c>
      <c r="L70" s="176">
        <v>15</v>
      </c>
      <c r="M70" s="176">
        <f t="shared" si="3"/>
        <v>0</v>
      </c>
      <c r="N70" s="176">
        <v>0</v>
      </c>
      <c r="O70" s="176">
        <f t="shared" si="4"/>
        <v>0</v>
      </c>
      <c r="P70" s="176">
        <v>0</v>
      </c>
      <c r="Q70" s="176">
        <f t="shared" si="5"/>
        <v>0</v>
      </c>
      <c r="R70" s="176"/>
      <c r="S70" s="176" t="s">
        <v>265</v>
      </c>
      <c r="T70" s="161">
        <v>0</v>
      </c>
      <c r="U70" s="161">
        <f>ROUND(E70*T70,2)</f>
        <v>0</v>
      </c>
      <c r="V70" s="161"/>
      <c r="W70" s="152"/>
      <c r="X70" s="152"/>
      <c r="Y70" s="152"/>
      <c r="Z70" s="152"/>
      <c r="AA70" s="152"/>
      <c r="AB70" s="152"/>
      <c r="AC70" s="152"/>
      <c r="AD70" s="152"/>
      <c r="AE70" s="152"/>
      <c r="AF70" s="152" t="s">
        <v>1548</v>
      </c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</row>
    <row r="71" spans="1:59" x14ac:dyDescent="0.2">
      <c r="A71" s="5"/>
      <c r="B71" s="6"/>
      <c r="C71" s="188"/>
      <c r="D71" s="8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AD71">
        <v>15</v>
      </c>
      <c r="AE71">
        <v>21</v>
      </c>
    </row>
    <row r="72" spans="1:59" x14ac:dyDescent="0.2">
      <c r="A72" s="155"/>
      <c r="B72" s="156" t="s">
        <v>29</v>
      </c>
      <c r="C72" s="189"/>
      <c r="D72" s="157"/>
      <c r="E72" s="158"/>
      <c r="F72" s="158"/>
      <c r="G72" s="184">
        <f>G8+G33+G36+G51+G54</f>
        <v>0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AD72">
        <f>SUMIF(L7:L70,AD71,G7:G70)</f>
        <v>0</v>
      </c>
      <c r="AE72">
        <f>SUMIF(L7:L70,AE71,G7:G70)</f>
        <v>0</v>
      </c>
      <c r="AF72" t="s">
        <v>300</v>
      </c>
    </row>
    <row r="73" spans="1:59" x14ac:dyDescent="0.2">
      <c r="C73" s="190"/>
      <c r="D73" s="143"/>
      <c r="AF73" t="s">
        <v>319</v>
      </c>
    </row>
    <row r="74" spans="1:59" x14ac:dyDescent="0.2">
      <c r="D74" s="143"/>
    </row>
    <row r="75" spans="1:59" x14ac:dyDescent="0.2">
      <c r="D75" s="143"/>
    </row>
    <row r="76" spans="1:59" x14ac:dyDescent="0.2">
      <c r="D76" s="143"/>
    </row>
    <row r="77" spans="1:59" x14ac:dyDescent="0.2">
      <c r="D77" s="143"/>
    </row>
    <row r="78" spans="1:59" x14ac:dyDescent="0.2">
      <c r="D78" s="143"/>
    </row>
    <row r="79" spans="1:59" x14ac:dyDescent="0.2">
      <c r="D79" s="143"/>
    </row>
    <row r="80" spans="1:59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R+gbd/yQr6cVaYEHLGQdDwKMqWsWMaSIAJf/JyEYhOyIRGGBhuLcdWzKQ+3hlzqnGG+PoQA1i5H0W/8lOspOVw==" saltValue="WDhfT6/p9EUdL8NO7RTNIg==" spinCount="100000" sheet="1"/>
  <mergeCells count="17">
    <mergeCell ref="C38:G38"/>
    <mergeCell ref="A1:G1"/>
    <mergeCell ref="C2:G2"/>
    <mergeCell ref="C3:G3"/>
    <mergeCell ref="C4:G4"/>
    <mergeCell ref="C10:G10"/>
    <mergeCell ref="C13:G13"/>
    <mergeCell ref="C15:G15"/>
    <mergeCell ref="C18:G18"/>
    <mergeCell ref="C21:G21"/>
    <mergeCell ref="C27:G27"/>
    <mergeCell ref="C31:G31"/>
    <mergeCell ref="C40:G40"/>
    <mergeCell ref="C43:G43"/>
    <mergeCell ref="C45:G45"/>
    <mergeCell ref="C50:G50"/>
    <mergeCell ref="C53:G5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250" t="s">
        <v>320</v>
      </c>
      <c r="B1" s="250"/>
      <c r="C1" s="250"/>
      <c r="D1" s="250"/>
      <c r="E1" s="250"/>
      <c r="F1" s="250"/>
      <c r="G1" s="250"/>
      <c r="AF1" t="s">
        <v>236</v>
      </c>
    </row>
    <row r="2" spans="1:59" ht="24.95" customHeight="1" x14ac:dyDescent="0.2">
      <c r="A2" s="144" t="s">
        <v>7</v>
      </c>
      <c r="B2" s="73" t="s">
        <v>44</v>
      </c>
      <c r="C2" s="251" t="s">
        <v>45</v>
      </c>
      <c r="D2" s="252"/>
      <c r="E2" s="252"/>
      <c r="F2" s="252"/>
      <c r="G2" s="253"/>
      <c r="AF2" t="s">
        <v>237</v>
      </c>
    </row>
    <row r="3" spans="1:59" ht="24.95" customHeight="1" x14ac:dyDescent="0.2">
      <c r="A3" s="144" t="s">
        <v>8</v>
      </c>
      <c r="B3" s="73" t="s">
        <v>60</v>
      </c>
      <c r="C3" s="251" t="s">
        <v>61</v>
      </c>
      <c r="D3" s="252"/>
      <c r="E3" s="252"/>
      <c r="F3" s="252"/>
      <c r="G3" s="253"/>
      <c r="AB3" s="90" t="s">
        <v>237</v>
      </c>
      <c r="AF3" t="s">
        <v>239</v>
      </c>
    </row>
    <row r="4" spans="1:59" ht="24.95" customHeight="1" x14ac:dyDescent="0.2">
      <c r="A4" s="145" t="s">
        <v>9</v>
      </c>
      <c r="B4" s="146" t="s">
        <v>74</v>
      </c>
      <c r="C4" s="254" t="s">
        <v>75</v>
      </c>
      <c r="D4" s="255"/>
      <c r="E4" s="255"/>
      <c r="F4" s="255"/>
      <c r="G4" s="256"/>
      <c r="AF4" t="s">
        <v>240</v>
      </c>
    </row>
    <row r="5" spans="1:59" x14ac:dyDescent="0.2">
      <c r="D5" s="143"/>
    </row>
    <row r="6" spans="1:59" ht="38.25" x14ac:dyDescent="0.2">
      <c r="A6" s="148" t="s">
        <v>241</v>
      </c>
      <c r="B6" s="150" t="s">
        <v>242</v>
      </c>
      <c r="C6" s="150" t="s">
        <v>243</v>
      </c>
      <c r="D6" s="149" t="s">
        <v>244</v>
      </c>
      <c r="E6" s="148" t="s">
        <v>245</v>
      </c>
      <c r="F6" s="147" t="s">
        <v>246</v>
      </c>
      <c r="G6" s="148" t="s">
        <v>29</v>
      </c>
      <c r="H6" s="151" t="s">
        <v>30</v>
      </c>
      <c r="I6" s="151" t="s">
        <v>247</v>
      </c>
      <c r="J6" s="151" t="s">
        <v>31</v>
      </c>
      <c r="K6" s="151" t="s">
        <v>248</v>
      </c>
      <c r="L6" s="151" t="s">
        <v>249</v>
      </c>
      <c r="M6" s="151" t="s">
        <v>250</v>
      </c>
      <c r="N6" s="151" t="s">
        <v>251</v>
      </c>
      <c r="O6" s="151" t="s">
        <v>252</v>
      </c>
      <c r="P6" s="151" t="s">
        <v>253</v>
      </c>
      <c r="Q6" s="151" t="s">
        <v>254</v>
      </c>
      <c r="R6" s="151" t="s">
        <v>255</v>
      </c>
      <c r="S6" s="151" t="s">
        <v>256</v>
      </c>
      <c r="T6" s="151" t="s">
        <v>257</v>
      </c>
      <c r="U6" s="151" t="s">
        <v>258</v>
      </c>
      <c r="V6" s="151" t="s">
        <v>259</v>
      </c>
    </row>
    <row r="7" spans="1:59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59" x14ac:dyDescent="0.2">
      <c r="A8" s="166" t="s">
        <v>260</v>
      </c>
      <c r="B8" s="167" t="s">
        <v>186</v>
      </c>
      <c r="C8" s="185" t="s">
        <v>187</v>
      </c>
      <c r="D8" s="168"/>
      <c r="E8" s="169"/>
      <c r="F8" s="170"/>
      <c r="G8" s="170">
        <f>SUMIF(AF9:AF15,"&lt;&gt;NOR",G9:G15)</f>
        <v>0</v>
      </c>
      <c r="H8" s="170"/>
      <c r="I8" s="170">
        <f>SUM(I9:I15)</f>
        <v>0</v>
      </c>
      <c r="J8" s="170"/>
      <c r="K8" s="170">
        <f>SUM(K9:K15)</f>
        <v>0</v>
      </c>
      <c r="L8" s="170"/>
      <c r="M8" s="170">
        <f>SUM(M9:M15)</f>
        <v>0</v>
      </c>
      <c r="N8" s="170"/>
      <c r="O8" s="170">
        <f>SUM(O9:O15)</f>
        <v>0</v>
      </c>
      <c r="P8" s="170"/>
      <c r="Q8" s="170">
        <f>SUM(Q9:Q15)</f>
        <v>0</v>
      </c>
      <c r="R8" s="170"/>
      <c r="S8" s="170"/>
      <c r="T8" s="165"/>
      <c r="U8" s="165">
        <f>SUM(U9:U15)</f>
        <v>0.05</v>
      </c>
      <c r="V8" s="165"/>
      <c r="AF8" t="s">
        <v>261</v>
      </c>
    </row>
    <row r="9" spans="1:59" ht="22.5" outlineLevel="1" x14ac:dyDescent="0.2">
      <c r="A9" s="177">
        <v>1</v>
      </c>
      <c r="B9" s="178" t="s">
        <v>1754</v>
      </c>
      <c r="C9" s="186" t="s">
        <v>1755</v>
      </c>
      <c r="D9" s="179" t="s">
        <v>364</v>
      </c>
      <c r="E9" s="180">
        <v>120</v>
      </c>
      <c r="F9" s="181"/>
      <c r="G9" s="182">
        <f t="shared" ref="G9:G14" si="0">ROUND(E9*F9,2)</f>
        <v>0</v>
      </c>
      <c r="H9" s="181"/>
      <c r="I9" s="182">
        <f t="shared" ref="I9:I14" si="1">ROUND(E9*H9,2)</f>
        <v>0</v>
      </c>
      <c r="J9" s="181"/>
      <c r="K9" s="182">
        <f t="shared" ref="K9:K14" si="2">ROUND(E9*J9,2)</f>
        <v>0</v>
      </c>
      <c r="L9" s="182">
        <v>15</v>
      </c>
      <c r="M9" s="182">
        <f t="shared" ref="M9:M14" si="3">G9*(1+L9/100)</f>
        <v>0</v>
      </c>
      <c r="N9" s="182">
        <v>0</v>
      </c>
      <c r="O9" s="182">
        <f t="shared" ref="O9:O14" si="4">ROUND(E9*N9,2)</f>
        <v>0</v>
      </c>
      <c r="P9" s="182">
        <v>0</v>
      </c>
      <c r="Q9" s="182">
        <f t="shared" ref="Q9:Q14" si="5">ROUND(E9*P9,2)</f>
        <v>0</v>
      </c>
      <c r="R9" s="182"/>
      <c r="S9" s="182" t="s">
        <v>265</v>
      </c>
      <c r="T9" s="161">
        <v>0</v>
      </c>
      <c r="U9" s="161">
        <f>ROUND(E9*T9,2)</f>
        <v>0</v>
      </c>
      <c r="V9" s="161"/>
      <c r="W9" s="152"/>
      <c r="X9" s="152"/>
      <c r="Y9" s="152"/>
      <c r="Z9" s="152"/>
      <c r="AA9" s="152"/>
      <c r="AB9" s="152"/>
      <c r="AC9" s="152"/>
      <c r="AD9" s="152"/>
      <c r="AE9" s="152"/>
      <c r="AF9" s="152" t="s">
        <v>1756</v>
      </c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</row>
    <row r="10" spans="1:59" outlineLevel="1" x14ac:dyDescent="0.2">
      <c r="A10" s="177">
        <v>2</v>
      </c>
      <c r="B10" s="178" t="s">
        <v>1757</v>
      </c>
      <c r="C10" s="186" t="s">
        <v>1758</v>
      </c>
      <c r="D10" s="179" t="s">
        <v>364</v>
      </c>
      <c r="E10" s="180">
        <v>45</v>
      </c>
      <c r="F10" s="181"/>
      <c r="G10" s="182">
        <f t="shared" si="0"/>
        <v>0</v>
      </c>
      <c r="H10" s="181"/>
      <c r="I10" s="182">
        <f t="shared" si="1"/>
        <v>0</v>
      </c>
      <c r="J10" s="181"/>
      <c r="K10" s="182">
        <f t="shared" si="2"/>
        <v>0</v>
      </c>
      <c r="L10" s="182">
        <v>15</v>
      </c>
      <c r="M10" s="182">
        <f t="shared" si="3"/>
        <v>0</v>
      </c>
      <c r="N10" s="182">
        <v>8.0000000000000007E-5</v>
      </c>
      <c r="O10" s="182">
        <f t="shared" si="4"/>
        <v>0</v>
      </c>
      <c r="P10" s="182">
        <v>0</v>
      </c>
      <c r="Q10" s="182">
        <f t="shared" si="5"/>
        <v>0</v>
      </c>
      <c r="R10" s="182"/>
      <c r="S10" s="182" t="s">
        <v>265</v>
      </c>
      <c r="T10" s="161">
        <v>0</v>
      </c>
      <c r="U10" s="161">
        <f>ROUND(E10*T10,2)</f>
        <v>0</v>
      </c>
      <c r="V10" s="161"/>
      <c r="W10" s="152"/>
      <c r="X10" s="152"/>
      <c r="Y10" s="152"/>
      <c r="Z10" s="152"/>
      <c r="AA10" s="152"/>
      <c r="AB10" s="152"/>
      <c r="AC10" s="152"/>
      <c r="AD10" s="152"/>
      <c r="AE10" s="152"/>
      <c r="AF10" s="152" t="s">
        <v>1759</v>
      </c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</row>
    <row r="11" spans="1:59" outlineLevel="1" x14ac:dyDescent="0.2">
      <c r="A11" s="177">
        <v>3</v>
      </c>
      <c r="B11" s="178" t="s">
        <v>1760</v>
      </c>
      <c r="C11" s="186" t="s">
        <v>1761</v>
      </c>
      <c r="D11" s="179" t="s">
        <v>364</v>
      </c>
      <c r="E11" s="180">
        <v>15</v>
      </c>
      <c r="F11" s="181"/>
      <c r="G11" s="182">
        <f t="shared" si="0"/>
        <v>0</v>
      </c>
      <c r="H11" s="181"/>
      <c r="I11" s="182">
        <f t="shared" si="1"/>
        <v>0</v>
      </c>
      <c r="J11" s="181"/>
      <c r="K11" s="182">
        <f t="shared" si="2"/>
        <v>0</v>
      </c>
      <c r="L11" s="182">
        <v>15</v>
      </c>
      <c r="M11" s="182">
        <f t="shared" si="3"/>
        <v>0</v>
      </c>
      <c r="N11" s="182">
        <v>9.0000000000000006E-5</v>
      </c>
      <c r="O11" s="182">
        <f t="shared" si="4"/>
        <v>0</v>
      </c>
      <c r="P11" s="182">
        <v>0</v>
      </c>
      <c r="Q11" s="182">
        <f t="shared" si="5"/>
        <v>0</v>
      </c>
      <c r="R11" s="182"/>
      <c r="S11" s="182" t="s">
        <v>265</v>
      </c>
      <c r="T11" s="161">
        <v>0</v>
      </c>
      <c r="U11" s="161">
        <f>ROUND(E11*T11,2)</f>
        <v>0</v>
      </c>
      <c r="V11" s="161"/>
      <c r="W11" s="152"/>
      <c r="X11" s="152"/>
      <c r="Y11" s="152"/>
      <c r="Z11" s="152"/>
      <c r="AA11" s="152"/>
      <c r="AB11" s="152"/>
      <c r="AC11" s="152"/>
      <c r="AD11" s="152"/>
      <c r="AE11" s="152"/>
      <c r="AF11" s="152" t="s">
        <v>1759</v>
      </c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</row>
    <row r="12" spans="1:59" outlineLevel="1" x14ac:dyDescent="0.2">
      <c r="A12" s="177">
        <v>4</v>
      </c>
      <c r="B12" s="178" t="s">
        <v>1762</v>
      </c>
      <c r="C12" s="186" t="s">
        <v>1763</v>
      </c>
      <c r="D12" s="179" t="s">
        <v>364</v>
      </c>
      <c r="E12" s="180">
        <v>5</v>
      </c>
      <c r="F12" s="181"/>
      <c r="G12" s="182">
        <f t="shared" si="0"/>
        <v>0</v>
      </c>
      <c r="H12" s="181"/>
      <c r="I12" s="182">
        <f t="shared" si="1"/>
        <v>0</v>
      </c>
      <c r="J12" s="181"/>
      <c r="K12" s="182">
        <f t="shared" si="2"/>
        <v>0</v>
      </c>
      <c r="L12" s="182">
        <v>15</v>
      </c>
      <c r="M12" s="182">
        <f t="shared" si="3"/>
        <v>0</v>
      </c>
      <c r="N12" s="182">
        <v>1E-4</v>
      </c>
      <c r="O12" s="182">
        <f t="shared" si="4"/>
        <v>0</v>
      </c>
      <c r="P12" s="182">
        <v>0</v>
      </c>
      <c r="Q12" s="182">
        <f t="shared" si="5"/>
        <v>0</v>
      </c>
      <c r="R12" s="182"/>
      <c r="S12" s="182" t="s">
        <v>265</v>
      </c>
      <c r="T12" s="161">
        <v>0</v>
      </c>
      <c r="U12" s="161">
        <f>ROUND(E12*T12,2)</f>
        <v>0</v>
      </c>
      <c r="V12" s="161"/>
      <c r="W12" s="152"/>
      <c r="X12" s="152"/>
      <c r="Y12" s="152"/>
      <c r="Z12" s="152"/>
      <c r="AA12" s="152"/>
      <c r="AB12" s="152"/>
      <c r="AC12" s="152"/>
      <c r="AD12" s="152"/>
      <c r="AE12" s="152"/>
      <c r="AF12" s="152" t="s">
        <v>1759</v>
      </c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</row>
    <row r="13" spans="1:59" ht="22.5" outlineLevel="1" x14ac:dyDescent="0.2">
      <c r="A13" s="177">
        <v>5</v>
      </c>
      <c r="B13" s="178" t="s">
        <v>1764</v>
      </c>
      <c r="C13" s="186" t="s">
        <v>1765</v>
      </c>
      <c r="D13" s="179" t="s">
        <v>364</v>
      </c>
      <c r="E13" s="180">
        <v>55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15</v>
      </c>
      <c r="M13" s="182">
        <f t="shared" si="3"/>
        <v>0</v>
      </c>
      <c r="N13" s="182">
        <v>8.0000000000000007E-5</v>
      </c>
      <c r="O13" s="182">
        <f t="shared" si="4"/>
        <v>0</v>
      </c>
      <c r="P13" s="182">
        <v>0</v>
      </c>
      <c r="Q13" s="182">
        <f t="shared" si="5"/>
        <v>0</v>
      </c>
      <c r="R13" s="182"/>
      <c r="S13" s="182" t="s">
        <v>265</v>
      </c>
      <c r="T13" s="161">
        <v>0</v>
      </c>
      <c r="U13" s="161">
        <f>ROUND(E13*T13,2)</f>
        <v>0</v>
      </c>
      <c r="V13" s="161"/>
      <c r="W13" s="152"/>
      <c r="X13" s="152"/>
      <c r="Y13" s="152"/>
      <c r="Z13" s="152"/>
      <c r="AA13" s="152"/>
      <c r="AB13" s="152"/>
      <c r="AC13" s="152"/>
      <c r="AD13" s="152"/>
      <c r="AE13" s="152"/>
      <c r="AF13" s="152" t="s">
        <v>1759</v>
      </c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</row>
    <row r="14" spans="1:59" outlineLevel="1" x14ac:dyDescent="0.2">
      <c r="A14" s="171">
        <v>6</v>
      </c>
      <c r="B14" s="172" t="s">
        <v>1766</v>
      </c>
      <c r="C14" s="187" t="s">
        <v>1767</v>
      </c>
      <c r="D14" s="173" t="s">
        <v>369</v>
      </c>
      <c r="E14" s="174">
        <v>0.03</v>
      </c>
      <c r="F14" s="175"/>
      <c r="G14" s="176">
        <f t="shared" si="0"/>
        <v>0</v>
      </c>
      <c r="H14" s="175"/>
      <c r="I14" s="176">
        <f t="shared" si="1"/>
        <v>0</v>
      </c>
      <c r="J14" s="175"/>
      <c r="K14" s="176">
        <f t="shared" si="2"/>
        <v>0</v>
      </c>
      <c r="L14" s="176">
        <v>15</v>
      </c>
      <c r="M14" s="176">
        <f t="shared" si="3"/>
        <v>0</v>
      </c>
      <c r="N14" s="176">
        <v>0</v>
      </c>
      <c r="O14" s="176">
        <f t="shared" si="4"/>
        <v>0</v>
      </c>
      <c r="P14" s="176">
        <v>0</v>
      </c>
      <c r="Q14" s="176">
        <f t="shared" si="5"/>
        <v>0</v>
      </c>
      <c r="R14" s="176" t="s">
        <v>845</v>
      </c>
      <c r="S14" s="176" t="s">
        <v>269</v>
      </c>
      <c r="T14" s="161">
        <v>1.831</v>
      </c>
      <c r="U14" s="161">
        <f>ROUND(E14*T14,2)</f>
        <v>0.05</v>
      </c>
      <c r="V14" s="161"/>
      <c r="W14" s="152"/>
      <c r="X14" s="152"/>
      <c r="Y14" s="152"/>
      <c r="Z14" s="152"/>
      <c r="AA14" s="152"/>
      <c r="AB14" s="152"/>
      <c r="AC14" s="152"/>
      <c r="AD14" s="152"/>
      <c r="AE14" s="152"/>
      <c r="AF14" s="152" t="s">
        <v>1756</v>
      </c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</row>
    <row r="15" spans="1:59" outlineLevel="1" x14ac:dyDescent="0.2">
      <c r="A15" s="159"/>
      <c r="B15" s="160"/>
      <c r="C15" s="257" t="s">
        <v>429</v>
      </c>
      <c r="D15" s="258"/>
      <c r="E15" s="258"/>
      <c r="F15" s="258"/>
      <c r="G15" s="258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52"/>
      <c r="X15" s="152"/>
      <c r="Y15" s="152"/>
      <c r="Z15" s="152"/>
      <c r="AA15" s="152"/>
      <c r="AB15" s="152"/>
      <c r="AC15" s="152"/>
      <c r="AD15" s="152"/>
      <c r="AE15" s="152"/>
      <c r="AF15" s="152" t="s">
        <v>327</v>
      </c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</row>
    <row r="16" spans="1:59" x14ac:dyDescent="0.2">
      <c r="A16" s="166" t="s">
        <v>260</v>
      </c>
      <c r="B16" s="167" t="s">
        <v>196</v>
      </c>
      <c r="C16" s="185" t="s">
        <v>197</v>
      </c>
      <c r="D16" s="168"/>
      <c r="E16" s="169"/>
      <c r="F16" s="170"/>
      <c r="G16" s="170">
        <f>SUMIF(AF17:AF67,"&lt;&gt;NOR",G17:G67)</f>
        <v>0</v>
      </c>
      <c r="H16" s="170"/>
      <c r="I16" s="170">
        <f>SUM(I17:I67)</f>
        <v>0</v>
      </c>
      <c r="J16" s="170"/>
      <c r="K16" s="170">
        <f>SUM(K17:K67)</f>
        <v>0</v>
      </c>
      <c r="L16" s="170"/>
      <c r="M16" s="170">
        <f>SUM(M17:M67)</f>
        <v>0</v>
      </c>
      <c r="N16" s="170"/>
      <c r="O16" s="170">
        <f>SUM(O17:O67)</f>
        <v>0</v>
      </c>
      <c r="P16" s="170"/>
      <c r="Q16" s="170">
        <f>SUM(Q17:Q67)</f>
        <v>0</v>
      </c>
      <c r="R16" s="170"/>
      <c r="S16" s="170"/>
      <c r="T16" s="165"/>
      <c r="U16" s="165">
        <f>SUM(U17:U67)</f>
        <v>7.41</v>
      </c>
      <c r="V16" s="165"/>
      <c r="AF16" t="s">
        <v>261</v>
      </c>
    </row>
    <row r="17" spans="1:59" outlineLevel="1" x14ac:dyDescent="0.2">
      <c r="A17" s="177">
        <v>7</v>
      </c>
      <c r="B17" s="178" t="s">
        <v>1768</v>
      </c>
      <c r="C17" s="186" t="s">
        <v>1769</v>
      </c>
      <c r="D17" s="179" t="s">
        <v>395</v>
      </c>
      <c r="E17" s="180">
        <v>1</v>
      </c>
      <c r="F17" s="181"/>
      <c r="G17" s="182">
        <f>ROUND(E17*F17,2)</f>
        <v>0</v>
      </c>
      <c r="H17" s="181"/>
      <c r="I17" s="182">
        <f>ROUND(E17*H17,2)</f>
        <v>0</v>
      </c>
      <c r="J17" s="181"/>
      <c r="K17" s="182">
        <f>ROUND(E17*J17,2)</f>
        <v>0</v>
      </c>
      <c r="L17" s="182">
        <v>15</v>
      </c>
      <c r="M17" s="182">
        <f>G17*(1+L17/100)</f>
        <v>0</v>
      </c>
      <c r="N17" s="182">
        <v>0</v>
      </c>
      <c r="O17" s="182">
        <f>ROUND(E17*N17,2)</f>
        <v>0</v>
      </c>
      <c r="P17" s="182">
        <v>0</v>
      </c>
      <c r="Q17" s="182">
        <f>ROUND(E17*P17,2)</f>
        <v>0</v>
      </c>
      <c r="R17" s="182"/>
      <c r="S17" s="182" t="s">
        <v>265</v>
      </c>
      <c r="T17" s="161">
        <v>0</v>
      </c>
      <c r="U17" s="161">
        <f>ROUND(E17*T17,2)</f>
        <v>0</v>
      </c>
      <c r="V17" s="161"/>
      <c r="W17" s="152"/>
      <c r="X17" s="152"/>
      <c r="Y17" s="152"/>
      <c r="Z17" s="152"/>
      <c r="AA17" s="152"/>
      <c r="AB17" s="152"/>
      <c r="AC17" s="152"/>
      <c r="AD17" s="152"/>
      <c r="AE17" s="152"/>
      <c r="AF17" s="152" t="s">
        <v>1756</v>
      </c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</row>
    <row r="18" spans="1:59" ht="22.5" outlineLevel="1" x14ac:dyDescent="0.2">
      <c r="A18" s="177">
        <v>8</v>
      </c>
      <c r="B18" s="178" t="s">
        <v>1770</v>
      </c>
      <c r="C18" s="186" t="s">
        <v>1771</v>
      </c>
      <c r="D18" s="179" t="s">
        <v>1541</v>
      </c>
      <c r="E18" s="180">
        <v>1</v>
      </c>
      <c r="F18" s="181"/>
      <c r="G18" s="182">
        <f>ROUND(E18*F18,2)</f>
        <v>0</v>
      </c>
      <c r="H18" s="181"/>
      <c r="I18" s="182">
        <f>ROUND(E18*H18,2)</f>
        <v>0</v>
      </c>
      <c r="J18" s="181"/>
      <c r="K18" s="182">
        <f>ROUND(E18*J18,2)</f>
        <v>0</v>
      </c>
      <c r="L18" s="182">
        <v>15</v>
      </c>
      <c r="M18" s="182">
        <f>G18*(1+L18/100)</f>
        <v>0</v>
      </c>
      <c r="N18" s="182">
        <v>2.6099999999999999E-3</v>
      </c>
      <c r="O18" s="182">
        <f>ROUND(E18*N18,2)</f>
        <v>0</v>
      </c>
      <c r="P18" s="182">
        <v>0</v>
      </c>
      <c r="Q18" s="182">
        <f>ROUND(E18*P18,2)</f>
        <v>0</v>
      </c>
      <c r="R18" s="182"/>
      <c r="S18" s="182" t="s">
        <v>265</v>
      </c>
      <c r="T18" s="161">
        <v>0</v>
      </c>
      <c r="U18" s="161">
        <f>ROUND(E18*T18,2)</f>
        <v>0</v>
      </c>
      <c r="V18" s="161"/>
      <c r="W18" s="152"/>
      <c r="X18" s="152"/>
      <c r="Y18" s="152"/>
      <c r="Z18" s="152"/>
      <c r="AA18" s="152"/>
      <c r="AB18" s="152"/>
      <c r="AC18" s="152"/>
      <c r="AD18" s="152"/>
      <c r="AE18" s="152"/>
      <c r="AF18" s="152" t="s">
        <v>1756</v>
      </c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</row>
    <row r="19" spans="1:59" ht="22.5" outlineLevel="1" x14ac:dyDescent="0.2">
      <c r="A19" s="171">
        <v>9</v>
      </c>
      <c r="B19" s="172" t="s">
        <v>1772</v>
      </c>
      <c r="C19" s="187" t="s">
        <v>1773</v>
      </c>
      <c r="D19" s="173" t="s">
        <v>395</v>
      </c>
      <c r="E19" s="174">
        <v>1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15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/>
      <c r="S19" s="176" t="s">
        <v>265</v>
      </c>
      <c r="T19" s="161">
        <v>0</v>
      </c>
      <c r="U19" s="161">
        <f>ROUND(E19*T19,2)</f>
        <v>0</v>
      </c>
      <c r="V19" s="161"/>
      <c r="W19" s="152"/>
      <c r="X19" s="152"/>
      <c r="Y19" s="152"/>
      <c r="Z19" s="152"/>
      <c r="AA19" s="152"/>
      <c r="AB19" s="152"/>
      <c r="AC19" s="152"/>
      <c r="AD19" s="152"/>
      <c r="AE19" s="152"/>
      <c r="AF19" s="152" t="s">
        <v>1759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</row>
    <row r="20" spans="1:59" outlineLevel="1" x14ac:dyDescent="0.2">
      <c r="A20" s="159"/>
      <c r="B20" s="160"/>
      <c r="C20" s="248" t="s">
        <v>1774</v>
      </c>
      <c r="D20" s="249"/>
      <c r="E20" s="249"/>
      <c r="F20" s="249"/>
      <c r="G20" s="249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52"/>
      <c r="X20" s="152"/>
      <c r="Y20" s="152"/>
      <c r="Z20" s="152"/>
      <c r="AA20" s="152"/>
      <c r="AB20" s="152"/>
      <c r="AC20" s="152"/>
      <c r="AD20" s="152"/>
      <c r="AE20" s="152"/>
      <c r="AF20" s="152" t="s">
        <v>272</v>
      </c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</row>
    <row r="21" spans="1:59" outlineLevel="1" x14ac:dyDescent="0.2">
      <c r="A21" s="159"/>
      <c r="B21" s="160"/>
      <c r="C21" s="246" t="s">
        <v>1775</v>
      </c>
      <c r="D21" s="247"/>
      <c r="E21" s="247"/>
      <c r="F21" s="247"/>
      <c r="G21" s="247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52"/>
      <c r="X21" s="152"/>
      <c r="Y21" s="152"/>
      <c r="Z21" s="152"/>
      <c r="AA21" s="152"/>
      <c r="AB21" s="152"/>
      <c r="AC21" s="152"/>
      <c r="AD21" s="152"/>
      <c r="AE21" s="152"/>
      <c r="AF21" s="152" t="s">
        <v>272</v>
      </c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</row>
    <row r="22" spans="1:59" ht="22.5" outlineLevel="1" x14ac:dyDescent="0.2">
      <c r="A22" s="159"/>
      <c r="B22" s="160"/>
      <c r="C22" s="246" t="s">
        <v>1776</v>
      </c>
      <c r="D22" s="247"/>
      <c r="E22" s="247"/>
      <c r="F22" s="247"/>
      <c r="G22" s="247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52"/>
      <c r="X22" s="152"/>
      <c r="Y22" s="152"/>
      <c r="Z22" s="152"/>
      <c r="AA22" s="152"/>
      <c r="AB22" s="152"/>
      <c r="AC22" s="152"/>
      <c r="AD22" s="152"/>
      <c r="AE22" s="152"/>
      <c r="AF22" s="152" t="s">
        <v>272</v>
      </c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83" t="str">
        <f>C22</f>
        <v>/ Pro přizpůsobení průtoku otopné vody na okamžitý výkon hořáku je instalováno nízkoenergetické modulační oběhové čerpadlo (energetická třída A)</v>
      </c>
      <c r="BA22" s="152"/>
      <c r="BB22" s="152"/>
      <c r="BC22" s="152"/>
      <c r="BD22" s="152"/>
      <c r="BE22" s="152"/>
      <c r="BF22" s="152"/>
      <c r="BG22" s="152"/>
    </row>
    <row r="23" spans="1:59" outlineLevel="1" x14ac:dyDescent="0.2">
      <c r="A23" s="159"/>
      <c r="B23" s="160"/>
      <c r="C23" s="246" t="s">
        <v>1777</v>
      </c>
      <c r="D23" s="247"/>
      <c r="E23" s="247"/>
      <c r="F23" s="247"/>
      <c r="G23" s="247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52"/>
      <c r="X23" s="152"/>
      <c r="Y23" s="152"/>
      <c r="Z23" s="152"/>
      <c r="AA23" s="152"/>
      <c r="AB23" s="152"/>
      <c r="AC23" s="152"/>
      <c r="AD23" s="152"/>
      <c r="AE23" s="152"/>
      <c r="AF23" s="152" t="s">
        <v>272</v>
      </c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</row>
    <row r="24" spans="1:59" outlineLevel="1" x14ac:dyDescent="0.2">
      <c r="A24" s="177">
        <v>10</v>
      </c>
      <c r="B24" s="178" t="s">
        <v>1778</v>
      </c>
      <c r="C24" s="186" t="s">
        <v>1779</v>
      </c>
      <c r="D24" s="179" t="s">
        <v>395</v>
      </c>
      <c r="E24" s="180">
        <v>1</v>
      </c>
      <c r="F24" s="181"/>
      <c r="G24" s="182">
        <f>ROUND(E24*F24,2)</f>
        <v>0</v>
      </c>
      <c r="H24" s="181"/>
      <c r="I24" s="182">
        <f>ROUND(E24*H24,2)</f>
        <v>0</v>
      </c>
      <c r="J24" s="181"/>
      <c r="K24" s="182">
        <f>ROUND(E24*J24,2)</f>
        <v>0</v>
      </c>
      <c r="L24" s="182">
        <v>15</v>
      </c>
      <c r="M24" s="182">
        <f>G24*(1+L24/100)</f>
        <v>0</v>
      </c>
      <c r="N24" s="182">
        <v>0</v>
      </c>
      <c r="O24" s="182">
        <f>ROUND(E24*N24,2)</f>
        <v>0</v>
      </c>
      <c r="P24" s="182">
        <v>0</v>
      </c>
      <c r="Q24" s="182">
        <f>ROUND(E24*P24,2)</f>
        <v>0</v>
      </c>
      <c r="R24" s="182"/>
      <c r="S24" s="182" t="s">
        <v>265</v>
      </c>
      <c r="T24" s="161">
        <v>0</v>
      </c>
      <c r="U24" s="161">
        <f>ROUND(E24*T24,2)</f>
        <v>0</v>
      </c>
      <c r="V24" s="161"/>
      <c r="W24" s="152"/>
      <c r="X24" s="152"/>
      <c r="Y24" s="152"/>
      <c r="Z24" s="152"/>
      <c r="AA24" s="152"/>
      <c r="AB24" s="152"/>
      <c r="AC24" s="152"/>
      <c r="AD24" s="152"/>
      <c r="AE24" s="152"/>
      <c r="AF24" s="152" t="s">
        <v>1759</v>
      </c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</row>
    <row r="25" spans="1:59" ht="22.5" outlineLevel="1" x14ac:dyDescent="0.2">
      <c r="A25" s="171">
        <v>11</v>
      </c>
      <c r="B25" s="172" t="s">
        <v>1780</v>
      </c>
      <c r="C25" s="187" t="s">
        <v>1781</v>
      </c>
      <c r="D25" s="173" t="s">
        <v>395</v>
      </c>
      <c r="E25" s="174">
        <v>1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15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/>
      <c r="S25" s="176" t="s">
        <v>265</v>
      </c>
      <c r="T25" s="161">
        <v>0</v>
      </c>
      <c r="U25" s="161">
        <f>ROUND(E25*T25,2)</f>
        <v>0</v>
      </c>
      <c r="V25" s="161"/>
      <c r="W25" s="152"/>
      <c r="X25" s="152"/>
      <c r="Y25" s="152"/>
      <c r="Z25" s="152"/>
      <c r="AA25" s="152"/>
      <c r="AB25" s="152"/>
      <c r="AC25" s="152"/>
      <c r="AD25" s="152"/>
      <c r="AE25" s="152"/>
      <c r="AF25" s="152" t="s">
        <v>1759</v>
      </c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</row>
    <row r="26" spans="1:59" outlineLevel="1" x14ac:dyDescent="0.2">
      <c r="A26" s="159"/>
      <c r="B26" s="160"/>
      <c r="C26" s="248" t="s">
        <v>1782</v>
      </c>
      <c r="D26" s="249"/>
      <c r="E26" s="249"/>
      <c r="F26" s="249"/>
      <c r="G26" s="249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52"/>
      <c r="X26" s="152"/>
      <c r="Y26" s="152"/>
      <c r="Z26" s="152"/>
      <c r="AA26" s="152"/>
      <c r="AB26" s="152"/>
      <c r="AC26" s="152"/>
      <c r="AD26" s="152"/>
      <c r="AE26" s="152"/>
      <c r="AF26" s="152" t="s">
        <v>272</v>
      </c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</row>
    <row r="27" spans="1:59" outlineLevel="1" x14ac:dyDescent="0.2">
      <c r="A27" s="159"/>
      <c r="B27" s="160"/>
      <c r="C27" s="246" t="s">
        <v>1783</v>
      </c>
      <c r="D27" s="247"/>
      <c r="E27" s="247"/>
      <c r="F27" s="247"/>
      <c r="G27" s="247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52"/>
      <c r="X27" s="152"/>
      <c r="Y27" s="152"/>
      <c r="Z27" s="152"/>
      <c r="AA27" s="152"/>
      <c r="AB27" s="152"/>
      <c r="AC27" s="152"/>
      <c r="AD27" s="152"/>
      <c r="AE27" s="152"/>
      <c r="AF27" s="152" t="s">
        <v>272</v>
      </c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 spans="1:59" outlineLevel="1" x14ac:dyDescent="0.2">
      <c r="A28" s="159"/>
      <c r="B28" s="160"/>
      <c r="C28" s="246" t="s">
        <v>1784</v>
      </c>
      <c r="D28" s="247"/>
      <c r="E28" s="247"/>
      <c r="F28" s="247"/>
      <c r="G28" s="247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52"/>
      <c r="X28" s="152"/>
      <c r="Y28" s="152"/>
      <c r="Z28" s="152"/>
      <c r="AA28" s="152"/>
      <c r="AB28" s="152"/>
      <c r="AC28" s="152"/>
      <c r="AD28" s="152"/>
      <c r="AE28" s="152"/>
      <c r="AF28" s="152" t="s">
        <v>272</v>
      </c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</row>
    <row r="29" spans="1:59" outlineLevel="1" x14ac:dyDescent="0.2">
      <c r="A29" s="159"/>
      <c r="B29" s="160"/>
      <c r="C29" s="246" t="s">
        <v>1785</v>
      </c>
      <c r="D29" s="247"/>
      <c r="E29" s="247"/>
      <c r="F29" s="247"/>
      <c r="G29" s="247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52"/>
      <c r="X29" s="152"/>
      <c r="Y29" s="152"/>
      <c r="Z29" s="152"/>
      <c r="AA29" s="152"/>
      <c r="AB29" s="152"/>
      <c r="AC29" s="152"/>
      <c r="AD29" s="152"/>
      <c r="AE29" s="152"/>
      <c r="AF29" s="152" t="s">
        <v>272</v>
      </c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</row>
    <row r="30" spans="1:59" outlineLevel="1" x14ac:dyDescent="0.2">
      <c r="A30" s="159"/>
      <c r="B30" s="160"/>
      <c r="C30" s="246" t="s">
        <v>1786</v>
      </c>
      <c r="D30" s="247"/>
      <c r="E30" s="247"/>
      <c r="F30" s="247"/>
      <c r="G30" s="247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52"/>
      <c r="X30" s="152"/>
      <c r="Y30" s="152"/>
      <c r="Z30" s="152"/>
      <c r="AA30" s="152"/>
      <c r="AB30" s="152"/>
      <c r="AC30" s="152"/>
      <c r="AD30" s="152"/>
      <c r="AE30" s="152"/>
      <c r="AF30" s="152" t="s">
        <v>272</v>
      </c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 spans="1:59" outlineLevel="1" x14ac:dyDescent="0.2">
      <c r="A31" s="159"/>
      <c r="B31" s="160"/>
      <c r="C31" s="246" t="s">
        <v>1787</v>
      </c>
      <c r="D31" s="247"/>
      <c r="E31" s="247"/>
      <c r="F31" s="247"/>
      <c r="G31" s="247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52"/>
      <c r="X31" s="152"/>
      <c r="Y31" s="152"/>
      <c r="Z31" s="152"/>
      <c r="AA31" s="152"/>
      <c r="AB31" s="152"/>
      <c r="AC31" s="152"/>
      <c r="AD31" s="152"/>
      <c r="AE31" s="152"/>
      <c r="AF31" s="152" t="s">
        <v>272</v>
      </c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</row>
    <row r="32" spans="1:59" outlineLevel="1" x14ac:dyDescent="0.2">
      <c r="A32" s="159"/>
      <c r="B32" s="160"/>
      <c r="C32" s="246" t="s">
        <v>1788</v>
      </c>
      <c r="D32" s="247"/>
      <c r="E32" s="247"/>
      <c r="F32" s="247"/>
      <c r="G32" s="247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52"/>
      <c r="X32" s="152"/>
      <c r="Y32" s="152"/>
      <c r="Z32" s="152"/>
      <c r="AA32" s="152"/>
      <c r="AB32" s="152"/>
      <c r="AC32" s="152"/>
      <c r="AD32" s="152"/>
      <c r="AE32" s="152"/>
      <c r="AF32" s="152" t="s">
        <v>272</v>
      </c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</row>
    <row r="33" spans="1:59" outlineLevel="1" x14ac:dyDescent="0.2">
      <c r="A33" s="159"/>
      <c r="B33" s="160"/>
      <c r="C33" s="246" t="s">
        <v>1789</v>
      </c>
      <c r="D33" s="247"/>
      <c r="E33" s="247"/>
      <c r="F33" s="247"/>
      <c r="G33" s="247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52"/>
      <c r="X33" s="152"/>
      <c r="Y33" s="152"/>
      <c r="Z33" s="152"/>
      <c r="AA33" s="152"/>
      <c r="AB33" s="152"/>
      <c r="AC33" s="152"/>
      <c r="AD33" s="152"/>
      <c r="AE33" s="152"/>
      <c r="AF33" s="152" t="s">
        <v>272</v>
      </c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</row>
    <row r="34" spans="1:59" outlineLevel="1" x14ac:dyDescent="0.2">
      <c r="A34" s="159"/>
      <c r="B34" s="160"/>
      <c r="C34" s="246" t="s">
        <v>1790</v>
      </c>
      <c r="D34" s="247"/>
      <c r="E34" s="247"/>
      <c r="F34" s="247"/>
      <c r="G34" s="247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52"/>
      <c r="X34" s="152"/>
      <c r="Y34" s="152"/>
      <c r="Z34" s="152"/>
      <c r="AA34" s="152"/>
      <c r="AB34" s="152"/>
      <c r="AC34" s="152"/>
      <c r="AD34" s="152"/>
      <c r="AE34" s="152"/>
      <c r="AF34" s="152" t="s">
        <v>272</v>
      </c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</row>
    <row r="35" spans="1:59" outlineLevel="1" x14ac:dyDescent="0.2">
      <c r="A35" s="159"/>
      <c r="B35" s="160"/>
      <c r="C35" s="246" t="s">
        <v>1791</v>
      </c>
      <c r="D35" s="247"/>
      <c r="E35" s="247"/>
      <c r="F35" s="247"/>
      <c r="G35" s="247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52"/>
      <c r="X35" s="152"/>
      <c r="Y35" s="152"/>
      <c r="Z35" s="152"/>
      <c r="AA35" s="152"/>
      <c r="AB35" s="152"/>
      <c r="AC35" s="152"/>
      <c r="AD35" s="152"/>
      <c r="AE35" s="152"/>
      <c r="AF35" s="152" t="s">
        <v>272</v>
      </c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</row>
    <row r="36" spans="1:59" outlineLevel="1" x14ac:dyDescent="0.2">
      <c r="A36" s="159"/>
      <c r="B36" s="160"/>
      <c r="C36" s="246" t="s">
        <v>1792</v>
      </c>
      <c r="D36" s="247"/>
      <c r="E36" s="247"/>
      <c r="F36" s="247"/>
      <c r="G36" s="247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52"/>
      <c r="X36" s="152"/>
      <c r="Y36" s="152"/>
      <c r="Z36" s="152"/>
      <c r="AA36" s="152"/>
      <c r="AB36" s="152"/>
      <c r="AC36" s="152"/>
      <c r="AD36" s="152"/>
      <c r="AE36" s="152"/>
      <c r="AF36" s="152" t="s">
        <v>272</v>
      </c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</row>
    <row r="37" spans="1:59" outlineLevel="1" x14ac:dyDescent="0.2">
      <c r="A37" s="159"/>
      <c r="B37" s="160"/>
      <c r="C37" s="246" t="s">
        <v>1793</v>
      </c>
      <c r="D37" s="247"/>
      <c r="E37" s="247"/>
      <c r="F37" s="247"/>
      <c r="G37" s="247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52"/>
      <c r="X37" s="152"/>
      <c r="Y37" s="152"/>
      <c r="Z37" s="152"/>
      <c r="AA37" s="152"/>
      <c r="AB37" s="152"/>
      <c r="AC37" s="152"/>
      <c r="AD37" s="152"/>
      <c r="AE37" s="152"/>
      <c r="AF37" s="152" t="s">
        <v>272</v>
      </c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</row>
    <row r="38" spans="1:59" outlineLevel="1" x14ac:dyDescent="0.2">
      <c r="A38" s="159"/>
      <c r="B38" s="160"/>
      <c r="C38" s="246" t="s">
        <v>1794</v>
      </c>
      <c r="D38" s="247"/>
      <c r="E38" s="247"/>
      <c r="F38" s="247"/>
      <c r="G38" s="247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52"/>
      <c r="X38" s="152"/>
      <c r="Y38" s="152"/>
      <c r="Z38" s="152"/>
      <c r="AA38" s="152"/>
      <c r="AB38" s="152"/>
      <c r="AC38" s="152"/>
      <c r="AD38" s="152"/>
      <c r="AE38" s="152"/>
      <c r="AF38" s="152" t="s">
        <v>272</v>
      </c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</row>
    <row r="39" spans="1:59" outlineLevel="1" x14ac:dyDescent="0.2">
      <c r="A39" s="159"/>
      <c r="B39" s="160"/>
      <c r="C39" s="246" t="s">
        <v>1795</v>
      </c>
      <c r="D39" s="247"/>
      <c r="E39" s="247"/>
      <c r="F39" s="247"/>
      <c r="G39" s="247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52"/>
      <c r="X39" s="152"/>
      <c r="Y39" s="152"/>
      <c r="Z39" s="152"/>
      <c r="AA39" s="152"/>
      <c r="AB39" s="152"/>
      <c r="AC39" s="152"/>
      <c r="AD39" s="152"/>
      <c r="AE39" s="152"/>
      <c r="AF39" s="152" t="s">
        <v>272</v>
      </c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</row>
    <row r="40" spans="1:59" outlineLevel="1" x14ac:dyDescent="0.2">
      <c r="A40" s="159"/>
      <c r="B40" s="160"/>
      <c r="C40" s="246" t="s">
        <v>1796</v>
      </c>
      <c r="D40" s="247"/>
      <c r="E40" s="247"/>
      <c r="F40" s="247"/>
      <c r="G40" s="247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52"/>
      <c r="X40" s="152"/>
      <c r="Y40" s="152"/>
      <c r="Z40" s="152"/>
      <c r="AA40" s="152"/>
      <c r="AB40" s="152"/>
      <c r="AC40" s="152"/>
      <c r="AD40" s="152"/>
      <c r="AE40" s="152"/>
      <c r="AF40" s="152" t="s">
        <v>272</v>
      </c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</row>
    <row r="41" spans="1:59" ht="22.5" outlineLevel="1" x14ac:dyDescent="0.2">
      <c r="A41" s="171">
        <v>12</v>
      </c>
      <c r="B41" s="172" t="s">
        <v>1797</v>
      </c>
      <c r="C41" s="187" t="s">
        <v>1798</v>
      </c>
      <c r="D41" s="173" t="s">
        <v>395</v>
      </c>
      <c r="E41" s="174">
        <v>2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15</v>
      </c>
      <c r="M41" s="176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6"/>
      <c r="S41" s="176" t="s">
        <v>265</v>
      </c>
      <c r="T41" s="161">
        <v>0</v>
      </c>
      <c r="U41" s="161">
        <f>ROUND(E41*T41,2)</f>
        <v>0</v>
      </c>
      <c r="V41" s="161"/>
      <c r="W41" s="152"/>
      <c r="X41" s="152"/>
      <c r="Y41" s="152"/>
      <c r="Z41" s="152"/>
      <c r="AA41" s="152"/>
      <c r="AB41" s="152"/>
      <c r="AC41" s="152"/>
      <c r="AD41" s="152"/>
      <c r="AE41" s="152"/>
      <c r="AF41" s="152" t="s">
        <v>1759</v>
      </c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</row>
    <row r="42" spans="1:59" outlineLevel="1" x14ac:dyDescent="0.2">
      <c r="A42" s="159"/>
      <c r="B42" s="160"/>
      <c r="C42" s="248" t="s">
        <v>1799</v>
      </c>
      <c r="D42" s="249"/>
      <c r="E42" s="249"/>
      <c r="F42" s="249"/>
      <c r="G42" s="249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52"/>
      <c r="X42" s="152"/>
      <c r="Y42" s="152"/>
      <c r="Z42" s="152"/>
      <c r="AA42" s="152"/>
      <c r="AB42" s="152"/>
      <c r="AC42" s="152"/>
      <c r="AD42" s="152"/>
      <c r="AE42" s="152"/>
      <c r="AF42" s="152" t="s">
        <v>272</v>
      </c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</row>
    <row r="43" spans="1:59" outlineLevel="1" x14ac:dyDescent="0.2">
      <c r="A43" s="177">
        <v>13</v>
      </c>
      <c r="B43" s="178" t="s">
        <v>1800</v>
      </c>
      <c r="C43" s="186" t="s">
        <v>1801</v>
      </c>
      <c r="D43" s="179" t="s">
        <v>395</v>
      </c>
      <c r="E43" s="180">
        <v>1</v>
      </c>
      <c r="F43" s="181"/>
      <c r="G43" s="182">
        <f>ROUND(E43*F43,2)</f>
        <v>0</v>
      </c>
      <c r="H43" s="181"/>
      <c r="I43" s="182">
        <f>ROUND(E43*H43,2)</f>
        <v>0</v>
      </c>
      <c r="J43" s="181"/>
      <c r="K43" s="182">
        <f>ROUND(E43*J43,2)</f>
        <v>0</v>
      </c>
      <c r="L43" s="182">
        <v>15</v>
      </c>
      <c r="M43" s="182">
        <f>G43*(1+L43/100)</f>
        <v>0</v>
      </c>
      <c r="N43" s="182">
        <v>0</v>
      </c>
      <c r="O43" s="182">
        <f>ROUND(E43*N43,2)</f>
        <v>0</v>
      </c>
      <c r="P43" s="182">
        <v>0</v>
      </c>
      <c r="Q43" s="182">
        <f>ROUND(E43*P43,2)</f>
        <v>0</v>
      </c>
      <c r="R43" s="182"/>
      <c r="S43" s="182" t="s">
        <v>265</v>
      </c>
      <c r="T43" s="161">
        <v>0</v>
      </c>
      <c r="U43" s="161">
        <f>ROUND(E43*T43,2)</f>
        <v>0</v>
      </c>
      <c r="V43" s="161"/>
      <c r="W43" s="152"/>
      <c r="X43" s="152"/>
      <c r="Y43" s="152"/>
      <c r="Z43" s="152"/>
      <c r="AA43" s="152"/>
      <c r="AB43" s="152"/>
      <c r="AC43" s="152"/>
      <c r="AD43" s="152"/>
      <c r="AE43" s="152"/>
      <c r="AF43" s="152" t="s">
        <v>1759</v>
      </c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</row>
    <row r="44" spans="1:59" ht="22.5" outlineLevel="1" x14ac:dyDescent="0.2">
      <c r="A44" s="171">
        <v>14</v>
      </c>
      <c r="B44" s="172" t="s">
        <v>1802</v>
      </c>
      <c r="C44" s="187" t="s">
        <v>1803</v>
      </c>
      <c r="D44" s="173" t="s">
        <v>395</v>
      </c>
      <c r="E44" s="174">
        <v>1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15</v>
      </c>
      <c r="M44" s="176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6"/>
      <c r="S44" s="176" t="s">
        <v>265</v>
      </c>
      <c r="T44" s="161">
        <v>0</v>
      </c>
      <c r="U44" s="161">
        <f>ROUND(E44*T44,2)</f>
        <v>0</v>
      </c>
      <c r="V44" s="161"/>
      <c r="W44" s="152"/>
      <c r="X44" s="152"/>
      <c r="Y44" s="152"/>
      <c r="Z44" s="152"/>
      <c r="AA44" s="152"/>
      <c r="AB44" s="152"/>
      <c r="AC44" s="152"/>
      <c r="AD44" s="152"/>
      <c r="AE44" s="152"/>
      <c r="AF44" s="152" t="s">
        <v>1759</v>
      </c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</row>
    <row r="45" spans="1:59" outlineLevel="1" x14ac:dyDescent="0.2">
      <c r="A45" s="159"/>
      <c r="B45" s="160"/>
      <c r="C45" s="248" t="s">
        <v>1804</v>
      </c>
      <c r="D45" s="249"/>
      <c r="E45" s="249"/>
      <c r="F45" s="249"/>
      <c r="G45" s="249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52"/>
      <c r="X45" s="152"/>
      <c r="Y45" s="152"/>
      <c r="Z45" s="152"/>
      <c r="AA45" s="152"/>
      <c r="AB45" s="152"/>
      <c r="AC45" s="152"/>
      <c r="AD45" s="152"/>
      <c r="AE45" s="152"/>
      <c r="AF45" s="152" t="s">
        <v>272</v>
      </c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</row>
    <row r="46" spans="1:59" outlineLevel="1" x14ac:dyDescent="0.2">
      <c r="A46" s="159"/>
      <c r="B46" s="160"/>
      <c r="C46" s="246" t="s">
        <v>1805</v>
      </c>
      <c r="D46" s="247"/>
      <c r="E46" s="247"/>
      <c r="F46" s="247"/>
      <c r="G46" s="247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52"/>
      <c r="X46" s="152"/>
      <c r="Y46" s="152"/>
      <c r="Z46" s="152"/>
      <c r="AA46" s="152"/>
      <c r="AB46" s="152"/>
      <c r="AC46" s="152"/>
      <c r="AD46" s="152"/>
      <c r="AE46" s="152"/>
      <c r="AF46" s="152" t="s">
        <v>272</v>
      </c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</row>
    <row r="47" spans="1:59" ht="33.75" outlineLevel="1" x14ac:dyDescent="0.2">
      <c r="A47" s="177">
        <v>15</v>
      </c>
      <c r="B47" s="178" t="s">
        <v>1806</v>
      </c>
      <c r="C47" s="186" t="s">
        <v>1807</v>
      </c>
      <c r="D47" s="179" t="s">
        <v>395</v>
      </c>
      <c r="E47" s="180">
        <v>1</v>
      </c>
      <c r="F47" s="181"/>
      <c r="G47" s="182">
        <f>ROUND(E47*F47,2)</f>
        <v>0</v>
      </c>
      <c r="H47" s="181"/>
      <c r="I47" s="182">
        <f>ROUND(E47*H47,2)</f>
        <v>0</v>
      </c>
      <c r="J47" s="181"/>
      <c r="K47" s="182">
        <f>ROUND(E47*J47,2)</f>
        <v>0</v>
      </c>
      <c r="L47" s="182">
        <v>15</v>
      </c>
      <c r="M47" s="182">
        <f>G47*(1+L47/100)</f>
        <v>0</v>
      </c>
      <c r="N47" s="182">
        <v>0</v>
      </c>
      <c r="O47" s="182">
        <f>ROUND(E47*N47,2)</f>
        <v>0</v>
      </c>
      <c r="P47" s="182">
        <v>0</v>
      </c>
      <c r="Q47" s="182">
        <f>ROUND(E47*P47,2)</f>
        <v>0</v>
      </c>
      <c r="R47" s="182"/>
      <c r="S47" s="182" t="s">
        <v>265</v>
      </c>
      <c r="T47" s="161">
        <v>0</v>
      </c>
      <c r="U47" s="161">
        <f>ROUND(E47*T47,2)</f>
        <v>0</v>
      </c>
      <c r="V47" s="161"/>
      <c r="W47" s="152"/>
      <c r="X47" s="152"/>
      <c r="Y47" s="152"/>
      <c r="Z47" s="152"/>
      <c r="AA47" s="152"/>
      <c r="AB47" s="152"/>
      <c r="AC47" s="152"/>
      <c r="AD47" s="152"/>
      <c r="AE47" s="152"/>
      <c r="AF47" s="152" t="s">
        <v>1759</v>
      </c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</row>
    <row r="48" spans="1:59" ht="33.75" outlineLevel="1" x14ac:dyDescent="0.2">
      <c r="A48" s="177">
        <v>16</v>
      </c>
      <c r="B48" s="178" t="s">
        <v>1808</v>
      </c>
      <c r="C48" s="186" t="s">
        <v>1809</v>
      </c>
      <c r="D48" s="179" t="s">
        <v>395</v>
      </c>
      <c r="E48" s="180">
        <v>2</v>
      </c>
      <c r="F48" s="181"/>
      <c r="G48" s="182">
        <f>ROUND(E48*F48,2)</f>
        <v>0</v>
      </c>
      <c r="H48" s="181"/>
      <c r="I48" s="182">
        <f>ROUND(E48*H48,2)</f>
        <v>0</v>
      </c>
      <c r="J48" s="181"/>
      <c r="K48" s="182">
        <f>ROUND(E48*J48,2)</f>
        <v>0</v>
      </c>
      <c r="L48" s="182">
        <v>15</v>
      </c>
      <c r="M48" s="182">
        <f>G48*(1+L48/100)</f>
        <v>0</v>
      </c>
      <c r="N48" s="182">
        <v>0</v>
      </c>
      <c r="O48" s="182">
        <f>ROUND(E48*N48,2)</f>
        <v>0</v>
      </c>
      <c r="P48" s="182">
        <v>0</v>
      </c>
      <c r="Q48" s="182">
        <f>ROUND(E48*P48,2)</f>
        <v>0</v>
      </c>
      <c r="R48" s="182"/>
      <c r="S48" s="182" t="s">
        <v>265</v>
      </c>
      <c r="T48" s="161">
        <v>0</v>
      </c>
      <c r="U48" s="161">
        <f>ROUND(E48*T48,2)</f>
        <v>0</v>
      </c>
      <c r="V48" s="161"/>
      <c r="W48" s="152"/>
      <c r="X48" s="152"/>
      <c r="Y48" s="152"/>
      <c r="Z48" s="152"/>
      <c r="AA48" s="152"/>
      <c r="AB48" s="152"/>
      <c r="AC48" s="152"/>
      <c r="AD48" s="152"/>
      <c r="AE48" s="152"/>
      <c r="AF48" s="152" t="s">
        <v>1759</v>
      </c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</row>
    <row r="49" spans="1:59" ht="33.75" outlineLevel="1" x14ac:dyDescent="0.2">
      <c r="A49" s="177">
        <v>17</v>
      </c>
      <c r="B49" s="178" t="s">
        <v>1810</v>
      </c>
      <c r="C49" s="186" t="s">
        <v>1811</v>
      </c>
      <c r="D49" s="179" t="s">
        <v>395</v>
      </c>
      <c r="E49" s="180">
        <v>1</v>
      </c>
      <c r="F49" s="181"/>
      <c r="G49" s="182">
        <f>ROUND(E49*F49,2)</f>
        <v>0</v>
      </c>
      <c r="H49" s="181"/>
      <c r="I49" s="182">
        <f>ROUND(E49*H49,2)</f>
        <v>0</v>
      </c>
      <c r="J49" s="181"/>
      <c r="K49" s="182">
        <f>ROUND(E49*J49,2)</f>
        <v>0</v>
      </c>
      <c r="L49" s="182">
        <v>15</v>
      </c>
      <c r="M49" s="182">
        <f>G49*(1+L49/100)</f>
        <v>0</v>
      </c>
      <c r="N49" s="182">
        <v>0</v>
      </c>
      <c r="O49" s="182">
        <f>ROUND(E49*N49,2)</f>
        <v>0</v>
      </c>
      <c r="P49" s="182">
        <v>0</v>
      </c>
      <c r="Q49" s="182">
        <f>ROUND(E49*P49,2)</f>
        <v>0</v>
      </c>
      <c r="R49" s="182"/>
      <c r="S49" s="182" t="s">
        <v>265</v>
      </c>
      <c r="T49" s="161">
        <v>0</v>
      </c>
      <c r="U49" s="161">
        <f>ROUND(E49*T49,2)</f>
        <v>0</v>
      </c>
      <c r="V49" s="161"/>
      <c r="W49" s="152"/>
      <c r="X49" s="152"/>
      <c r="Y49" s="152"/>
      <c r="Z49" s="152"/>
      <c r="AA49" s="152"/>
      <c r="AB49" s="152"/>
      <c r="AC49" s="152"/>
      <c r="AD49" s="152"/>
      <c r="AE49" s="152"/>
      <c r="AF49" s="152" t="s">
        <v>1759</v>
      </c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</row>
    <row r="50" spans="1:59" ht="33.75" outlineLevel="1" x14ac:dyDescent="0.2">
      <c r="A50" s="171">
        <v>18</v>
      </c>
      <c r="B50" s="172" t="s">
        <v>1812</v>
      </c>
      <c r="C50" s="187" t="s">
        <v>1813</v>
      </c>
      <c r="D50" s="173" t="s">
        <v>395</v>
      </c>
      <c r="E50" s="174">
        <v>1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15</v>
      </c>
      <c r="M50" s="176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6"/>
      <c r="S50" s="176" t="s">
        <v>265</v>
      </c>
      <c r="T50" s="161">
        <v>0</v>
      </c>
      <c r="U50" s="161">
        <f>ROUND(E50*T50,2)</f>
        <v>0</v>
      </c>
      <c r="V50" s="161"/>
      <c r="W50" s="152"/>
      <c r="X50" s="152"/>
      <c r="Y50" s="152"/>
      <c r="Z50" s="152"/>
      <c r="AA50" s="152"/>
      <c r="AB50" s="152"/>
      <c r="AC50" s="152"/>
      <c r="AD50" s="152"/>
      <c r="AE50" s="152"/>
      <c r="AF50" s="152" t="s">
        <v>1759</v>
      </c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</row>
    <row r="51" spans="1:59" outlineLevel="1" x14ac:dyDescent="0.2">
      <c r="A51" s="159"/>
      <c r="B51" s="160"/>
      <c r="C51" s="248" t="s">
        <v>1814</v>
      </c>
      <c r="D51" s="249"/>
      <c r="E51" s="249"/>
      <c r="F51" s="249"/>
      <c r="G51" s="249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52"/>
      <c r="X51" s="152"/>
      <c r="Y51" s="152"/>
      <c r="Z51" s="152"/>
      <c r="AA51" s="152"/>
      <c r="AB51" s="152"/>
      <c r="AC51" s="152"/>
      <c r="AD51" s="152"/>
      <c r="AE51" s="152"/>
      <c r="AF51" s="152" t="s">
        <v>272</v>
      </c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</row>
    <row r="52" spans="1:59" outlineLevel="1" x14ac:dyDescent="0.2">
      <c r="A52" s="159"/>
      <c r="B52" s="160"/>
      <c r="C52" s="246" t="s">
        <v>1777</v>
      </c>
      <c r="D52" s="247"/>
      <c r="E52" s="247"/>
      <c r="F52" s="247"/>
      <c r="G52" s="247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52"/>
      <c r="X52" s="152"/>
      <c r="Y52" s="152"/>
      <c r="Z52" s="152"/>
      <c r="AA52" s="152"/>
      <c r="AB52" s="152"/>
      <c r="AC52" s="152"/>
      <c r="AD52" s="152"/>
      <c r="AE52" s="152"/>
      <c r="AF52" s="152" t="s">
        <v>272</v>
      </c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</row>
    <row r="53" spans="1:59" outlineLevel="1" x14ac:dyDescent="0.2">
      <c r="A53" s="177">
        <v>19</v>
      </c>
      <c r="B53" s="178" t="s">
        <v>1815</v>
      </c>
      <c r="C53" s="186" t="s">
        <v>1816</v>
      </c>
      <c r="D53" s="179" t="s">
        <v>395</v>
      </c>
      <c r="E53" s="180">
        <v>1</v>
      </c>
      <c r="F53" s="181"/>
      <c r="G53" s="182">
        <f>ROUND(E53*F53,2)</f>
        <v>0</v>
      </c>
      <c r="H53" s="181"/>
      <c r="I53" s="182">
        <f>ROUND(E53*H53,2)</f>
        <v>0</v>
      </c>
      <c r="J53" s="181"/>
      <c r="K53" s="182">
        <f>ROUND(E53*J53,2)</f>
        <v>0</v>
      </c>
      <c r="L53" s="182">
        <v>15</v>
      </c>
      <c r="M53" s="182">
        <f>G53*(1+L53/100)</f>
        <v>0</v>
      </c>
      <c r="N53" s="182">
        <v>0</v>
      </c>
      <c r="O53" s="182">
        <f>ROUND(E53*N53,2)</f>
        <v>0</v>
      </c>
      <c r="P53" s="182">
        <v>0</v>
      </c>
      <c r="Q53" s="182">
        <f>ROUND(E53*P53,2)</f>
        <v>0</v>
      </c>
      <c r="R53" s="182"/>
      <c r="S53" s="182" t="s">
        <v>265</v>
      </c>
      <c r="T53" s="161">
        <v>0</v>
      </c>
      <c r="U53" s="161">
        <f>ROUND(E53*T53,2)</f>
        <v>0</v>
      </c>
      <c r="V53" s="161"/>
      <c r="W53" s="152"/>
      <c r="X53" s="152"/>
      <c r="Y53" s="152"/>
      <c r="Z53" s="152"/>
      <c r="AA53" s="152"/>
      <c r="AB53" s="152"/>
      <c r="AC53" s="152"/>
      <c r="AD53" s="152"/>
      <c r="AE53" s="152"/>
      <c r="AF53" s="152" t="s">
        <v>1759</v>
      </c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</row>
    <row r="54" spans="1:59" ht="33.75" outlineLevel="1" x14ac:dyDescent="0.2">
      <c r="A54" s="171">
        <v>20</v>
      </c>
      <c r="B54" s="172" t="s">
        <v>1817</v>
      </c>
      <c r="C54" s="187" t="s">
        <v>1818</v>
      </c>
      <c r="D54" s="173" t="s">
        <v>395</v>
      </c>
      <c r="E54" s="174">
        <v>1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15</v>
      </c>
      <c r="M54" s="176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6"/>
      <c r="S54" s="176" t="s">
        <v>265</v>
      </c>
      <c r="T54" s="161">
        <v>0</v>
      </c>
      <c r="U54" s="161">
        <f>ROUND(E54*T54,2)</f>
        <v>0</v>
      </c>
      <c r="V54" s="161"/>
      <c r="W54" s="152"/>
      <c r="X54" s="152"/>
      <c r="Y54" s="152"/>
      <c r="Z54" s="152"/>
      <c r="AA54" s="152"/>
      <c r="AB54" s="152"/>
      <c r="AC54" s="152"/>
      <c r="AD54" s="152"/>
      <c r="AE54" s="152"/>
      <c r="AF54" s="152" t="s">
        <v>1759</v>
      </c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</row>
    <row r="55" spans="1:59" outlineLevel="1" x14ac:dyDescent="0.2">
      <c r="A55" s="159"/>
      <c r="B55" s="160"/>
      <c r="C55" s="248" t="s">
        <v>1819</v>
      </c>
      <c r="D55" s="249"/>
      <c r="E55" s="249"/>
      <c r="F55" s="249"/>
      <c r="G55" s="249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52"/>
      <c r="X55" s="152"/>
      <c r="Y55" s="152"/>
      <c r="Z55" s="152"/>
      <c r="AA55" s="152"/>
      <c r="AB55" s="152"/>
      <c r="AC55" s="152"/>
      <c r="AD55" s="152"/>
      <c r="AE55" s="152"/>
      <c r="AF55" s="152" t="s">
        <v>272</v>
      </c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</row>
    <row r="56" spans="1:59" outlineLevel="1" x14ac:dyDescent="0.2">
      <c r="A56" s="159"/>
      <c r="B56" s="160"/>
      <c r="C56" s="246" t="s">
        <v>1820</v>
      </c>
      <c r="D56" s="247"/>
      <c r="E56" s="247"/>
      <c r="F56" s="247"/>
      <c r="G56" s="247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52"/>
      <c r="X56" s="152"/>
      <c r="Y56" s="152"/>
      <c r="Z56" s="152"/>
      <c r="AA56" s="152"/>
      <c r="AB56" s="152"/>
      <c r="AC56" s="152"/>
      <c r="AD56" s="152"/>
      <c r="AE56" s="152"/>
      <c r="AF56" s="152" t="s">
        <v>272</v>
      </c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</row>
    <row r="57" spans="1:59" outlineLevel="1" x14ac:dyDescent="0.2">
      <c r="A57" s="159"/>
      <c r="B57" s="160"/>
      <c r="C57" s="197" t="s">
        <v>449</v>
      </c>
      <c r="D57" s="162"/>
      <c r="E57" s="163"/>
      <c r="F57" s="164"/>
      <c r="G57" s="164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52"/>
      <c r="X57" s="152"/>
      <c r="Y57" s="152"/>
      <c r="Z57" s="152"/>
      <c r="AA57" s="152"/>
      <c r="AB57" s="152"/>
      <c r="AC57" s="152"/>
      <c r="AD57" s="152"/>
      <c r="AE57" s="152"/>
      <c r="AF57" s="152" t="s">
        <v>272</v>
      </c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</row>
    <row r="58" spans="1:59" outlineLevel="1" x14ac:dyDescent="0.2">
      <c r="A58" s="159"/>
      <c r="B58" s="160"/>
      <c r="C58" s="246" t="s">
        <v>1821</v>
      </c>
      <c r="D58" s="247"/>
      <c r="E58" s="247"/>
      <c r="F58" s="247"/>
      <c r="G58" s="247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52"/>
      <c r="X58" s="152"/>
      <c r="Y58" s="152"/>
      <c r="Z58" s="152"/>
      <c r="AA58" s="152"/>
      <c r="AB58" s="152"/>
      <c r="AC58" s="152"/>
      <c r="AD58" s="152"/>
      <c r="AE58" s="152"/>
      <c r="AF58" s="152" t="s">
        <v>272</v>
      </c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</row>
    <row r="59" spans="1:59" ht="22.5" outlineLevel="1" x14ac:dyDescent="0.2">
      <c r="A59" s="171">
        <v>21</v>
      </c>
      <c r="B59" s="172" t="s">
        <v>1822</v>
      </c>
      <c r="C59" s="187" t="s">
        <v>1823</v>
      </c>
      <c r="D59" s="173" t="s">
        <v>395</v>
      </c>
      <c r="E59" s="174">
        <v>1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15</v>
      </c>
      <c r="M59" s="176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6"/>
      <c r="S59" s="176" t="s">
        <v>265</v>
      </c>
      <c r="T59" s="161">
        <v>0</v>
      </c>
      <c r="U59" s="161">
        <f>ROUND(E59*T59,2)</f>
        <v>0</v>
      </c>
      <c r="V59" s="161"/>
      <c r="W59" s="152"/>
      <c r="X59" s="152"/>
      <c r="Y59" s="152"/>
      <c r="Z59" s="152"/>
      <c r="AA59" s="152"/>
      <c r="AB59" s="152"/>
      <c r="AC59" s="152"/>
      <c r="AD59" s="152"/>
      <c r="AE59" s="152"/>
      <c r="AF59" s="152" t="s">
        <v>1759</v>
      </c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</row>
    <row r="60" spans="1:59" outlineLevel="1" x14ac:dyDescent="0.2">
      <c r="A60" s="159"/>
      <c r="B60" s="160"/>
      <c r="C60" s="248" t="s">
        <v>1777</v>
      </c>
      <c r="D60" s="249"/>
      <c r="E60" s="249"/>
      <c r="F60" s="249"/>
      <c r="G60" s="249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52"/>
      <c r="X60" s="152"/>
      <c r="Y60" s="152"/>
      <c r="Z60" s="152"/>
      <c r="AA60" s="152"/>
      <c r="AB60" s="152"/>
      <c r="AC60" s="152"/>
      <c r="AD60" s="152"/>
      <c r="AE60" s="152"/>
      <c r="AF60" s="152" t="s">
        <v>272</v>
      </c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</row>
    <row r="61" spans="1:59" ht="22.5" outlineLevel="1" x14ac:dyDescent="0.2">
      <c r="A61" s="177">
        <v>22</v>
      </c>
      <c r="B61" s="178" t="s">
        <v>1824</v>
      </c>
      <c r="C61" s="186" t="s">
        <v>1825</v>
      </c>
      <c r="D61" s="179" t="s">
        <v>395</v>
      </c>
      <c r="E61" s="180">
        <v>1</v>
      </c>
      <c r="F61" s="181"/>
      <c r="G61" s="182">
        <f t="shared" ref="G61:G66" si="6">ROUND(E61*F61,2)</f>
        <v>0</v>
      </c>
      <c r="H61" s="181"/>
      <c r="I61" s="182">
        <f t="shared" ref="I61:I66" si="7">ROUND(E61*H61,2)</f>
        <v>0</v>
      </c>
      <c r="J61" s="181"/>
      <c r="K61" s="182">
        <f t="shared" ref="K61:K66" si="8">ROUND(E61*J61,2)</f>
        <v>0</v>
      </c>
      <c r="L61" s="182">
        <v>15</v>
      </c>
      <c r="M61" s="182">
        <f t="shared" ref="M61:M66" si="9">G61*(1+L61/100)</f>
        <v>0</v>
      </c>
      <c r="N61" s="182">
        <v>0</v>
      </c>
      <c r="O61" s="182">
        <f t="shared" ref="O61:O66" si="10">ROUND(E61*N61,2)</f>
        <v>0</v>
      </c>
      <c r="P61" s="182">
        <v>0</v>
      </c>
      <c r="Q61" s="182">
        <f t="shared" ref="Q61:Q66" si="11">ROUND(E61*P61,2)</f>
        <v>0</v>
      </c>
      <c r="R61" s="182"/>
      <c r="S61" s="182" t="s">
        <v>265</v>
      </c>
      <c r="T61" s="161">
        <v>0</v>
      </c>
      <c r="U61" s="161">
        <f>ROUND(E61*T61,2)</f>
        <v>0</v>
      </c>
      <c r="V61" s="161"/>
      <c r="W61" s="152"/>
      <c r="X61" s="152"/>
      <c r="Y61" s="152"/>
      <c r="Z61" s="152"/>
      <c r="AA61" s="152"/>
      <c r="AB61" s="152"/>
      <c r="AC61" s="152"/>
      <c r="AD61" s="152"/>
      <c r="AE61" s="152"/>
      <c r="AF61" s="152" t="s">
        <v>1756</v>
      </c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</row>
    <row r="62" spans="1:59" ht="22.5" outlineLevel="1" x14ac:dyDescent="0.2">
      <c r="A62" s="177">
        <v>23</v>
      </c>
      <c r="B62" s="178" t="s">
        <v>1826</v>
      </c>
      <c r="C62" s="186" t="s">
        <v>1827</v>
      </c>
      <c r="D62" s="179" t="s">
        <v>1541</v>
      </c>
      <c r="E62" s="180">
        <v>1</v>
      </c>
      <c r="F62" s="181"/>
      <c r="G62" s="182">
        <f t="shared" si="6"/>
        <v>0</v>
      </c>
      <c r="H62" s="181"/>
      <c r="I62" s="182">
        <f t="shared" si="7"/>
        <v>0</v>
      </c>
      <c r="J62" s="181"/>
      <c r="K62" s="182">
        <f t="shared" si="8"/>
        <v>0</v>
      </c>
      <c r="L62" s="182">
        <v>15</v>
      </c>
      <c r="M62" s="182">
        <f t="shared" si="9"/>
        <v>0</v>
      </c>
      <c r="N62" s="182">
        <v>1.5200000000000001E-3</v>
      </c>
      <c r="O62" s="182">
        <f t="shared" si="10"/>
        <v>0</v>
      </c>
      <c r="P62" s="182">
        <v>0</v>
      </c>
      <c r="Q62" s="182">
        <f t="shared" si="11"/>
        <v>0</v>
      </c>
      <c r="R62" s="182"/>
      <c r="S62" s="182" t="s">
        <v>265</v>
      </c>
      <c r="T62" s="161">
        <v>0</v>
      </c>
      <c r="U62" s="161">
        <f>ROUND(E62*T62,2)</f>
        <v>0</v>
      </c>
      <c r="V62" s="161"/>
      <c r="W62" s="152"/>
      <c r="X62" s="152"/>
      <c r="Y62" s="152"/>
      <c r="Z62" s="152"/>
      <c r="AA62" s="152"/>
      <c r="AB62" s="152"/>
      <c r="AC62" s="152"/>
      <c r="AD62" s="152"/>
      <c r="AE62" s="152"/>
      <c r="AF62" s="152" t="s">
        <v>1756</v>
      </c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</row>
    <row r="63" spans="1:59" ht="22.5" outlineLevel="1" x14ac:dyDescent="0.2">
      <c r="A63" s="177">
        <v>24</v>
      </c>
      <c r="B63" s="178" t="s">
        <v>1828</v>
      </c>
      <c r="C63" s="186" t="s">
        <v>1829</v>
      </c>
      <c r="D63" s="179" t="s">
        <v>364</v>
      </c>
      <c r="E63" s="180">
        <v>6</v>
      </c>
      <c r="F63" s="181"/>
      <c r="G63" s="182">
        <f t="shared" si="6"/>
        <v>0</v>
      </c>
      <c r="H63" s="181"/>
      <c r="I63" s="182">
        <f t="shared" si="7"/>
        <v>0</v>
      </c>
      <c r="J63" s="181"/>
      <c r="K63" s="182">
        <f t="shared" si="8"/>
        <v>0</v>
      </c>
      <c r="L63" s="182">
        <v>15</v>
      </c>
      <c r="M63" s="182">
        <f t="shared" si="9"/>
        <v>0</v>
      </c>
      <c r="N63" s="182">
        <v>4.4000000000000002E-4</v>
      </c>
      <c r="O63" s="182">
        <f t="shared" si="10"/>
        <v>0</v>
      </c>
      <c r="P63" s="182">
        <v>0</v>
      </c>
      <c r="Q63" s="182">
        <f t="shared" si="11"/>
        <v>0</v>
      </c>
      <c r="R63" s="182"/>
      <c r="S63" s="182" t="s">
        <v>265</v>
      </c>
      <c r="T63" s="161">
        <v>0</v>
      </c>
      <c r="U63" s="161">
        <f>ROUND(E63*T63,2)</f>
        <v>0</v>
      </c>
      <c r="V63" s="161"/>
      <c r="W63" s="152"/>
      <c r="X63" s="152"/>
      <c r="Y63" s="152"/>
      <c r="Z63" s="152"/>
      <c r="AA63" s="152"/>
      <c r="AB63" s="152"/>
      <c r="AC63" s="152"/>
      <c r="AD63" s="152"/>
      <c r="AE63" s="152"/>
      <c r="AF63" s="152" t="s">
        <v>1756</v>
      </c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</row>
    <row r="64" spans="1:59" outlineLevel="1" x14ac:dyDescent="0.2">
      <c r="A64" s="177">
        <v>25</v>
      </c>
      <c r="B64" s="178" t="s">
        <v>1830</v>
      </c>
      <c r="C64" s="186" t="s">
        <v>1831</v>
      </c>
      <c r="D64" s="179" t="s">
        <v>395</v>
      </c>
      <c r="E64" s="180">
        <v>2</v>
      </c>
      <c r="F64" s="181"/>
      <c r="G64" s="182">
        <f t="shared" si="6"/>
        <v>0</v>
      </c>
      <c r="H64" s="181"/>
      <c r="I64" s="182">
        <f t="shared" si="7"/>
        <v>0</v>
      </c>
      <c r="J64" s="181"/>
      <c r="K64" s="182">
        <f t="shared" si="8"/>
        <v>0</v>
      </c>
      <c r="L64" s="182">
        <v>15</v>
      </c>
      <c r="M64" s="182">
        <f t="shared" si="9"/>
        <v>0</v>
      </c>
      <c r="N64" s="182">
        <v>4.4000000000000002E-4</v>
      </c>
      <c r="O64" s="182">
        <f t="shared" si="10"/>
        <v>0</v>
      </c>
      <c r="P64" s="182">
        <v>0</v>
      </c>
      <c r="Q64" s="182">
        <f t="shared" si="11"/>
        <v>0</v>
      </c>
      <c r="R64" s="182"/>
      <c r="S64" s="182" t="s">
        <v>265</v>
      </c>
      <c r="T64" s="161">
        <v>0</v>
      </c>
      <c r="U64" s="161">
        <f>ROUND(E64*T64,2)</f>
        <v>0</v>
      </c>
      <c r="V64" s="161"/>
      <c r="W64" s="152"/>
      <c r="X64" s="152"/>
      <c r="Y64" s="152"/>
      <c r="Z64" s="152"/>
      <c r="AA64" s="152"/>
      <c r="AB64" s="152"/>
      <c r="AC64" s="152"/>
      <c r="AD64" s="152"/>
      <c r="AE64" s="152"/>
      <c r="AF64" s="152" t="s">
        <v>1759</v>
      </c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</row>
    <row r="65" spans="1:59" outlineLevel="1" x14ac:dyDescent="0.2">
      <c r="A65" s="177">
        <v>26</v>
      </c>
      <c r="B65" s="178" t="s">
        <v>1832</v>
      </c>
      <c r="C65" s="186" t="s">
        <v>1833</v>
      </c>
      <c r="D65" s="179" t="s">
        <v>395</v>
      </c>
      <c r="E65" s="180">
        <v>1</v>
      </c>
      <c r="F65" s="181"/>
      <c r="G65" s="182">
        <f t="shared" si="6"/>
        <v>0</v>
      </c>
      <c r="H65" s="181"/>
      <c r="I65" s="182">
        <f t="shared" si="7"/>
        <v>0</v>
      </c>
      <c r="J65" s="181"/>
      <c r="K65" s="182">
        <f t="shared" si="8"/>
        <v>0</v>
      </c>
      <c r="L65" s="182">
        <v>15</v>
      </c>
      <c r="M65" s="182">
        <f t="shared" si="9"/>
        <v>0</v>
      </c>
      <c r="N65" s="182">
        <v>0</v>
      </c>
      <c r="O65" s="182">
        <f t="shared" si="10"/>
        <v>0</v>
      </c>
      <c r="P65" s="182">
        <v>0</v>
      </c>
      <c r="Q65" s="182">
        <f t="shared" si="11"/>
        <v>0</v>
      </c>
      <c r="R65" s="182"/>
      <c r="S65" s="182" t="s">
        <v>265</v>
      </c>
      <c r="T65" s="161">
        <v>0</v>
      </c>
      <c r="U65" s="161">
        <f>ROUND(E65*T65,2)</f>
        <v>0</v>
      </c>
      <c r="V65" s="161"/>
      <c r="W65" s="152"/>
      <c r="X65" s="152"/>
      <c r="Y65" s="152"/>
      <c r="Z65" s="152"/>
      <c r="AA65" s="152"/>
      <c r="AB65" s="152"/>
      <c r="AC65" s="152"/>
      <c r="AD65" s="152"/>
      <c r="AE65" s="152"/>
      <c r="AF65" s="152" t="s">
        <v>1756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</row>
    <row r="66" spans="1:59" outlineLevel="1" x14ac:dyDescent="0.2">
      <c r="A66" s="171">
        <v>27</v>
      </c>
      <c r="B66" s="172" t="s">
        <v>1834</v>
      </c>
      <c r="C66" s="187" t="s">
        <v>1835</v>
      </c>
      <c r="D66" s="173" t="s">
        <v>369</v>
      </c>
      <c r="E66" s="174">
        <v>0.7</v>
      </c>
      <c r="F66" s="175"/>
      <c r="G66" s="176">
        <f t="shared" si="6"/>
        <v>0</v>
      </c>
      <c r="H66" s="175"/>
      <c r="I66" s="176">
        <f t="shared" si="7"/>
        <v>0</v>
      </c>
      <c r="J66" s="175"/>
      <c r="K66" s="176">
        <f t="shared" si="8"/>
        <v>0</v>
      </c>
      <c r="L66" s="176">
        <v>15</v>
      </c>
      <c r="M66" s="176">
        <f t="shared" si="9"/>
        <v>0</v>
      </c>
      <c r="N66" s="176">
        <v>0</v>
      </c>
      <c r="O66" s="176">
        <f t="shared" si="10"/>
        <v>0</v>
      </c>
      <c r="P66" s="176">
        <v>0</v>
      </c>
      <c r="Q66" s="176">
        <f t="shared" si="11"/>
        <v>0</v>
      </c>
      <c r="R66" s="176" t="s">
        <v>1836</v>
      </c>
      <c r="S66" s="176" t="s">
        <v>269</v>
      </c>
      <c r="T66" s="161">
        <v>10.582000000000001</v>
      </c>
      <c r="U66" s="161">
        <f>ROUND(E66*T66,2)</f>
        <v>7.41</v>
      </c>
      <c r="V66" s="161"/>
      <c r="W66" s="152"/>
      <c r="X66" s="152"/>
      <c r="Y66" s="152"/>
      <c r="Z66" s="152"/>
      <c r="AA66" s="152"/>
      <c r="AB66" s="152"/>
      <c r="AC66" s="152"/>
      <c r="AD66" s="152"/>
      <c r="AE66" s="152"/>
      <c r="AF66" s="152" t="s">
        <v>1756</v>
      </c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</row>
    <row r="67" spans="1:59" outlineLevel="1" x14ac:dyDescent="0.2">
      <c r="A67" s="159"/>
      <c r="B67" s="160"/>
      <c r="C67" s="257" t="s">
        <v>1200</v>
      </c>
      <c r="D67" s="258"/>
      <c r="E67" s="258"/>
      <c r="F67" s="258"/>
      <c r="G67" s="258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52"/>
      <c r="X67" s="152"/>
      <c r="Y67" s="152"/>
      <c r="Z67" s="152"/>
      <c r="AA67" s="152"/>
      <c r="AB67" s="152"/>
      <c r="AC67" s="152"/>
      <c r="AD67" s="152"/>
      <c r="AE67" s="152"/>
      <c r="AF67" s="152" t="s">
        <v>327</v>
      </c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</row>
    <row r="68" spans="1:59" x14ac:dyDescent="0.2">
      <c r="A68" s="166" t="s">
        <v>260</v>
      </c>
      <c r="B68" s="167" t="s">
        <v>198</v>
      </c>
      <c r="C68" s="185" t="s">
        <v>199</v>
      </c>
      <c r="D68" s="168"/>
      <c r="E68" s="169"/>
      <c r="F68" s="170"/>
      <c r="G68" s="170">
        <f>SUMIF(AF69:AF71,"&lt;&gt;NOR",G69:G71)</f>
        <v>0</v>
      </c>
      <c r="H68" s="170"/>
      <c r="I68" s="170">
        <f>SUM(I69:I71)</f>
        <v>0</v>
      </c>
      <c r="J68" s="170"/>
      <c r="K68" s="170">
        <f>SUM(K69:K71)</f>
        <v>0</v>
      </c>
      <c r="L68" s="170"/>
      <c r="M68" s="170">
        <f>SUM(M69:M71)</f>
        <v>0</v>
      </c>
      <c r="N68" s="170"/>
      <c r="O68" s="170">
        <f>SUM(O69:O71)</f>
        <v>0.03</v>
      </c>
      <c r="P68" s="170"/>
      <c r="Q68" s="170">
        <f>SUM(Q69:Q71)</f>
        <v>0.06</v>
      </c>
      <c r="R68" s="170"/>
      <c r="S68" s="170"/>
      <c r="T68" s="165"/>
      <c r="U68" s="165">
        <f>SUM(U69:U71)</f>
        <v>1.6</v>
      </c>
      <c r="V68" s="165"/>
      <c r="AF68" t="s">
        <v>261</v>
      </c>
    </row>
    <row r="69" spans="1:59" ht="22.5" outlineLevel="1" x14ac:dyDescent="0.2">
      <c r="A69" s="177">
        <v>28</v>
      </c>
      <c r="B69" s="178" t="s">
        <v>1837</v>
      </c>
      <c r="C69" s="186" t="s">
        <v>1838</v>
      </c>
      <c r="D69" s="179" t="s">
        <v>395</v>
      </c>
      <c r="E69" s="180">
        <v>4</v>
      </c>
      <c r="F69" s="181"/>
      <c r="G69" s="182">
        <f>ROUND(E69*F69,2)</f>
        <v>0</v>
      </c>
      <c r="H69" s="181"/>
      <c r="I69" s="182">
        <f>ROUND(E69*H69,2)</f>
        <v>0</v>
      </c>
      <c r="J69" s="181"/>
      <c r="K69" s="182">
        <f>ROUND(E69*J69,2)</f>
        <v>0</v>
      </c>
      <c r="L69" s="182">
        <v>15</v>
      </c>
      <c r="M69" s="182">
        <f>G69*(1+L69/100)</f>
        <v>0</v>
      </c>
      <c r="N69" s="182">
        <v>2.3999999999999998E-3</v>
      </c>
      <c r="O69" s="182">
        <f>ROUND(E69*N69,2)</f>
        <v>0.01</v>
      </c>
      <c r="P69" s="182">
        <v>0</v>
      </c>
      <c r="Q69" s="182">
        <f>ROUND(E69*P69,2)</f>
        <v>0</v>
      </c>
      <c r="R69" s="182"/>
      <c r="S69" s="182" t="s">
        <v>265</v>
      </c>
      <c r="T69" s="161">
        <v>0</v>
      </c>
      <c r="U69" s="161">
        <f>ROUND(E69*T69,2)</f>
        <v>0</v>
      </c>
      <c r="V69" s="161"/>
      <c r="W69" s="152"/>
      <c r="X69" s="152"/>
      <c r="Y69" s="152"/>
      <c r="Z69" s="152"/>
      <c r="AA69" s="152"/>
      <c r="AB69" s="152"/>
      <c r="AC69" s="152"/>
      <c r="AD69" s="152"/>
      <c r="AE69" s="152"/>
      <c r="AF69" s="152" t="s">
        <v>1756</v>
      </c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</row>
    <row r="70" spans="1:59" outlineLevel="1" x14ac:dyDescent="0.2">
      <c r="A70" s="177">
        <v>29</v>
      </c>
      <c r="B70" s="178" t="s">
        <v>1839</v>
      </c>
      <c r="C70" s="186" t="s">
        <v>1840</v>
      </c>
      <c r="D70" s="179" t="s">
        <v>1541</v>
      </c>
      <c r="E70" s="180">
        <v>14</v>
      </c>
      <c r="F70" s="181"/>
      <c r="G70" s="182">
        <f>ROUND(E70*F70,2)</f>
        <v>0</v>
      </c>
      <c r="H70" s="181"/>
      <c r="I70" s="182">
        <f>ROUND(E70*H70,2)</f>
        <v>0</v>
      </c>
      <c r="J70" s="181"/>
      <c r="K70" s="182">
        <f>ROUND(E70*J70,2)</f>
        <v>0</v>
      </c>
      <c r="L70" s="182">
        <v>15</v>
      </c>
      <c r="M70" s="182">
        <f>G70*(1+L70/100)</f>
        <v>0</v>
      </c>
      <c r="N70" s="182">
        <v>1.1299999999999999E-3</v>
      </c>
      <c r="O70" s="182">
        <f>ROUND(E70*N70,2)</f>
        <v>0.02</v>
      </c>
      <c r="P70" s="182">
        <v>0</v>
      </c>
      <c r="Q70" s="182">
        <f>ROUND(E70*P70,2)</f>
        <v>0</v>
      </c>
      <c r="R70" s="182" t="s">
        <v>1836</v>
      </c>
      <c r="S70" s="182" t="s">
        <v>269</v>
      </c>
      <c r="T70" s="161">
        <v>0.114</v>
      </c>
      <c r="U70" s="161">
        <f>ROUND(E70*T70,2)</f>
        <v>1.6</v>
      </c>
      <c r="V70" s="161"/>
      <c r="W70" s="152"/>
      <c r="X70" s="152"/>
      <c r="Y70" s="152"/>
      <c r="Z70" s="152"/>
      <c r="AA70" s="152"/>
      <c r="AB70" s="152"/>
      <c r="AC70" s="152"/>
      <c r="AD70" s="152"/>
      <c r="AE70" s="152"/>
      <c r="AF70" s="152" t="s">
        <v>1756</v>
      </c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</row>
    <row r="71" spans="1:59" outlineLevel="1" x14ac:dyDescent="0.2">
      <c r="A71" s="177">
        <v>30</v>
      </c>
      <c r="B71" s="178" t="s">
        <v>1841</v>
      </c>
      <c r="C71" s="186" t="s">
        <v>1842</v>
      </c>
      <c r="D71" s="179" t="s">
        <v>1541</v>
      </c>
      <c r="E71" s="180">
        <v>2</v>
      </c>
      <c r="F71" s="181"/>
      <c r="G71" s="182">
        <f>ROUND(E71*F71,2)</f>
        <v>0</v>
      </c>
      <c r="H71" s="181"/>
      <c r="I71" s="182">
        <f>ROUND(E71*H71,2)</f>
        <v>0</v>
      </c>
      <c r="J71" s="181"/>
      <c r="K71" s="182">
        <f>ROUND(E71*J71,2)</f>
        <v>0</v>
      </c>
      <c r="L71" s="182">
        <v>15</v>
      </c>
      <c r="M71" s="182">
        <f>G71*(1+L71/100)</f>
        <v>0</v>
      </c>
      <c r="N71" s="182">
        <v>1.0000000000000001E-5</v>
      </c>
      <c r="O71" s="182">
        <f>ROUND(E71*N71,2)</f>
        <v>0</v>
      </c>
      <c r="P71" s="182">
        <v>2.8000000000000001E-2</v>
      </c>
      <c r="Q71" s="182">
        <f>ROUND(E71*P71,2)</f>
        <v>0.06</v>
      </c>
      <c r="R71" s="182"/>
      <c r="S71" s="182" t="s">
        <v>265</v>
      </c>
      <c r="T71" s="161">
        <v>0</v>
      </c>
      <c r="U71" s="161">
        <f>ROUND(E71*T71,2)</f>
        <v>0</v>
      </c>
      <c r="V71" s="161"/>
      <c r="W71" s="152"/>
      <c r="X71" s="152"/>
      <c r="Y71" s="152"/>
      <c r="Z71" s="152"/>
      <c r="AA71" s="152"/>
      <c r="AB71" s="152"/>
      <c r="AC71" s="152"/>
      <c r="AD71" s="152"/>
      <c r="AE71" s="152"/>
      <c r="AF71" s="152" t="s">
        <v>1756</v>
      </c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</row>
    <row r="72" spans="1:59" x14ac:dyDescent="0.2">
      <c r="A72" s="166" t="s">
        <v>260</v>
      </c>
      <c r="B72" s="167" t="s">
        <v>200</v>
      </c>
      <c r="C72" s="185" t="s">
        <v>201</v>
      </c>
      <c r="D72" s="168"/>
      <c r="E72" s="169"/>
      <c r="F72" s="170"/>
      <c r="G72" s="170">
        <f>SUMIF(AF73:AF80,"&lt;&gt;NOR",G73:G80)</f>
        <v>0</v>
      </c>
      <c r="H72" s="170"/>
      <c r="I72" s="170">
        <f>SUM(I73:I80)</f>
        <v>0</v>
      </c>
      <c r="J72" s="170"/>
      <c r="K72" s="170">
        <f>SUM(K73:K80)</f>
        <v>0</v>
      </c>
      <c r="L72" s="170"/>
      <c r="M72" s="170">
        <f>SUM(M73:M80)</f>
        <v>0</v>
      </c>
      <c r="N72" s="170"/>
      <c r="O72" s="170">
        <f>SUM(O73:O80)</f>
        <v>9.9999999999999992E-2</v>
      </c>
      <c r="P72" s="170"/>
      <c r="Q72" s="170">
        <f>SUM(Q73:Q80)</f>
        <v>0</v>
      </c>
      <c r="R72" s="170"/>
      <c r="S72" s="170"/>
      <c r="T72" s="165"/>
      <c r="U72" s="165">
        <f>SUM(U73:U80)</f>
        <v>0.33</v>
      </c>
      <c r="V72" s="165"/>
      <c r="AF72" t="s">
        <v>261</v>
      </c>
    </row>
    <row r="73" spans="1:59" outlineLevel="1" x14ac:dyDescent="0.2">
      <c r="A73" s="177">
        <v>31</v>
      </c>
      <c r="B73" s="178" t="s">
        <v>1843</v>
      </c>
      <c r="C73" s="186" t="s">
        <v>1844</v>
      </c>
      <c r="D73" s="179" t="s">
        <v>364</v>
      </c>
      <c r="E73" s="180">
        <v>55</v>
      </c>
      <c r="F73" s="181"/>
      <c r="G73" s="182">
        <f t="shared" ref="G73:G78" si="12">ROUND(E73*F73,2)</f>
        <v>0</v>
      </c>
      <c r="H73" s="181"/>
      <c r="I73" s="182">
        <f t="shared" ref="I73:I78" si="13">ROUND(E73*H73,2)</f>
        <v>0</v>
      </c>
      <c r="J73" s="181"/>
      <c r="K73" s="182">
        <f t="shared" ref="K73:K78" si="14">ROUND(E73*J73,2)</f>
        <v>0</v>
      </c>
      <c r="L73" s="182">
        <v>15</v>
      </c>
      <c r="M73" s="182">
        <f t="shared" ref="M73:M78" si="15">G73*(1+L73/100)</f>
        <v>0</v>
      </c>
      <c r="N73" s="182">
        <v>5.6999999999999998E-4</v>
      </c>
      <c r="O73" s="182">
        <f t="shared" ref="O73:O78" si="16">ROUND(E73*N73,2)</f>
        <v>0.03</v>
      </c>
      <c r="P73" s="182">
        <v>0</v>
      </c>
      <c r="Q73" s="182">
        <f t="shared" ref="Q73:Q78" si="17">ROUND(E73*P73,2)</f>
        <v>0</v>
      </c>
      <c r="R73" s="182"/>
      <c r="S73" s="182" t="s">
        <v>265</v>
      </c>
      <c r="T73" s="161">
        <v>0</v>
      </c>
      <c r="U73" s="161">
        <f>ROUND(E73*T73,2)</f>
        <v>0</v>
      </c>
      <c r="V73" s="161"/>
      <c r="W73" s="152"/>
      <c r="X73" s="152"/>
      <c r="Y73" s="152"/>
      <c r="Z73" s="152"/>
      <c r="AA73" s="152"/>
      <c r="AB73" s="152"/>
      <c r="AC73" s="152"/>
      <c r="AD73" s="152"/>
      <c r="AE73" s="152"/>
      <c r="AF73" s="152" t="s">
        <v>1756</v>
      </c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</row>
    <row r="74" spans="1:59" outlineLevel="1" x14ac:dyDescent="0.2">
      <c r="A74" s="177">
        <v>32</v>
      </c>
      <c r="B74" s="178" t="s">
        <v>1845</v>
      </c>
      <c r="C74" s="186" t="s">
        <v>1846</v>
      </c>
      <c r="D74" s="179" t="s">
        <v>364</v>
      </c>
      <c r="E74" s="180">
        <v>45</v>
      </c>
      <c r="F74" s="181"/>
      <c r="G74" s="182">
        <f t="shared" si="12"/>
        <v>0</v>
      </c>
      <c r="H74" s="181"/>
      <c r="I74" s="182">
        <f t="shared" si="13"/>
        <v>0</v>
      </c>
      <c r="J74" s="181"/>
      <c r="K74" s="182">
        <f t="shared" si="14"/>
        <v>0</v>
      </c>
      <c r="L74" s="182">
        <v>15</v>
      </c>
      <c r="M74" s="182">
        <f t="shared" si="15"/>
        <v>0</v>
      </c>
      <c r="N74" s="182">
        <v>7.1000000000000002E-4</v>
      </c>
      <c r="O74" s="182">
        <f t="shared" si="16"/>
        <v>0.03</v>
      </c>
      <c r="P74" s="182">
        <v>0</v>
      </c>
      <c r="Q74" s="182">
        <f t="shared" si="17"/>
        <v>0</v>
      </c>
      <c r="R74" s="182"/>
      <c r="S74" s="182" t="s">
        <v>265</v>
      </c>
      <c r="T74" s="161">
        <v>0</v>
      </c>
      <c r="U74" s="161">
        <f>ROUND(E74*T74,2)</f>
        <v>0</v>
      </c>
      <c r="V74" s="161"/>
      <c r="W74" s="152"/>
      <c r="X74" s="152"/>
      <c r="Y74" s="152"/>
      <c r="Z74" s="152"/>
      <c r="AA74" s="152"/>
      <c r="AB74" s="152"/>
      <c r="AC74" s="152"/>
      <c r="AD74" s="152"/>
      <c r="AE74" s="152"/>
      <c r="AF74" s="152" t="s">
        <v>1756</v>
      </c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</row>
    <row r="75" spans="1:59" outlineLevel="1" x14ac:dyDescent="0.2">
      <c r="A75" s="177">
        <v>33</v>
      </c>
      <c r="B75" s="178" t="s">
        <v>1847</v>
      </c>
      <c r="C75" s="186" t="s">
        <v>1848</v>
      </c>
      <c r="D75" s="179" t="s">
        <v>364</v>
      </c>
      <c r="E75" s="180">
        <v>15</v>
      </c>
      <c r="F75" s="181"/>
      <c r="G75" s="182">
        <f t="shared" si="12"/>
        <v>0</v>
      </c>
      <c r="H75" s="181"/>
      <c r="I75" s="182">
        <f t="shared" si="13"/>
        <v>0</v>
      </c>
      <c r="J75" s="181"/>
      <c r="K75" s="182">
        <f t="shared" si="14"/>
        <v>0</v>
      </c>
      <c r="L75" s="182">
        <v>15</v>
      </c>
      <c r="M75" s="182">
        <f t="shared" si="15"/>
        <v>0</v>
      </c>
      <c r="N75" s="182">
        <v>1.06E-3</v>
      </c>
      <c r="O75" s="182">
        <f t="shared" si="16"/>
        <v>0.02</v>
      </c>
      <c r="P75" s="182">
        <v>0</v>
      </c>
      <c r="Q75" s="182">
        <f t="shared" si="17"/>
        <v>0</v>
      </c>
      <c r="R75" s="182"/>
      <c r="S75" s="182" t="s">
        <v>265</v>
      </c>
      <c r="T75" s="161">
        <v>0</v>
      </c>
      <c r="U75" s="161">
        <f>ROUND(E75*T75,2)</f>
        <v>0</v>
      </c>
      <c r="V75" s="161"/>
      <c r="W75" s="152"/>
      <c r="X75" s="152"/>
      <c r="Y75" s="152"/>
      <c r="Z75" s="152"/>
      <c r="AA75" s="152"/>
      <c r="AB75" s="152"/>
      <c r="AC75" s="152"/>
      <c r="AD75" s="152"/>
      <c r="AE75" s="152"/>
      <c r="AF75" s="152" t="s">
        <v>1756</v>
      </c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</row>
    <row r="76" spans="1:59" outlineLevel="1" x14ac:dyDescent="0.2">
      <c r="A76" s="177">
        <v>34</v>
      </c>
      <c r="B76" s="178" t="s">
        <v>1849</v>
      </c>
      <c r="C76" s="186" t="s">
        <v>1850</v>
      </c>
      <c r="D76" s="179" t="s">
        <v>364</v>
      </c>
      <c r="E76" s="180">
        <v>5</v>
      </c>
      <c r="F76" s="181"/>
      <c r="G76" s="182">
        <f t="shared" si="12"/>
        <v>0</v>
      </c>
      <c r="H76" s="181"/>
      <c r="I76" s="182">
        <f t="shared" si="13"/>
        <v>0</v>
      </c>
      <c r="J76" s="181"/>
      <c r="K76" s="182">
        <f t="shared" si="14"/>
        <v>0</v>
      </c>
      <c r="L76" s="182">
        <v>15</v>
      </c>
      <c r="M76" s="182">
        <f t="shared" si="15"/>
        <v>0</v>
      </c>
      <c r="N76" s="182">
        <v>1.6000000000000001E-3</v>
      </c>
      <c r="O76" s="182">
        <f t="shared" si="16"/>
        <v>0.01</v>
      </c>
      <c r="P76" s="182">
        <v>0</v>
      </c>
      <c r="Q76" s="182">
        <f t="shared" si="17"/>
        <v>0</v>
      </c>
      <c r="R76" s="182"/>
      <c r="S76" s="182" t="s">
        <v>265</v>
      </c>
      <c r="T76" s="161">
        <v>0</v>
      </c>
      <c r="U76" s="161">
        <f>ROUND(E76*T76,2)</f>
        <v>0</v>
      </c>
      <c r="V76" s="161"/>
      <c r="W76" s="152"/>
      <c r="X76" s="152"/>
      <c r="Y76" s="152"/>
      <c r="Z76" s="152"/>
      <c r="AA76" s="152"/>
      <c r="AB76" s="152"/>
      <c r="AC76" s="152"/>
      <c r="AD76" s="152"/>
      <c r="AE76" s="152"/>
      <c r="AF76" s="152" t="s">
        <v>1756</v>
      </c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</row>
    <row r="77" spans="1:59" outlineLevel="1" x14ac:dyDescent="0.2">
      <c r="A77" s="177">
        <v>35</v>
      </c>
      <c r="B77" s="178" t="s">
        <v>1851</v>
      </c>
      <c r="C77" s="186" t="s">
        <v>1852</v>
      </c>
      <c r="D77" s="179" t="s">
        <v>364</v>
      </c>
      <c r="E77" s="180">
        <v>120</v>
      </c>
      <c r="F77" s="181"/>
      <c r="G77" s="182">
        <f t="shared" si="12"/>
        <v>0</v>
      </c>
      <c r="H77" s="181"/>
      <c r="I77" s="182">
        <f t="shared" si="13"/>
        <v>0</v>
      </c>
      <c r="J77" s="181"/>
      <c r="K77" s="182">
        <f t="shared" si="14"/>
        <v>0</v>
      </c>
      <c r="L77" s="182">
        <v>15</v>
      </c>
      <c r="M77" s="182">
        <f t="shared" si="15"/>
        <v>0</v>
      </c>
      <c r="N77" s="182">
        <v>0</v>
      </c>
      <c r="O77" s="182">
        <f t="shared" si="16"/>
        <v>0</v>
      </c>
      <c r="P77" s="182">
        <v>0</v>
      </c>
      <c r="Q77" s="182">
        <f t="shared" si="17"/>
        <v>0</v>
      </c>
      <c r="R77" s="182"/>
      <c r="S77" s="182" t="s">
        <v>265</v>
      </c>
      <c r="T77" s="161">
        <v>0</v>
      </c>
      <c r="U77" s="161">
        <f>ROUND(E77*T77,2)</f>
        <v>0</v>
      </c>
      <c r="V77" s="161"/>
      <c r="W77" s="152"/>
      <c r="X77" s="152"/>
      <c r="Y77" s="152"/>
      <c r="Z77" s="152"/>
      <c r="AA77" s="152"/>
      <c r="AB77" s="152"/>
      <c r="AC77" s="152"/>
      <c r="AD77" s="152"/>
      <c r="AE77" s="152"/>
      <c r="AF77" s="152" t="s">
        <v>1756</v>
      </c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</row>
    <row r="78" spans="1:59" ht="33.75" outlineLevel="1" x14ac:dyDescent="0.2">
      <c r="A78" s="171">
        <v>36</v>
      </c>
      <c r="B78" s="172" t="s">
        <v>1853</v>
      </c>
      <c r="C78" s="187" t="s">
        <v>1854</v>
      </c>
      <c r="D78" s="173" t="s">
        <v>1855</v>
      </c>
      <c r="E78" s="174">
        <v>5</v>
      </c>
      <c r="F78" s="175"/>
      <c r="G78" s="176">
        <f t="shared" si="12"/>
        <v>0</v>
      </c>
      <c r="H78" s="175"/>
      <c r="I78" s="176">
        <f t="shared" si="13"/>
        <v>0</v>
      </c>
      <c r="J78" s="175"/>
      <c r="K78" s="176">
        <f t="shared" si="14"/>
        <v>0</v>
      </c>
      <c r="L78" s="176">
        <v>15</v>
      </c>
      <c r="M78" s="176">
        <f t="shared" si="15"/>
        <v>0</v>
      </c>
      <c r="N78" s="176">
        <v>1.08E-3</v>
      </c>
      <c r="O78" s="176">
        <f t="shared" si="16"/>
        <v>0.01</v>
      </c>
      <c r="P78" s="176">
        <v>0</v>
      </c>
      <c r="Q78" s="176">
        <f t="shared" si="17"/>
        <v>0</v>
      </c>
      <c r="R78" s="176"/>
      <c r="S78" s="176" t="s">
        <v>265</v>
      </c>
      <c r="T78" s="161">
        <v>0</v>
      </c>
      <c r="U78" s="161">
        <f>ROUND(E78*T78,2)</f>
        <v>0</v>
      </c>
      <c r="V78" s="161"/>
      <c r="W78" s="152"/>
      <c r="X78" s="152"/>
      <c r="Y78" s="152"/>
      <c r="Z78" s="152"/>
      <c r="AA78" s="152"/>
      <c r="AB78" s="152"/>
      <c r="AC78" s="152"/>
      <c r="AD78" s="152"/>
      <c r="AE78" s="152"/>
      <c r="AF78" s="152" t="s">
        <v>1756</v>
      </c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</row>
    <row r="79" spans="1:59" outlineLevel="1" x14ac:dyDescent="0.2">
      <c r="A79" s="159"/>
      <c r="B79" s="160"/>
      <c r="C79" s="248" t="s">
        <v>1856</v>
      </c>
      <c r="D79" s="249"/>
      <c r="E79" s="249"/>
      <c r="F79" s="249"/>
      <c r="G79" s="249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52"/>
      <c r="X79" s="152"/>
      <c r="Y79" s="152"/>
      <c r="Z79" s="152"/>
      <c r="AA79" s="152"/>
      <c r="AB79" s="152"/>
      <c r="AC79" s="152"/>
      <c r="AD79" s="152"/>
      <c r="AE79" s="152"/>
      <c r="AF79" s="152" t="s">
        <v>272</v>
      </c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</row>
    <row r="80" spans="1:59" outlineLevel="1" x14ac:dyDescent="0.2">
      <c r="A80" s="177">
        <v>37</v>
      </c>
      <c r="B80" s="178" t="s">
        <v>1857</v>
      </c>
      <c r="C80" s="186" t="s">
        <v>1858</v>
      </c>
      <c r="D80" s="179" t="s">
        <v>369</v>
      </c>
      <c r="E80" s="180">
        <v>9.2999999999999999E-2</v>
      </c>
      <c r="F80" s="181"/>
      <c r="G80" s="182">
        <f>ROUND(E80*F80,2)</f>
        <v>0</v>
      </c>
      <c r="H80" s="181"/>
      <c r="I80" s="182">
        <f>ROUND(E80*H80,2)</f>
        <v>0</v>
      </c>
      <c r="J80" s="181"/>
      <c r="K80" s="182">
        <f>ROUND(E80*J80,2)</f>
        <v>0</v>
      </c>
      <c r="L80" s="182">
        <v>15</v>
      </c>
      <c r="M80" s="182">
        <f>G80*(1+L80/100)</f>
        <v>0</v>
      </c>
      <c r="N80" s="182">
        <v>0</v>
      </c>
      <c r="O80" s="182">
        <f>ROUND(E80*N80,2)</f>
        <v>0</v>
      </c>
      <c r="P80" s="182">
        <v>0</v>
      </c>
      <c r="Q80" s="182">
        <f>ROUND(E80*P80,2)</f>
        <v>0</v>
      </c>
      <c r="R80" s="182" t="s">
        <v>1836</v>
      </c>
      <c r="S80" s="182" t="s">
        <v>269</v>
      </c>
      <c r="T80" s="161">
        <v>3.5630000000000002</v>
      </c>
      <c r="U80" s="161">
        <f>ROUND(E80*T80,2)</f>
        <v>0.33</v>
      </c>
      <c r="V80" s="161"/>
      <c r="W80" s="152"/>
      <c r="X80" s="152"/>
      <c r="Y80" s="152"/>
      <c r="Z80" s="152"/>
      <c r="AA80" s="152"/>
      <c r="AB80" s="152"/>
      <c r="AC80" s="152"/>
      <c r="AD80" s="152"/>
      <c r="AE80" s="152"/>
      <c r="AF80" s="152" t="s">
        <v>1756</v>
      </c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</row>
    <row r="81" spans="1:59" x14ac:dyDescent="0.2">
      <c r="A81" s="166" t="s">
        <v>260</v>
      </c>
      <c r="B81" s="167" t="s">
        <v>202</v>
      </c>
      <c r="C81" s="185" t="s">
        <v>203</v>
      </c>
      <c r="D81" s="168"/>
      <c r="E81" s="169"/>
      <c r="F81" s="170"/>
      <c r="G81" s="170">
        <f>SUMIF(AF82:AF93,"&lt;&gt;NOR",G82:G93)</f>
        <v>0</v>
      </c>
      <c r="H81" s="170"/>
      <c r="I81" s="170">
        <f>SUM(I82:I93)</f>
        <v>0</v>
      </c>
      <c r="J81" s="170"/>
      <c r="K81" s="170">
        <f>SUM(K82:K93)</f>
        <v>0</v>
      </c>
      <c r="L81" s="170"/>
      <c r="M81" s="170">
        <f>SUM(M82:M93)</f>
        <v>0</v>
      </c>
      <c r="N81" s="170"/>
      <c r="O81" s="170">
        <f>SUM(O82:O93)</f>
        <v>0</v>
      </c>
      <c r="P81" s="170"/>
      <c r="Q81" s="170">
        <f>SUM(Q82:Q93)</f>
        <v>0</v>
      </c>
      <c r="R81" s="170"/>
      <c r="S81" s="170"/>
      <c r="T81" s="165"/>
      <c r="U81" s="165">
        <f>SUM(U82:U93)</f>
        <v>0</v>
      </c>
      <c r="V81" s="165"/>
      <c r="AF81" t="s">
        <v>261</v>
      </c>
    </row>
    <row r="82" spans="1:59" outlineLevel="1" x14ac:dyDescent="0.2">
      <c r="A82" s="177">
        <v>38</v>
      </c>
      <c r="B82" s="178" t="s">
        <v>1859</v>
      </c>
      <c r="C82" s="186" t="s">
        <v>1860</v>
      </c>
      <c r="D82" s="179" t="s">
        <v>395</v>
      </c>
      <c r="E82" s="180">
        <v>8</v>
      </c>
      <c r="F82" s="181"/>
      <c r="G82" s="182">
        <f t="shared" ref="G82:G93" si="18">ROUND(E82*F82,2)</f>
        <v>0</v>
      </c>
      <c r="H82" s="181"/>
      <c r="I82" s="182">
        <f t="shared" ref="I82:I93" si="19">ROUND(E82*H82,2)</f>
        <v>0</v>
      </c>
      <c r="J82" s="181"/>
      <c r="K82" s="182">
        <f t="shared" ref="K82:K93" si="20">ROUND(E82*J82,2)</f>
        <v>0</v>
      </c>
      <c r="L82" s="182">
        <v>15</v>
      </c>
      <c r="M82" s="182">
        <f t="shared" ref="M82:M93" si="21">G82*(1+L82/100)</f>
        <v>0</v>
      </c>
      <c r="N82" s="182">
        <v>2.3000000000000001E-4</v>
      </c>
      <c r="O82" s="182">
        <f t="shared" ref="O82:O93" si="22">ROUND(E82*N82,2)</f>
        <v>0</v>
      </c>
      <c r="P82" s="182">
        <v>0</v>
      </c>
      <c r="Q82" s="182">
        <f t="shared" ref="Q82:Q93" si="23">ROUND(E82*P82,2)</f>
        <v>0</v>
      </c>
      <c r="R82" s="182"/>
      <c r="S82" s="182" t="s">
        <v>265</v>
      </c>
      <c r="T82" s="161">
        <v>0</v>
      </c>
      <c r="U82" s="161">
        <f>ROUND(E82*T82,2)</f>
        <v>0</v>
      </c>
      <c r="V82" s="161"/>
      <c r="W82" s="152"/>
      <c r="X82" s="152"/>
      <c r="Y82" s="152"/>
      <c r="Z82" s="152"/>
      <c r="AA82" s="152"/>
      <c r="AB82" s="152"/>
      <c r="AC82" s="152"/>
      <c r="AD82" s="152"/>
      <c r="AE82" s="152"/>
      <c r="AF82" s="152" t="s">
        <v>1756</v>
      </c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</row>
    <row r="83" spans="1:59" ht="22.5" outlineLevel="1" x14ac:dyDescent="0.2">
      <c r="A83" s="177">
        <v>39</v>
      </c>
      <c r="B83" s="178" t="s">
        <v>1861</v>
      </c>
      <c r="C83" s="186" t="s">
        <v>1862</v>
      </c>
      <c r="D83" s="179" t="s">
        <v>395</v>
      </c>
      <c r="E83" s="180">
        <v>3</v>
      </c>
      <c r="F83" s="181"/>
      <c r="G83" s="182">
        <f t="shared" si="18"/>
        <v>0</v>
      </c>
      <c r="H83" s="181"/>
      <c r="I83" s="182">
        <f t="shared" si="19"/>
        <v>0</v>
      </c>
      <c r="J83" s="181"/>
      <c r="K83" s="182">
        <f t="shared" si="20"/>
        <v>0</v>
      </c>
      <c r="L83" s="182">
        <v>15</v>
      </c>
      <c r="M83" s="182">
        <f t="shared" si="21"/>
        <v>0</v>
      </c>
      <c r="N83" s="182">
        <v>2.7999999999999998E-4</v>
      </c>
      <c r="O83" s="182">
        <f t="shared" si="22"/>
        <v>0</v>
      </c>
      <c r="P83" s="182">
        <v>0</v>
      </c>
      <c r="Q83" s="182">
        <f t="shared" si="23"/>
        <v>0</v>
      </c>
      <c r="R83" s="182"/>
      <c r="S83" s="182" t="s">
        <v>265</v>
      </c>
      <c r="T83" s="161">
        <v>0</v>
      </c>
      <c r="U83" s="161">
        <f>ROUND(E83*T83,2)</f>
        <v>0</v>
      </c>
      <c r="V83" s="161"/>
      <c r="W83" s="152"/>
      <c r="X83" s="152"/>
      <c r="Y83" s="152"/>
      <c r="Z83" s="152"/>
      <c r="AA83" s="152"/>
      <c r="AB83" s="152"/>
      <c r="AC83" s="152"/>
      <c r="AD83" s="152"/>
      <c r="AE83" s="152"/>
      <c r="AF83" s="152" t="s">
        <v>1759</v>
      </c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</row>
    <row r="84" spans="1:59" outlineLevel="1" x14ac:dyDescent="0.2">
      <c r="A84" s="177">
        <v>40</v>
      </c>
      <c r="B84" s="178" t="s">
        <v>1863</v>
      </c>
      <c r="C84" s="186" t="s">
        <v>1864</v>
      </c>
      <c r="D84" s="179" t="s">
        <v>395</v>
      </c>
      <c r="E84" s="180">
        <v>1</v>
      </c>
      <c r="F84" s="181"/>
      <c r="G84" s="182">
        <f t="shared" si="18"/>
        <v>0</v>
      </c>
      <c r="H84" s="181"/>
      <c r="I84" s="182">
        <f t="shared" si="19"/>
        <v>0</v>
      </c>
      <c r="J84" s="181"/>
      <c r="K84" s="182">
        <f t="shared" si="20"/>
        <v>0</v>
      </c>
      <c r="L84" s="182">
        <v>15</v>
      </c>
      <c r="M84" s="182">
        <f t="shared" si="21"/>
        <v>0</v>
      </c>
      <c r="N84" s="182">
        <v>2.7999999999999998E-4</v>
      </c>
      <c r="O84" s="182">
        <f t="shared" si="22"/>
        <v>0</v>
      </c>
      <c r="P84" s="182">
        <v>0</v>
      </c>
      <c r="Q84" s="182">
        <f t="shared" si="23"/>
        <v>0</v>
      </c>
      <c r="R84" s="182"/>
      <c r="S84" s="182" t="s">
        <v>265</v>
      </c>
      <c r="T84" s="161">
        <v>0</v>
      </c>
      <c r="U84" s="161">
        <f>ROUND(E84*T84,2)</f>
        <v>0</v>
      </c>
      <c r="V84" s="161"/>
      <c r="W84" s="152"/>
      <c r="X84" s="152"/>
      <c r="Y84" s="152"/>
      <c r="Z84" s="152"/>
      <c r="AA84" s="152"/>
      <c r="AB84" s="152"/>
      <c r="AC84" s="152"/>
      <c r="AD84" s="152"/>
      <c r="AE84" s="152"/>
      <c r="AF84" s="152" t="s">
        <v>1756</v>
      </c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</row>
    <row r="85" spans="1:59" outlineLevel="1" x14ac:dyDescent="0.2">
      <c r="A85" s="177">
        <v>41</v>
      </c>
      <c r="B85" s="178" t="s">
        <v>1865</v>
      </c>
      <c r="C85" s="186" t="s">
        <v>1866</v>
      </c>
      <c r="D85" s="179" t="s">
        <v>395</v>
      </c>
      <c r="E85" s="180">
        <v>1</v>
      </c>
      <c r="F85" s="181"/>
      <c r="G85" s="182">
        <f t="shared" si="18"/>
        <v>0</v>
      </c>
      <c r="H85" s="181"/>
      <c r="I85" s="182">
        <f t="shared" si="19"/>
        <v>0</v>
      </c>
      <c r="J85" s="181"/>
      <c r="K85" s="182">
        <f t="shared" si="20"/>
        <v>0</v>
      </c>
      <c r="L85" s="182">
        <v>15</v>
      </c>
      <c r="M85" s="182">
        <f t="shared" si="21"/>
        <v>0</v>
      </c>
      <c r="N85" s="182">
        <v>1.8000000000000001E-4</v>
      </c>
      <c r="O85" s="182">
        <f t="shared" si="22"/>
        <v>0</v>
      </c>
      <c r="P85" s="182">
        <v>0</v>
      </c>
      <c r="Q85" s="182">
        <f t="shared" si="23"/>
        <v>0</v>
      </c>
      <c r="R85" s="182"/>
      <c r="S85" s="182" t="s">
        <v>265</v>
      </c>
      <c r="T85" s="161">
        <v>0</v>
      </c>
      <c r="U85" s="161">
        <f>ROUND(E85*T85,2)</f>
        <v>0</v>
      </c>
      <c r="V85" s="161"/>
      <c r="W85" s="152"/>
      <c r="X85" s="152"/>
      <c r="Y85" s="152"/>
      <c r="Z85" s="152"/>
      <c r="AA85" s="152"/>
      <c r="AB85" s="152"/>
      <c r="AC85" s="152"/>
      <c r="AD85" s="152"/>
      <c r="AE85" s="152"/>
      <c r="AF85" s="152" t="s">
        <v>1756</v>
      </c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</row>
    <row r="86" spans="1:59" outlineLevel="1" x14ac:dyDescent="0.2">
      <c r="A86" s="177">
        <v>42</v>
      </c>
      <c r="B86" s="178" t="s">
        <v>1867</v>
      </c>
      <c r="C86" s="186" t="s">
        <v>1868</v>
      </c>
      <c r="D86" s="179" t="s">
        <v>395</v>
      </c>
      <c r="E86" s="180">
        <v>10</v>
      </c>
      <c r="F86" s="181"/>
      <c r="G86" s="182">
        <f t="shared" si="18"/>
        <v>0</v>
      </c>
      <c r="H86" s="181"/>
      <c r="I86" s="182">
        <f t="shared" si="19"/>
        <v>0</v>
      </c>
      <c r="J86" s="181"/>
      <c r="K86" s="182">
        <f t="shared" si="20"/>
        <v>0</v>
      </c>
      <c r="L86" s="182">
        <v>15</v>
      </c>
      <c r="M86" s="182">
        <f t="shared" si="21"/>
        <v>0</v>
      </c>
      <c r="N86" s="182">
        <v>2.2000000000000001E-4</v>
      </c>
      <c r="O86" s="182">
        <f t="shared" si="22"/>
        <v>0</v>
      </c>
      <c r="P86" s="182">
        <v>0</v>
      </c>
      <c r="Q86" s="182">
        <f t="shared" si="23"/>
        <v>0</v>
      </c>
      <c r="R86" s="182"/>
      <c r="S86" s="182" t="s">
        <v>265</v>
      </c>
      <c r="T86" s="161">
        <v>0</v>
      </c>
      <c r="U86" s="161">
        <f>ROUND(E86*T86,2)</f>
        <v>0</v>
      </c>
      <c r="V86" s="161"/>
      <c r="W86" s="152"/>
      <c r="X86" s="152"/>
      <c r="Y86" s="152"/>
      <c r="Z86" s="152"/>
      <c r="AA86" s="152"/>
      <c r="AB86" s="152"/>
      <c r="AC86" s="152"/>
      <c r="AD86" s="152"/>
      <c r="AE86" s="152"/>
      <c r="AF86" s="152" t="s">
        <v>1756</v>
      </c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</row>
    <row r="87" spans="1:59" outlineLevel="1" x14ac:dyDescent="0.2">
      <c r="A87" s="177">
        <v>43</v>
      </c>
      <c r="B87" s="178" t="s">
        <v>1869</v>
      </c>
      <c r="C87" s="186" t="s">
        <v>1870</v>
      </c>
      <c r="D87" s="179" t="s">
        <v>395</v>
      </c>
      <c r="E87" s="180">
        <v>1</v>
      </c>
      <c r="F87" s="181"/>
      <c r="G87" s="182">
        <f t="shared" si="18"/>
        <v>0</v>
      </c>
      <c r="H87" s="181"/>
      <c r="I87" s="182">
        <f t="shared" si="19"/>
        <v>0</v>
      </c>
      <c r="J87" s="181"/>
      <c r="K87" s="182">
        <f t="shared" si="20"/>
        <v>0</v>
      </c>
      <c r="L87" s="182">
        <v>15</v>
      </c>
      <c r="M87" s="182">
        <f t="shared" si="21"/>
        <v>0</v>
      </c>
      <c r="N87" s="182">
        <v>1.24E-3</v>
      </c>
      <c r="O87" s="182">
        <f t="shared" si="22"/>
        <v>0</v>
      </c>
      <c r="P87" s="182">
        <v>0</v>
      </c>
      <c r="Q87" s="182">
        <f t="shared" si="23"/>
        <v>0</v>
      </c>
      <c r="R87" s="182"/>
      <c r="S87" s="182" t="s">
        <v>265</v>
      </c>
      <c r="T87" s="161">
        <v>0</v>
      </c>
      <c r="U87" s="161">
        <f>ROUND(E87*T87,2)</f>
        <v>0</v>
      </c>
      <c r="V87" s="161"/>
      <c r="W87" s="152"/>
      <c r="X87" s="152"/>
      <c r="Y87" s="152"/>
      <c r="Z87" s="152"/>
      <c r="AA87" s="152"/>
      <c r="AB87" s="152"/>
      <c r="AC87" s="152"/>
      <c r="AD87" s="152"/>
      <c r="AE87" s="152"/>
      <c r="AF87" s="152" t="s">
        <v>1756</v>
      </c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</row>
    <row r="88" spans="1:59" outlineLevel="1" x14ac:dyDescent="0.2">
      <c r="A88" s="177">
        <v>44</v>
      </c>
      <c r="B88" s="178" t="s">
        <v>1871</v>
      </c>
      <c r="C88" s="186" t="s">
        <v>1872</v>
      </c>
      <c r="D88" s="179" t="s">
        <v>395</v>
      </c>
      <c r="E88" s="180">
        <v>2</v>
      </c>
      <c r="F88" s="181"/>
      <c r="G88" s="182">
        <f t="shared" si="18"/>
        <v>0</v>
      </c>
      <c r="H88" s="181"/>
      <c r="I88" s="182">
        <f t="shared" si="19"/>
        <v>0</v>
      </c>
      <c r="J88" s="181"/>
      <c r="K88" s="182">
        <f t="shared" si="20"/>
        <v>0</v>
      </c>
      <c r="L88" s="182">
        <v>15</v>
      </c>
      <c r="M88" s="182">
        <f t="shared" si="21"/>
        <v>0</v>
      </c>
      <c r="N88" s="182">
        <v>3.4000000000000002E-4</v>
      </c>
      <c r="O88" s="182">
        <f t="shared" si="22"/>
        <v>0</v>
      </c>
      <c r="P88" s="182">
        <v>0</v>
      </c>
      <c r="Q88" s="182">
        <f t="shared" si="23"/>
        <v>0</v>
      </c>
      <c r="R88" s="182"/>
      <c r="S88" s="182" t="s">
        <v>265</v>
      </c>
      <c r="T88" s="161">
        <v>0</v>
      </c>
      <c r="U88" s="161">
        <f>ROUND(E88*T88,2)</f>
        <v>0</v>
      </c>
      <c r="V88" s="161"/>
      <c r="W88" s="152"/>
      <c r="X88" s="152"/>
      <c r="Y88" s="152"/>
      <c r="Z88" s="152"/>
      <c r="AA88" s="152"/>
      <c r="AB88" s="152"/>
      <c r="AC88" s="152"/>
      <c r="AD88" s="152"/>
      <c r="AE88" s="152"/>
      <c r="AF88" s="152" t="s">
        <v>1756</v>
      </c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</row>
    <row r="89" spans="1:59" outlineLevel="1" x14ac:dyDescent="0.2">
      <c r="A89" s="177">
        <v>45</v>
      </c>
      <c r="B89" s="178" t="s">
        <v>1873</v>
      </c>
      <c r="C89" s="186" t="s">
        <v>1874</v>
      </c>
      <c r="D89" s="179" t="s">
        <v>395</v>
      </c>
      <c r="E89" s="180">
        <v>3</v>
      </c>
      <c r="F89" s="181"/>
      <c r="G89" s="182">
        <f t="shared" si="18"/>
        <v>0</v>
      </c>
      <c r="H89" s="181"/>
      <c r="I89" s="182">
        <f t="shared" si="19"/>
        <v>0</v>
      </c>
      <c r="J89" s="181"/>
      <c r="K89" s="182">
        <f t="shared" si="20"/>
        <v>0</v>
      </c>
      <c r="L89" s="182">
        <v>15</v>
      </c>
      <c r="M89" s="182">
        <f t="shared" si="21"/>
        <v>0</v>
      </c>
      <c r="N89" s="182">
        <v>5.0000000000000001E-4</v>
      </c>
      <c r="O89" s="182">
        <f t="shared" si="22"/>
        <v>0</v>
      </c>
      <c r="P89" s="182">
        <v>0</v>
      </c>
      <c r="Q89" s="182">
        <f t="shared" si="23"/>
        <v>0</v>
      </c>
      <c r="R89" s="182"/>
      <c r="S89" s="182" t="s">
        <v>265</v>
      </c>
      <c r="T89" s="161">
        <v>0</v>
      </c>
      <c r="U89" s="161">
        <f>ROUND(E89*T89,2)</f>
        <v>0</v>
      </c>
      <c r="V89" s="161"/>
      <c r="W89" s="152"/>
      <c r="X89" s="152"/>
      <c r="Y89" s="152"/>
      <c r="Z89" s="152"/>
      <c r="AA89" s="152"/>
      <c r="AB89" s="152"/>
      <c r="AC89" s="152"/>
      <c r="AD89" s="152"/>
      <c r="AE89" s="152"/>
      <c r="AF89" s="152" t="s">
        <v>1756</v>
      </c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</row>
    <row r="90" spans="1:59" outlineLevel="1" x14ac:dyDescent="0.2">
      <c r="A90" s="177">
        <v>46</v>
      </c>
      <c r="B90" s="178" t="s">
        <v>1875</v>
      </c>
      <c r="C90" s="186" t="s">
        <v>1876</v>
      </c>
      <c r="D90" s="179" t="s">
        <v>395</v>
      </c>
      <c r="E90" s="180">
        <v>2</v>
      </c>
      <c r="F90" s="181"/>
      <c r="G90" s="182">
        <f t="shared" si="18"/>
        <v>0</v>
      </c>
      <c r="H90" s="181"/>
      <c r="I90" s="182">
        <f t="shared" si="19"/>
        <v>0</v>
      </c>
      <c r="J90" s="181"/>
      <c r="K90" s="182">
        <f t="shared" si="20"/>
        <v>0</v>
      </c>
      <c r="L90" s="182">
        <v>15</v>
      </c>
      <c r="M90" s="182">
        <f t="shared" si="21"/>
        <v>0</v>
      </c>
      <c r="N90" s="182">
        <v>5.0000000000000001E-4</v>
      </c>
      <c r="O90" s="182">
        <f t="shared" si="22"/>
        <v>0</v>
      </c>
      <c r="P90" s="182">
        <v>0</v>
      </c>
      <c r="Q90" s="182">
        <f t="shared" si="23"/>
        <v>0</v>
      </c>
      <c r="R90" s="182"/>
      <c r="S90" s="182" t="s">
        <v>265</v>
      </c>
      <c r="T90" s="161">
        <v>0</v>
      </c>
      <c r="U90" s="161">
        <f>ROUND(E90*T90,2)</f>
        <v>0</v>
      </c>
      <c r="V90" s="161"/>
      <c r="W90" s="152"/>
      <c r="X90" s="152"/>
      <c r="Y90" s="152"/>
      <c r="Z90" s="152"/>
      <c r="AA90" s="152"/>
      <c r="AB90" s="152"/>
      <c r="AC90" s="152"/>
      <c r="AD90" s="152"/>
      <c r="AE90" s="152"/>
      <c r="AF90" s="152" t="s">
        <v>1759</v>
      </c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</row>
    <row r="91" spans="1:59" ht="22.5" outlineLevel="1" x14ac:dyDescent="0.2">
      <c r="A91" s="177">
        <v>47</v>
      </c>
      <c r="B91" s="178" t="s">
        <v>1877</v>
      </c>
      <c r="C91" s="186" t="s">
        <v>1878</v>
      </c>
      <c r="D91" s="179" t="s">
        <v>395</v>
      </c>
      <c r="E91" s="180">
        <v>2</v>
      </c>
      <c r="F91" s="181"/>
      <c r="G91" s="182">
        <f t="shared" si="18"/>
        <v>0</v>
      </c>
      <c r="H91" s="181"/>
      <c r="I91" s="182">
        <f t="shared" si="19"/>
        <v>0</v>
      </c>
      <c r="J91" s="181"/>
      <c r="K91" s="182">
        <f t="shared" si="20"/>
        <v>0</v>
      </c>
      <c r="L91" s="182">
        <v>15</v>
      </c>
      <c r="M91" s="182">
        <f t="shared" si="21"/>
        <v>0</v>
      </c>
      <c r="N91" s="182">
        <v>5.6999999999999998E-4</v>
      </c>
      <c r="O91" s="182">
        <f t="shared" si="22"/>
        <v>0</v>
      </c>
      <c r="P91" s="182">
        <v>0</v>
      </c>
      <c r="Q91" s="182">
        <f t="shared" si="23"/>
        <v>0</v>
      </c>
      <c r="R91" s="182"/>
      <c r="S91" s="182" t="s">
        <v>265</v>
      </c>
      <c r="T91" s="161">
        <v>0</v>
      </c>
      <c r="U91" s="161">
        <f>ROUND(E91*T91,2)</f>
        <v>0</v>
      </c>
      <c r="V91" s="161"/>
      <c r="W91" s="152"/>
      <c r="X91" s="152"/>
      <c r="Y91" s="152"/>
      <c r="Z91" s="152"/>
      <c r="AA91" s="152"/>
      <c r="AB91" s="152"/>
      <c r="AC91" s="152"/>
      <c r="AD91" s="152"/>
      <c r="AE91" s="152"/>
      <c r="AF91" s="152" t="s">
        <v>1756</v>
      </c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</row>
    <row r="92" spans="1:59" ht="22.5" outlineLevel="1" x14ac:dyDescent="0.2">
      <c r="A92" s="177">
        <v>48</v>
      </c>
      <c r="B92" s="178" t="s">
        <v>1879</v>
      </c>
      <c r="C92" s="186" t="s">
        <v>1880</v>
      </c>
      <c r="D92" s="179" t="s">
        <v>395</v>
      </c>
      <c r="E92" s="180">
        <v>1</v>
      </c>
      <c r="F92" s="181"/>
      <c r="G92" s="182">
        <f t="shared" si="18"/>
        <v>0</v>
      </c>
      <c r="H92" s="181"/>
      <c r="I92" s="182">
        <f t="shared" si="19"/>
        <v>0</v>
      </c>
      <c r="J92" s="181"/>
      <c r="K92" s="182">
        <f t="shared" si="20"/>
        <v>0</v>
      </c>
      <c r="L92" s="182">
        <v>15</v>
      </c>
      <c r="M92" s="182">
        <f t="shared" si="21"/>
        <v>0</v>
      </c>
      <c r="N92" s="182">
        <v>1.47E-3</v>
      </c>
      <c r="O92" s="182">
        <f t="shared" si="22"/>
        <v>0</v>
      </c>
      <c r="P92" s="182">
        <v>0</v>
      </c>
      <c r="Q92" s="182">
        <f t="shared" si="23"/>
        <v>0</v>
      </c>
      <c r="R92" s="182"/>
      <c r="S92" s="182" t="s">
        <v>265</v>
      </c>
      <c r="T92" s="161">
        <v>0</v>
      </c>
      <c r="U92" s="161">
        <f>ROUND(E92*T92,2)</f>
        <v>0</v>
      </c>
      <c r="V92" s="161"/>
      <c r="W92" s="152"/>
      <c r="X92" s="152"/>
      <c r="Y92" s="152"/>
      <c r="Z92" s="152"/>
      <c r="AA92" s="152"/>
      <c r="AB92" s="152"/>
      <c r="AC92" s="152"/>
      <c r="AD92" s="152"/>
      <c r="AE92" s="152"/>
      <c r="AF92" s="152" t="s">
        <v>1759</v>
      </c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</row>
    <row r="93" spans="1:59" ht="22.5" outlineLevel="1" x14ac:dyDescent="0.2">
      <c r="A93" s="177">
        <v>49</v>
      </c>
      <c r="B93" s="178" t="s">
        <v>1881</v>
      </c>
      <c r="C93" s="186" t="s">
        <v>1882</v>
      </c>
      <c r="D93" s="179" t="s">
        <v>369</v>
      </c>
      <c r="E93" s="180">
        <v>1.2E-2</v>
      </c>
      <c r="F93" s="181"/>
      <c r="G93" s="182">
        <f t="shared" si="18"/>
        <v>0</v>
      </c>
      <c r="H93" s="181"/>
      <c r="I93" s="182">
        <f t="shared" si="19"/>
        <v>0</v>
      </c>
      <c r="J93" s="181"/>
      <c r="K93" s="182">
        <f t="shared" si="20"/>
        <v>0</v>
      </c>
      <c r="L93" s="182">
        <v>15</v>
      </c>
      <c r="M93" s="182">
        <f t="shared" si="21"/>
        <v>0</v>
      </c>
      <c r="N93" s="182">
        <v>0</v>
      </c>
      <c r="O93" s="182">
        <f t="shared" si="22"/>
        <v>0</v>
      </c>
      <c r="P93" s="182">
        <v>0</v>
      </c>
      <c r="Q93" s="182">
        <f t="shared" si="23"/>
        <v>0</v>
      </c>
      <c r="R93" s="182"/>
      <c r="S93" s="182" t="s">
        <v>265</v>
      </c>
      <c r="T93" s="161">
        <v>0</v>
      </c>
      <c r="U93" s="161">
        <f>ROUND(E93*T93,2)</f>
        <v>0</v>
      </c>
      <c r="V93" s="161"/>
      <c r="W93" s="152"/>
      <c r="X93" s="152"/>
      <c r="Y93" s="152"/>
      <c r="Z93" s="152"/>
      <c r="AA93" s="152"/>
      <c r="AB93" s="152"/>
      <c r="AC93" s="152"/>
      <c r="AD93" s="152"/>
      <c r="AE93" s="152"/>
      <c r="AF93" s="152" t="s">
        <v>1756</v>
      </c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</row>
    <row r="94" spans="1:59" x14ac:dyDescent="0.2">
      <c r="A94" s="166" t="s">
        <v>260</v>
      </c>
      <c r="B94" s="167" t="s">
        <v>204</v>
      </c>
      <c r="C94" s="185" t="s">
        <v>205</v>
      </c>
      <c r="D94" s="168"/>
      <c r="E94" s="169"/>
      <c r="F94" s="170"/>
      <c r="G94" s="170">
        <f>SUMIF(AF95:AF133,"&lt;&gt;NOR",G95:G133)</f>
        <v>0</v>
      </c>
      <c r="H94" s="170"/>
      <c r="I94" s="170">
        <f>SUM(I95:I133)</f>
        <v>0</v>
      </c>
      <c r="J94" s="170"/>
      <c r="K94" s="170">
        <f>SUM(K95:K133)</f>
        <v>0</v>
      </c>
      <c r="L94" s="170"/>
      <c r="M94" s="170">
        <f>SUM(M95:M133)</f>
        <v>0</v>
      </c>
      <c r="N94" s="170"/>
      <c r="O94" s="170">
        <f>SUM(O95:O133)</f>
        <v>99.750000000000014</v>
      </c>
      <c r="P94" s="170"/>
      <c r="Q94" s="170">
        <f>SUM(Q95:Q133)</f>
        <v>0</v>
      </c>
      <c r="R94" s="170"/>
      <c r="S94" s="170"/>
      <c r="T94" s="165"/>
      <c r="U94" s="165">
        <f>SUM(U95:U133)</f>
        <v>12.8</v>
      </c>
      <c r="V94" s="165"/>
      <c r="AF94" t="s">
        <v>261</v>
      </c>
    </row>
    <row r="95" spans="1:59" ht="22.5" outlineLevel="1" x14ac:dyDescent="0.2">
      <c r="A95" s="177">
        <v>50</v>
      </c>
      <c r="B95" s="178" t="s">
        <v>1883</v>
      </c>
      <c r="C95" s="186" t="s">
        <v>1884</v>
      </c>
      <c r="D95" s="179" t="s">
        <v>395</v>
      </c>
      <c r="E95" s="180">
        <v>42</v>
      </c>
      <c r="F95" s="181"/>
      <c r="G95" s="182">
        <f>ROUND(E95*F95,2)</f>
        <v>0</v>
      </c>
      <c r="H95" s="181"/>
      <c r="I95" s="182">
        <f>ROUND(E95*H95,2)</f>
        <v>0</v>
      </c>
      <c r="J95" s="181"/>
      <c r="K95" s="182">
        <f>ROUND(E95*J95,2)</f>
        <v>0</v>
      </c>
      <c r="L95" s="182">
        <v>15</v>
      </c>
      <c r="M95" s="182">
        <f>G95*(1+L95/100)</f>
        <v>0</v>
      </c>
      <c r="N95" s="182">
        <v>0</v>
      </c>
      <c r="O95" s="182">
        <f>ROUND(E95*N95,2)</f>
        <v>0</v>
      </c>
      <c r="P95" s="182">
        <v>0</v>
      </c>
      <c r="Q95" s="182">
        <f>ROUND(E95*P95,2)</f>
        <v>0</v>
      </c>
      <c r="R95" s="182" t="s">
        <v>1836</v>
      </c>
      <c r="S95" s="182" t="s">
        <v>269</v>
      </c>
      <c r="T95" s="161">
        <v>0.26800000000000002</v>
      </c>
      <c r="U95" s="161">
        <f>ROUND(E95*T95,2)</f>
        <v>11.26</v>
      </c>
      <c r="V95" s="161"/>
      <c r="W95" s="152"/>
      <c r="X95" s="152"/>
      <c r="Y95" s="152"/>
      <c r="Z95" s="152"/>
      <c r="AA95" s="152"/>
      <c r="AB95" s="152"/>
      <c r="AC95" s="152"/>
      <c r="AD95" s="152"/>
      <c r="AE95" s="152"/>
      <c r="AF95" s="152" t="s">
        <v>1756</v>
      </c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</row>
    <row r="96" spans="1:59" outlineLevel="1" x14ac:dyDescent="0.2">
      <c r="A96" s="177">
        <v>51</v>
      </c>
      <c r="B96" s="178" t="s">
        <v>1885</v>
      </c>
      <c r="C96" s="186" t="s">
        <v>1886</v>
      </c>
      <c r="D96" s="179" t="s">
        <v>395</v>
      </c>
      <c r="E96" s="180">
        <v>3</v>
      </c>
      <c r="F96" s="181"/>
      <c r="G96" s="182">
        <f>ROUND(E96*F96,2)</f>
        <v>0</v>
      </c>
      <c r="H96" s="181"/>
      <c r="I96" s="182">
        <f>ROUND(E96*H96,2)</f>
        <v>0</v>
      </c>
      <c r="J96" s="181"/>
      <c r="K96" s="182">
        <f>ROUND(E96*J96,2)</f>
        <v>0</v>
      </c>
      <c r="L96" s="182">
        <v>15</v>
      </c>
      <c r="M96" s="182">
        <f>G96*(1+L96/100)</f>
        <v>0</v>
      </c>
      <c r="N96" s="182">
        <v>0</v>
      </c>
      <c r="O96" s="182">
        <f>ROUND(E96*N96,2)</f>
        <v>0</v>
      </c>
      <c r="P96" s="182">
        <v>0</v>
      </c>
      <c r="Q96" s="182">
        <f>ROUND(E96*P96,2)</f>
        <v>0</v>
      </c>
      <c r="R96" s="182"/>
      <c r="S96" s="182" t="s">
        <v>265</v>
      </c>
      <c r="T96" s="161">
        <v>0</v>
      </c>
      <c r="U96" s="161">
        <f>ROUND(E96*T96,2)</f>
        <v>0</v>
      </c>
      <c r="V96" s="161"/>
      <c r="W96" s="152"/>
      <c r="X96" s="152"/>
      <c r="Y96" s="152"/>
      <c r="Z96" s="152"/>
      <c r="AA96" s="152"/>
      <c r="AB96" s="152"/>
      <c r="AC96" s="152"/>
      <c r="AD96" s="152"/>
      <c r="AE96" s="152"/>
      <c r="AF96" s="152" t="s">
        <v>1756</v>
      </c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</row>
    <row r="97" spans="1:59" ht="33.75" outlineLevel="1" x14ac:dyDescent="0.2">
      <c r="A97" s="171">
        <v>52</v>
      </c>
      <c r="B97" s="172" t="s">
        <v>1887</v>
      </c>
      <c r="C97" s="187" t="s">
        <v>1888</v>
      </c>
      <c r="D97" s="173" t="s">
        <v>395</v>
      </c>
      <c r="E97" s="174">
        <v>3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15</v>
      </c>
      <c r="M97" s="176">
        <f>G97*(1+L97/100)</f>
        <v>0</v>
      </c>
      <c r="N97" s="176">
        <v>3.27E-2</v>
      </c>
      <c r="O97" s="176">
        <f>ROUND(E97*N97,2)</f>
        <v>0.1</v>
      </c>
      <c r="P97" s="176">
        <v>0</v>
      </c>
      <c r="Q97" s="176">
        <f>ROUND(E97*P97,2)</f>
        <v>0</v>
      </c>
      <c r="R97" s="176"/>
      <c r="S97" s="176" t="s">
        <v>265</v>
      </c>
      <c r="T97" s="161">
        <v>0</v>
      </c>
      <c r="U97" s="161">
        <f>ROUND(E97*T97,2)</f>
        <v>0</v>
      </c>
      <c r="V97" s="161"/>
      <c r="W97" s="152"/>
      <c r="X97" s="152"/>
      <c r="Y97" s="152"/>
      <c r="Z97" s="152"/>
      <c r="AA97" s="152"/>
      <c r="AB97" s="152"/>
      <c r="AC97" s="152"/>
      <c r="AD97" s="152"/>
      <c r="AE97" s="152"/>
      <c r="AF97" s="152" t="s">
        <v>1759</v>
      </c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</row>
    <row r="98" spans="1:59" ht="22.5" outlineLevel="1" x14ac:dyDescent="0.2">
      <c r="A98" s="159"/>
      <c r="B98" s="160"/>
      <c r="C98" s="248" t="s">
        <v>1889</v>
      </c>
      <c r="D98" s="249"/>
      <c r="E98" s="249"/>
      <c r="F98" s="249"/>
      <c r="G98" s="249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52"/>
      <c r="X98" s="152"/>
      <c r="Y98" s="152"/>
      <c r="Z98" s="152"/>
      <c r="AA98" s="152"/>
      <c r="AB98" s="152"/>
      <c r="AC98" s="152"/>
      <c r="AD98" s="152"/>
      <c r="AE98" s="152"/>
      <c r="AF98" s="152" t="s">
        <v>272</v>
      </c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83" t="str">
        <f>C98</f>
        <v>tvaru “D” a prohnutých profilů s kruhovým průřezem. Těleso je upravené pro spodní středové připojení s připojovací roztečí 50 mm. Otopná tělesa jsou dodávaná se sadou pro upevnění na stěnu včetně odvzdušňovací a zaslepovací zátky.</v>
      </c>
      <c r="BA98" s="152"/>
      <c r="BB98" s="152"/>
      <c r="BC98" s="152"/>
      <c r="BD98" s="152"/>
      <c r="BE98" s="152"/>
      <c r="BF98" s="152"/>
      <c r="BG98" s="152"/>
    </row>
    <row r="99" spans="1:59" ht="33.75" outlineLevel="1" x14ac:dyDescent="0.2">
      <c r="A99" s="177">
        <v>53</v>
      </c>
      <c r="B99" s="178" t="s">
        <v>1890</v>
      </c>
      <c r="C99" s="186" t="s">
        <v>1891</v>
      </c>
      <c r="D99" s="179" t="s">
        <v>353</v>
      </c>
      <c r="E99" s="180">
        <v>240</v>
      </c>
      <c r="F99" s="181"/>
      <c r="G99" s="182">
        <f>ROUND(E99*F99,2)</f>
        <v>0</v>
      </c>
      <c r="H99" s="181"/>
      <c r="I99" s="182">
        <f>ROUND(E99*H99,2)</f>
        <v>0</v>
      </c>
      <c r="J99" s="181"/>
      <c r="K99" s="182">
        <f>ROUND(E99*J99,2)</f>
        <v>0</v>
      </c>
      <c r="L99" s="182">
        <v>15</v>
      </c>
      <c r="M99" s="182">
        <f>G99*(1+L99/100)</f>
        <v>0</v>
      </c>
      <c r="N99" s="182">
        <v>3.9100000000000003E-2</v>
      </c>
      <c r="O99" s="182">
        <f>ROUND(E99*N99,2)</f>
        <v>9.3800000000000008</v>
      </c>
      <c r="P99" s="182">
        <v>0</v>
      </c>
      <c r="Q99" s="182">
        <f>ROUND(E99*P99,2)</f>
        <v>0</v>
      </c>
      <c r="R99" s="182"/>
      <c r="S99" s="182" t="s">
        <v>265</v>
      </c>
      <c r="T99" s="161">
        <v>0</v>
      </c>
      <c r="U99" s="161">
        <f>ROUND(E99*T99,2)</f>
        <v>0</v>
      </c>
      <c r="V99" s="161"/>
      <c r="W99" s="152"/>
      <c r="X99" s="152"/>
      <c r="Y99" s="152"/>
      <c r="Z99" s="152"/>
      <c r="AA99" s="152"/>
      <c r="AB99" s="152"/>
      <c r="AC99" s="152"/>
      <c r="AD99" s="152"/>
      <c r="AE99" s="152"/>
      <c r="AF99" s="152" t="s">
        <v>1756</v>
      </c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</row>
    <row r="100" spans="1:59" ht="22.5" outlineLevel="1" x14ac:dyDescent="0.2">
      <c r="A100" s="171">
        <v>54</v>
      </c>
      <c r="B100" s="172" t="s">
        <v>1892</v>
      </c>
      <c r="C100" s="187" t="s">
        <v>1893</v>
      </c>
      <c r="D100" s="173" t="s">
        <v>364</v>
      </c>
      <c r="E100" s="174">
        <v>1400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15</v>
      </c>
      <c r="M100" s="176">
        <f>G100*(1+L100/100)</f>
        <v>0</v>
      </c>
      <c r="N100" s="176">
        <v>3.9100000000000003E-2</v>
      </c>
      <c r="O100" s="176">
        <f>ROUND(E100*N100,2)</f>
        <v>54.74</v>
      </c>
      <c r="P100" s="176">
        <v>0</v>
      </c>
      <c r="Q100" s="176">
        <f>ROUND(E100*P100,2)</f>
        <v>0</v>
      </c>
      <c r="R100" s="176"/>
      <c r="S100" s="176" t="s">
        <v>265</v>
      </c>
      <c r="T100" s="161">
        <v>0</v>
      </c>
      <c r="U100" s="161">
        <f>ROUND(E100*T100,2)</f>
        <v>0</v>
      </c>
      <c r="V100" s="161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 t="s">
        <v>1756</v>
      </c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</row>
    <row r="101" spans="1:59" outlineLevel="1" x14ac:dyDescent="0.2">
      <c r="A101" s="159"/>
      <c r="B101" s="160"/>
      <c r="C101" s="248" t="s">
        <v>1894</v>
      </c>
      <c r="D101" s="249"/>
      <c r="E101" s="249"/>
      <c r="F101" s="249"/>
      <c r="G101" s="249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 t="s">
        <v>272</v>
      </c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</row>
    <row r="102" spans="1:59" ht="33.75" outlineLevel="1" x14ac:dyDescent="0.2">
      <c r="A102" s="177">
        <v>55</v>
      </c>
      <c r="B102" s="178" t="s">
        <v>1895</v>
      </c>
      <c r="C102" s="186" t="s">
        <v>1896</v>
      </c>
      <c r="D102" s="179" t="s">
        <v>353</v>
      </c>
      <c r="E102" s="180">
        <v>240</v>
      </c>
      <c r="F102" s="181"/>
      <c r="G102" s="182">
        <f t="shared" ref="G102:G116" si="24">ROUND(E102*F102,2)</f>
        <v>0</v>
      </c>
      <c r="H102" s="181"/>
      <c r="I102" s="182">
        <f t="shared" ref="I102:I116" si="25">ROUND(E102*H102,2)</f>
        <v>0</v>
      </c>
      <c r="J102" s="181"/>
      <c r="K102" s="182">
        <f t="shared" ref="K102:K116" si="26">ROUND(E102*J102,2)</f>
        <v>0</v>
      </c>
      <c r="L102" s="182">
        <v>15</v>
      </c>
      <c r="M102" s="182">
        <f t="shared" ref="M102:M116" si="27">G102*(1+L102/100)</f>
        <v>0</v>
      </c>
      <c r="N102" s="182">
        <v>3.9100000000000003E-2</v>
      </c>
      <c r="O102" s="182">
        <f t="shared" ref="O102:O116" si="28">ROUND(E102*N102,2)</f>
        <v>9.3800000000000008</v>
      </c>
      <c r="P102" s="182">
        <v>0</v>
      </c>
      <c r="Q102" s="182">
        <f t="shared" ref="Q102:Q116" si="29">ROUND(E102*P102,2)</f>
        <v>0</v>
      </c>
      <c r="R102" s="182"/>
      <c r="S102" s="182" t="s">
        <v>265</v>
      </c>
      <c r="T102" s="161">
        <v>0</v>
      </c>
      <c r="U102" s="161">
        <f>ROUND(E102*T102,2)</f>
        <v>0</v>
      </c>
      <c r="V102" s="161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 t="s">
        <v>1756</v>
      </c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</row>
    <row r="103" spans="1:59" ht="22.5" outlineLevel="1" x14ac:dyDescent="0.2">
      <c r="A103" s="177">
        <v>56</v>
      </c>
      <c r="B103" s="178" t="s">
        <v>1897</v>
      </c>
      <c r="C103" s="186" t="s">
        <v>1898</v>
      </c>
      <c r="D103" s="179" t="s">
        <v>395</v>
      </c>
      <c r="E103" s="180">
        <v>1</v>
      </c>
      <c r="F103" s="181"/>
      <c r="G103" s="182">
        <f t="shared" si="24"/>
        <v>0</v>
      </c>
      <c r="H103" s="181"/>
      <c r="I103" s="182">
        <f t="shared" si="25"/>
        <v>0</v>
      </c>
      <c r="J103" s="181"/>
      <c r="K103" s="182">
        <f t="shared" si="26"/>
        <v>0</v>
      </c>
      <c r="L103" s="182">
        <v>15</v>
      </c>
      <c r="M103" s="182">
        <f t="shared" si="27"/>
        <v>0</v>
      </c>
      <c r="N103" s="182">
        <v>3.9100000000000003E-2</v>
      </c>
      <c r="O103" s="182">
        <f t="shared" si="28"/>
        <v>0.04</v>
      </c>
      <c r="P103" s="182">
        <v>0</v>
      </c>
      <c r="Q103" s="182">
        <f t="shared" si="29"/>
        <v>0</v>
      </c>
      <c r="R103" s="182"/>
      <c r="S103" s="182" t="s">
        <v>265</v>
      </c>
      <c r="T103" s="161">
        <v>0</v>
      </c>
      <c r="U103" s="161">
        <f>ROUND(E103*T103,2)</f>
        <v>0</v>
      </c>
      <c r="V103" s="161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 t="s">
        <v>1759</v>
      </c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</row>
    <row r="104" spans="1:59" ht="22.5" outlineLevel="1" x14ac:dyDescent="0.2">
      <c r="A104" s="177">
        <v>57</v>
      </c>
      <c r="B104" s="178" t="s">
        <v>1899</v>
      </c>
      <c r="C104" s="186" t="s">
        <v>1900</v>
      </c>
      <c r="D104" s="179" t="s">
        <v>395</v>
      </c>
      <c r="E104" s="180">
        <v>1</v>
      </c>
      <c r="F104" s="181"/>
      <c r="G104" s="182">
        <f t="shared" si="24"/>
        <v>0</v>
      </c>
      <c r="H104" s="181"/>
      <c r="I104" s="182">
        <f t="shared" si="25"/>
        <v>0</v>
      </c>
      <c r="J104" s="181"/>
      <c r="K104" s="182">
        <f t="shared" si="26"/>
        <v>0</v>
      </c>
      <c r="L104" s="182">
        <v>15</v>
      </c>
      <c r="M104" s="182">
        <f t="shared" si="27"/>
        <v>0</v>
      </c>
      <c r="N104" s="182">
        <v>3.9100000000000003E-2</v>
      </c>
      <c r="O104" s="182">
        <f t="shared" si="28"/>
        <v>0.04</v>
      </c>
      <c r="P104" s="182">
        <v>0</v>
      </c>
      <c r="Q104" s="182">
        <f t="shared" si="29"/>
        <v>0</v>
      </c>
      <c r="R104" s="182"/>
      <c r="S104" s="182" t="s">
        <v>265</v>
      </c>
      <c r="T104" s="161">
        <v>0</v>
      </c>
      <c r="U104" s="161">
        <f>ROUND(E104*T104,2)</f>
        <v>0</v>
      </c>
      <c r="V104" s="161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 t="s">
        <v>1759</v>
      </c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</row>
    <row r="105" spans="1:59" ht="22.5" outlineLevel="1" x14ac:dyDescent="0.2">
      <c r="A105" s="177">
        <v>58</v>
      </c>
      <c r="B105" s="178" t="s">
        <v>1901</v>
      </c>
      <c r="C105" s="186" t="s">
        <v>1902</v>
      </c>
      <c r="D105" s="179" t="s">
        <v>395</v>
      </c>
      <c r="E105" s="180">
        <v>1</v>
      </c>
      <c r="F105" s="181"/>
      <c r="G105" s="182">
        <f t="shared" si="24"/>
        <v>0</v>
      </c>
      <c r="H105" s="181"/>
      <c r="I105" s="182">
        <f t="shared" si="25"/>
        <v>0</v>
      </c>
      <c r="J105" s="181"/>
      <c r="K105" s="182">
        <f t="shared" si="26"/>
        <v>0</v>
      </c>
      <c r="L105" s="182">
        <v>15</v>
      </c>
      <c r="M105" s="182">
        <f t="shared" si="27"/>
        <v>0</v>
      </c>
      <c r="N105" s="182">
        <v>3.9100000000000003E-2</v>
      </c>
      <c r="O105" s="182">
        <f t="shared" si="28"/>
        <v>0.04</v>
      </c>
      <c r="P105" s="182">
        <v>0</v>
      </c>
      <c r="Q105" s="182">
        <f t="shared" si="29"/>
        <v>0</v>
      </c>
      <c r="R105" s="182"/>
      <c r="S105" s="182" t="s">
        <v>265</v>
      </c>
      <c r="T105" s="161">
        <v>0</v>
      </c>
      <c r="U105" s="161">
        <f>ROUND(E105*T105,2)</f>
        <v>0</v>
      </c>
      <c r="V105" s="161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 t="s">
        <v>1759</v>
      </c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</row>
    <row r="106" spans="1:59" outlineLevel="1" x14ac:dyDescent="0.2">
      <c r="A106" s="177">
        <v>59</v>
      </c>
      <c r="B106" s="178" t="s">
        <v>1903</v>
      </c>
      <c r="C106" s="186" t="s">
        <v>1904</v>
      </c>
      <c r="D106" s="179" t="s">
        <v>395</v>
      </c>
      <c r="E106" s="180">
        <v>3</v>
      </c>
      <c r="F106" s="181"/>
      <c r="G106" s="182">
        <f t="shared" si="24"/>
        <v>0</v>
      </c>
      <c r="H106" s="181"/>
      <c r="I106" s="182">
        <f t="shared" si="25"/>
        <v>0</v>
      </c>
      <c r="J106" s="181"/>
      <c r="K106" s="182">
        <f t="shared" si="26"/>
        <v>0</v>
      </c>
      <c r="L106" s="182">
        <v>15</v>
      </c>
      <c r="M106" s="182">
        <f t="shared" si="27"/>
        <v>0</v>
      </c>
      <c r="N106" s="182">
        <v>3.9100000000000003E-2</v>
      </c>
      <c r="O106" s="182">
        <f t="shared" si="28"/>
        <v>0.12</v>
      </c>
      <c r="P106" s="182">
        <v>0</v>
      </c>
      <c r="Q106" s="182">
        <f t="shared" si="29"/>
        <v>0</v>
      </c>
      <c r="R106" s="182"/>
      <c r="S106" s="182" t="s">
        <v>265</v>
      </c>
      <c r="T106" s="161">
        <v>0</v>
      </c>
      <c r="U106" s="161">
        <f>ROUND(E106*T106,2)</f>
        <v>0</v>
      </c>
      <c r="V106" s="161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 t="s">
        <v>1759</v>
      </c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</row>
    <row r="107" spans="1:59" outlineLevel="1" x14ac:dyDescent="0.2">
      <c r="A107" s="177">
        <v>60</v>
      </c>
      <c r="B107" s="178" t="s">
        <v>1905</v>
      </c>
      <c r="C107" s="186" t="s">
        <v>1906</v>
      </c>
      <c r="D107" s="179" t="s">
        <v>395</v>
      </c>
      <c r="E107" s="180">
        <v>3</v>
      </c>
      <c r="F107" s="181"/>
      <c r="G107" s="182">
        <f t="shared" si="24"/>
        <v>0</v>
      </c>
      <c r="H107" s="181"/>
      <c r="I107" s="182">
        <f t="shared" si="25"/>
        <v>0</v>
      </c>
      <c r="J107" s="181"/>
      <c r="K107" s="182">
        <f t="shared" si="26"/>
        <v>0</v>
      </c>
      <c r="L107" s="182">
        <v>15</v>
      </c>
      <c r="M107" s="182">
        <f t="shared" si="27"/>
        <v>0</v>
      </c>
      <c r="N107" s="182">
        <v>3.9100000000000003E-2</v>
      </c>
      <c r="O107" s="182">
        <f t="shared" si="28"/>
        <v>0.12</v>
      </c>
      <c r="P107" s="182">
        <v>0</v>
      </c>
      <c r="Q107" s="182">
        <f t="shared" si="29"/>
        <v>0</v>
      </c>
      <c r="R107" s="182"/>
      <c r="S107" s="182" t="s">
        <v>265</v>
      </c>
      <c r="T107" s="161">
        <v>0</v>
      </c>
      <c r="U107" s="161">
        <f>ROUND(E107*T107,2)</f>
        <v>0</v>
      </c>
      <c r="V107" s="161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 t="s">
        <v>1759</v>
      </c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</row>
    <row r="108" spans="1:59" ht="22.5" outlineLevel="1" x14ac:dyDescent="0.2">
      <c r="A108" s="177">
        <v>61</v>
      </c>
      <c r="B108" s="178" t="s">
        <v>1907</v>
      </c>
      <c r="C108" s="186" t="s">
        <v>1908</v>
      </c>
      <c r="D108" s="179" t="s">
        <v>1500</v>
      </c>
      <c r="E108" s="180">
        <v>2</v>
      </c>
      <c r="F108" s="181"/>
      <c r="G108" s="182">
        <f t="shared" si="24"/>
        <v>0</v>
      </c>
      <c r="H108" s="181"/>
      <c r="I108" s="182">
        <f t="shared" si="25"/>
        <v>0</v>
      </c>
      <c r="J108" s="181"/>
      <c r="K108" s="182">
        <f t="shared" si="26"/>
        <v>0</v>
      </c>
      <c r="L108" s="182">
        <v>15</v>
      </c>
      <c r="M108" s="182">
        <f t="shared" si="27"/>
        <v>0</v>
      </c>
      <c r="N108" s="182">
        <v>3.9100000000000003E-2</v>
      </c>
      <c r="O108" s="182">
        <f t="shared" si="28"/>
        <v>0.08</v>
      </c>
      <c r="P108" s="182">
        <v>0</v>
      </c>
      <c r="Q108" s="182">
        <f t="shared" si="29"/>
        <v>0</v>
      </c>
      <c r="R108" s="182"/>
      <c r="S108" s="182" t="s">
        <v>265</v>
      </c>
      <c r="T108" s="161">
        <v>0</v>
      </c>
      <c r="U108" s="161">
        <f>ROUND(E108*T108,2)</f>
        <v>0</v>
      </c>
      <c r="V108" s="161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 t="s">
        <v>1756</v>
      </c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</row>
    <row r="109" spans="1:59" ht="22.5" outlineLevel="1" x14ac:dyDescent="0.2">
      <c r="A109" s="177">
        <v>62</v>
      </c>
      <c r="B109" s="178" t="s">
        <v>1909</v>
      </c>
      <c r="C109" s="186" t="s">
        <v>1910</v>
      </c>
      <c r="D109" s="179" t="s">
        <v>1500</v>
      </c>
      <c r="E109" s="180">
        <v>1</v>
      </c>
      <c r="F109" s="181"/>
      <c r="G109" s="182">
        <f t="shared" si="24"/>
        <v>0</v>
      </c>
      <c r="H109" s="181"/>
      <c r="I109" s="182">
        <f t="shared" si="25"/>
        <v>0</v>
      </c>
      <c r="J109" s="181"/>
      <c r="K109" s="182">
        <f t="shared" si="26"/>
        <v>0</v>
      </c>
      <c r="L109" s="182">
        <v>15</v>
      </c>
      <c r="M109" s="182">
        <f t="shared" si="27"/>
        <v>0</v>
      </c>
      <c r="N109" s="182">
        <v>3.9100000000000003E-2</v>
      </c>
      <c r="O109" s="182">
        <f t="shared" si="28"/>
        <v>0.04</v>
      </c>
      <c r="P109" s="182">
        <v>0</v>
      </c>
      <c r="Q109" s="182">
        <f t="shared" si="29"/>
        <v>0</v>
      </c>
      <c r="R109" s="182"/>
      <c r="S109" s="182" t="s">
        <v>265</v>
      </c>
      <c r="T109" s="161">
        <v>0</v>
      </c>
      <c r="U109" s="161">
        <f>ROUND(E109*T109,2)</f>
        <v>0</v>
      </c>
      <c r="V109" s="161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 t="s">
        <v>1756</v>
      </c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</row>
    <row r="110" spans="1:59" outlineLevel="1" x14ac:dyDescent="0.2">
      <c r="A110" s="177">
        <v>63</v>
      </c>
      <c r="B110" s="178" t="s">
        <v>1911</v>
      </c>
      <c r="C110" s="186" t="s">
        <v>1912</v>
      </c>
      <c r="D110" s="179" t="s">
        <v>364</v>
      </c>
      <c r="E110" s="180">
        <v>280</v>
      </c>
      <c r="F110" s="181"/>
      <c r="G110" s="182">
        <f t="shared" si="24"/>
        <v>0</v>
      </c>
      <c r="H110" s="181"/>
      <c r="I110" s="182">
        <f t="shared" si="25"/>
        <v>0</v>
      </c>
      <c r="J110" s="181"/>
      <c r="K110" s="182">
        <f t="shared" si="26"/>
        <v>0</v>
      </c>
      <c r="L110" s="182">
        <v>15</v>
      </c>
      <c r="M110" s="182">
        <f t="shared" si="27"/>
        <v>0</v>
      </c>
      <c r="N110" s="182">
        <v>3.9100000000000003E-2</v>
      </c>
      <c r="O110" s="182">
        <f t="shared" si="28"/>
        <v>10.95</v>
      </c>
      <c r="P110" s="182">
        <v>0</v>
      </c>
      <c r="Q110" s="182">
        <f t="shared" si="29"/>
        <v>0</v>
      </c>
      <c r="R110" s="182"/>
      <c r="S110" s="182" t="s">
        <v>265</v>
      </c>
      <c r="T110" s="161">
        <v>0</v>
      </c>
      <c r="U110" s="161">
        <f>ROUND(E110*T110,2)</f>
        <v>0</v>
      </c>
      <c r="V110" s="161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 t="s">
        <v>1756</v>
      </c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</row>
    <row r="111" spans="1:59" outlineLevel="1" x14ac:dyDescent="0.2">
      <c r="A111" s="177">
        <v>64</v>
      </c>
      <c r="B111" s="178" t="s">
        <v>1913</v>
      </c>
      <c r="C111" s="186" t="s">
        <v>1914</v>
      </c>
      <c r="D111" s="179" t="s">
        <v>1500</v>
      </c>
      <c r="E111" s="180">
        <v>22</v>
      </c>
      <c r="F111" s="181"/>
      <c r="G111" s="182">
        <f t="shared" si="24"/>
        <v>0</v>
      </c>
      <c r="H111" s="181"/>
      <c r="I111" s="182">
        <f t="shared" si="25"/>
        <v>0</v>
      </c>
      <c r="J111" s="181"/>
      <c r="K111" s="182">
        <f t="shared" si="26"/>
        <v>0</v>
      </c>
      <c r="L111" s="182">
        <v>15</v>
      </c>
      <c r="M111" s="182">
        <f t="shared" si="27"/>
        <v>0</v>
      </c>
      <c r="N111" s="182">
        <v>3.9100000000000003E-2</v>
      </c>
      <c r="O111" s="182">
        <f t="shared" si="28"/>
        <v>0.86</v>
      </c>
      <c r="P111" s="182">
        <v>0</v>
      </c>
      <c r="Q111" s="182">
        <f t="shared" si="29"/>
        <v>0</v>
      </c>
      <c r="R111" s="182"/>
      <c r="S111" s="182" t="s">
        <v>265</v>
      </c>
      <c r="T111" s="161">
        <v>0</v>
      </c>
      <c r="U111" s="161">
        <f>ROUND(E111*T111,2)</f>
        <v>0</v>
      </c>
      <c r="V111" s="161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 t="s">
        <v>1756</v>
      </c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</row>
    <row r="112" spans="1:59" outlineLevel="1" x14ac:dyDescent="0.2">
      <c r="A112" s="177">
        <v>65</v>
      </c>
      <c r="B112" s="178" t="s">
        <v>1915</v>
      </c>
      <c r="C112" s="186" t="s">
        <v>1916</v>
      </c>
      <c r="D112" s="179" t="s">
        <v>1500</v>
      </c>
      <c r="E112" s="180">
        <v>44</v>
      </c>
      <c r="F112" s="181"/>
      <c r="G112" s="182">
        <f t="shared" si="24"/>
        <v>0</v>
      </c>
      <c r="H112" s="181"/>
      <c r="I112" s="182">
        <f t="shared" si="25"/>
        <v>0</v>
      </c>
      <c r="J112" s="181"/>
      <c r="K112" s="182">
        <f t="shared" si="26"/>
        <v>0</v>
      </c>
      <c r="L112" s="182">
        <v>15</v>
      </c>
      <c r="M112" s="182">
        <f t="shared" si="27"/>
        <v>0</v>
      </c>
      <c r="N112" s="182">
        <v>3.9100000000000003E-2</v>
      </c>
      <c r="O112" s="182">
        <f t="shared" si="28"/>
        <v>1.72</v>
      </c>
      <c r="P112" s="182">
        <v>0</v>
      </c>
      <c r="Q112" s="182">
        <f t="shared" si="29"/>
        <v>0</v>
      </c>
      <c r="R112" s="182"/>
      <c r="S112" s="182" t="s">
        <v>265</v>
      </c>
      <c r="T112" s="161">
        <v>0</v>
      </c>
      <c r="U112" s="161">
        <f>ROUND(E112*T112,2)</f>
        <v>0</v>
      </c>
      <c r="V112" s="161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 t="s">
        <v>1756</v>
      </c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</row>
    <row r="113" spans="1:59" outlineLevel="1" x14ac:dyDescent="0.2">
      <c r="A113" s="177">
        <v>66</v>
      </c>
      <c r="B113" s="178" t="s">
        <v>1917</v>
      </c>
      <c r="C113" s="186" t="s">
        <v>1918</v>
      </c>
      <c r="D113" s="179" t="s">
        <v>1500</v>
      </c>
      <c r="E113" s="180">
        <v>80</v>
      </c>
      <c r="F113" s="181"/>
      <c r="G113" s="182">
        <f t="shared" si="24"/>
        <v>0</v>
      </c>
      <c r="H113" s="181"/>
      <c r="I113" s="182">
        <f t="shared" si="25"/>
        <v>0</v>
      </c>
      <c r="J113" s="181"/>
      <c r="K113" s="182">
        <f t="shared" si="26"/>
        <v>0</v>
      </c>
      <c r="L113" s="182">
        <v>15</v>
      </c>
      <c r="M113" s="182">
        <f t="shared" si="27"/>
        <v>0</v>
      </c>
      <c r="N113" s="182">
        <v>3.9100000000000003E-2</v>
      </c>
      <c r="O113" s="182">
        <f t="shared" si="28"/>
        <v>3.13</v>
      </c>
      <c r="P113" s="182">
        <v>0</v>
      </c>
      <c r="Q113" s="182">
        <f t="shared" si="29"/>
        <v>0</v>
      </c>
      <c r="R113" s="182"/>
      <c r="S113" s="182" t="s">
        <v>265</v>
      </c>
      <c r="T113" s="161">
        <v>0</v>
      </c>
      <c r="U113" s="161">
        <f>ROUND(E113*T113,2)</f>
        <v>0</v>
      </c>
      <c r="V113" s="161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 t="s">
        <v>1756</v>
      </c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</row>
    <row r="114" spans="1:59" ht="22.5" outlineLevel="1" x14ac:dyDescent="0.2">
      <c r="A114" s="177">
        <v>67</v>
      </c>
      <c r="B114" s="178" t="s">
        <v>1919</v>
      </c>
      <c r="C114" s="186" t="s">
        <v>1920</v>
      </c>
      <c r="D114" s="179" t="s">
        <v>1500</v>
      </c>
      <c r="E114" s="180">
        <v>42</v>
      </c>
      <c r="F114" s="181"/>
      <c r="G114" s="182">
        <f t="shared" si="24"/>
        <v>0</v>
      </c>
      <c r="H114" s="181"/>
      <c r="I114" s="182">
        <f t="shared" si="25"/>
        <v>0</v>
      </c>
      <c r="J114" s="181"/>
      <c r="K114" s="182">
        <f t="shared" si="26"/>
        <v>0</v>
      </c>
      <c r="L114" s="182">
        <v>15</v>
      </c>
      <c r="M114" s="182">
        <f t="shared" si="27"/>
        <v>0</v>
      </c>
      <c r="N114" s="182">
        <v>3.9100000000000003E-2</v>
      </c>
      <c r="O114" s="182">
        <f t="shared" si="28"/>
        <v>1.64</v>
      </c>
      <c r="P114" s="182">
        <v>0</v>
      </c>
      <c r="Q114" s="182">
        <f t="shared" si="29"/>
        <v>0</v>
      </c>
      <c r="R114" s="182"/>
      <c r="S114" s="182" t="s">
        <v>265</v>
      </c>
      <c r="T114" s="161">
        <v>0</v>
      </c>
      <c r="U114" s="161">
        <f>ROUND(E114*T114,2)</f>
        <v>0</v>
      </c>
      <c r="V114" s="161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 t="s">
        <v>1759</v>
      </c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</row>
    <row r="115" spans="1:59" outlineLevel="1" x14ac:dyDescent="0.2">
      <c r="A115" s="177">
        <v>68</v>
      </c>
      <c r="B115" s="178" t="s">
        <v>1921</v>
      </c>
      <c r="C115" s="186" t="s">
        <v>1922</v>
      </c>
      <c r="D115" s="179" t="s">
        <v>1500</v>
      </c>
      <c r="E115" s="180">
        <v>48</v>
      </c>
      <c r="F115" s="181"/>
      <c r="G115" s="182">
        <f t="shared" si="24"/>
        <v>0</v>
      </c>
      <c r="H115" s="181"/>
      <c r="I115" s="182">
        <f t="shared" si="25"/>
        <v>0</v>
      </c>
      <c r="J115" s="181"/>
      <c r="K115" s="182">
        <f t="shared" si="26"/>
        <v>0</v>
      </c>
      <c r="L115" s="182">
        <v>15</v>
      </c>
      <c r="M115" s="182">
        <f t="shared" si="27"/>
        <v>0</v>
      </c>
      <c r="N115" s="182">
        <v>3.9100000000000003E-2</v>
      </c>
      <c r="O115" s="182">
        <f t="shared" si="28"/>
        <v>1.88</v>
      </c>
      <c r="P115" s="182">
        <v>0</v>
      </c>
      <c r="Q115" s="182">
        <f t="shared" si="29"/>
        <v>0</v>
      </c>
      <c r="R115" s="182"/>
      <c r="S115" s="182" t="s">
        <v>265</v>
      </c>
      <c r="T115" s="161">
        <v>0</v>
      </c>
      <c r="U115" s="161">
        <f>ROUND(E115*T115,2)</f>
        <v>0</v>
      </c>
      <c r="V115" s="161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 t="s">
        <v>1759</v>
      </c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</row>
    <row r="116" spans="1:59" ht="22.5" outlineLevel="1" x14ac:dyDescent="0.2">
      <c r="A116" s="171">
        <v>69</v>
      </c>
      <c r="B116" s="172" t="s">
        <v>1923</v>
      </c>
      <c r="C116" s="187" t="s">
        <v>1924</v>
      </c>
      <c r="D116" s="173" t="s">
        <v>1500</v>
      </c>
      <c r="E116" s="174">
        <v>5</v>
      </c>
      <c r="F116" s="175"/>
      <c r="G116" s="176">
        <f t="shared" si="24"/>
        <v>0</v>
      </c>
      <c r="H116" s="175"/>
      <c r="I116" s="176">
        <f t="shared" si="25"/>
        <v>0</v>
      </c>
      <c r="J116" s="175"/>
      <c r="K116" s="176">
        <f t="shared" si="26"/>
        <v>0</v>
      </c>
      <c r="L116" s="176">
        <v>15</v>
      </c>
      <c r="M116" s="176">
        <f t="shared" si="27"/>
        <v>0</v>
      </c>
      <c r="N116" s="176">
        <v>3.9100000000000003E-2</v>
      </c>
      <c r="O116" s="176">
        <f t="shared" si="28"/>
        <v>0.2</v>
      </c>
      <c r="P116" s="176">
        <v>0</v>
      </c>
      <c r="Q116" s="176">
        <f t="shared" si="29"/>
        <v>0</v>
      </c>
      <c r="R116" s="176"/>
      <c r="S116" s="176" t="s">
        <v>265</v>
      </c>
      <c r="T116" s="161">
        <v>0</v>
      </c>
      <c r="U116" s="161">
        <f>ROUND(E116*T116,2)</f>
        <v>0</v>
      </c>
      <c r="V116" s="161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 t="s">
        <v>1759</v>
      </c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</row>
    <row r="117" spans="1:59" outlineLevel="1" x14ac:dyDescent="0.2">
      <c r="A117" s="159"/>
      <c r="B117" s="160"/>
      <c r="C117" s="248" t="s">
        <v>1925</v>
      </c>
      <c r="D117" s="249"/>
      <c r="E117" s="249"/>
      <c r="F117" s="249"/>
      <c r="G117" s="249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 t="s">
        <v>272</v>
      </c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</row>
    <row r="118" spans="1:59" outlineLevel="1" x14ac:dyDescent="0.2">
      <c r="A118" s="159"/>
      <c r="B118" s="160"/>
      <c r="C118" s="246" t="s">
        <v>1926</v>
      </c>
      <c r="D118" s="247"/>
      <c r="E118" s="247"/>
      <c r="F118" s="247"/>
      <c r="G118" s="247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 t="s">
        <v>272</v>
      </c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</row>
    <row r="119" spans="1:59" ht="33.75" outlineLevel="1" x14ac:dyDescent="0.2">
      <c r="A119" s="171">
        <v>70</v>
      </c>
      <c r="B119" s="172" t="s">
        <v>1927</v>
      </c>
      <c r="C119" s="187" t="s">
        <v>1928</v>
      </c>
      <c r="D119" s="173" t="s">
        <v>1500</v>
      </c>
      <c r="E119" s="174">
        <v>5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15</v>
      </c>
      <c r="M119" s="176">
        <f>G119*(1+L119/100)</f>
        <v>0</v>
      </c>
      <c r="N119" s="176">
        <v>3.9100000000000003E-2</v>
      </c>
      <c r="O119" s="176">
        <f>ROUND(E119*N119,2)</f>
        <v>0.2</v>
      </c>
      <c r="P119" s="176">
        <v>0</v>
      </c>
      <c r="Q119" s="176">
        <f>ROUND(E119*P119,2)</f>
        <v>0</v>
      </c>
      <c r="R119" s="176"/>
      <c r="S119" s="176" t="s">
        <v>265</v>
      </c>
      <c r="T119" s="161">
        <v>0</v>
      </c>
      <c r="U119" s="161">
        <f>ROUND(E119*T119,2)</f>
        <v>0</v>
      </c>
      <c r="V119" s="161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 t="s">
        <v>1759</v>
      </c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</row>
    <row r="120" spans="1:59" outlineLevel="1" x14ac:dyDescent="0.2">
      <c r="A120" s="159"/>
      <c r="B120" s="160"/>
      <c r="C120" s="248" t="s">
        <v>1929</v>
      </c>
      <c r="D120" s="249"/>
      <c r="E120" s="249"/>
      <c r="F120" s="249"/>
      <c r="G120" s="249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 t="s">
        <v>272</v>
      </c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</row>
    <row r="121" spans="1:59" outlineLevel="1" x14ac:dyDescent="0.2">
      <c r="A121" s="159"/>
      <c r="B121" s="160"/>
      <c r="C121" s="246" t="s">
        <v>1930</v>
      </c>
      <c r="D121" s="247"/>
      <c r="E121" s="247"/>
      <c r="F121" s="247"/>
      <c r="G121" s="247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 t="s">
        <v>272</v>
      </c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</row>
    <row r="122" spans="1:59" outlineLevel="1" x14ac:dyDescent="0.2">
      <c r="A122" s="159"/>
      <c r="B122" s="160"/>
      <c r="C122" s="246" t="s">
        <v>1931</v>
      </c>
      <c r="D122" s="247"/>
      <c r="E122" s="247"/>
      <c r="F122" s="247"/>
      <c r="G122" s="247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 t="s">
        <v>272</v>
      </c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</row>
    <row r="123" spans="1:59" outlineLevel="1" x14ac:dyDescent="0.2">
      <c r="A123" s="159"/>
      <c r="B123" s="160"/>
      <c r="C123" s="246" t="s">
        <v>1932</v>
      </c>
      <c r="D123" s="247"/>
      <c r="E123" s="247"/>
      <c r="F123" s="247"/>
      <c r="G123" s="247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 t="s">
        <v>272</v>
      </c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</row>
    <row r="124" spans="1:59" outlineLevel="1" x14ac:dyDescent="0.2">
      <c r="A124" s="159"/>
      <c r="B124" s="160"/>
      <c r="C124" s="246" t="s">
        <v>1933</v>
      </c>
      <c r="D124" s="247"/>
      <c r="E124" s="247"/>
      <c r="F124" s="247"/>
      <c r="G124" s="247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 t="s">
        <v>272</v>
      </c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</row>
    <row r="125" spans="1:59" ht="22.5" outlineLevel="1" x14ac:dyDescent="0.2">
      <c r="A125" s="171">
        <v>71</v>
      </c>
      <c r="B125" s="172" t="s">
        <v>1934</v>
      </c>
      <c r="C125" s="187" t="s">
        <v>1935</v>
      </c>
      <c r="D125" s="173" t="s">
        <v>1500</v>
      </c>
      <c r="E125" s="174">
        <v>2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15</v>
      </c>
      <c r="M125" s="176">
        <f>G125*(1+L125/100)</f>
        <v>0</v>
      </c>
      <c r="N125" s="176">
        <v>3.9100000000000003E-2</v>
      </c>
      <c r="O125" s="176">
        <f>ROUND(E125*N125,2)</f>
        <v>0.08</v>
      </c>
      <c r="P125" s="176">
        <v>0</v>
      </c>
      <c r="Q125" s="176">
        <f>ROUND(E125*P125,2)</f>
        <v>0</v>
      </c>
      <c r="R125" s="176"/>
      <c r="S125" s="176" t="s">
        <v>265</v>
      </c>
      <c r="T125" s="161">
        <v>0</v>
      </c>
      <c r="U125" s="161">
        <f>ROUND(E125*T125,2)</f>
        <v>0</v>
      </c>
      <c r="V125" s="161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 t="s">
        <v>1759</v>
      </c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</row>
    <row r="126" spans="1:59" outlineLevel="1" x14ac:dyDescent="0.2">
      <c r="A126" s="159"/>
      <c r="B126" s="160"/>
      <c r="C126" s="248" t="s">
        <v>1936</v>
      </c>
      <c r="D126" s="249"/>
      <c r="E126" s="249"/>
      <c r="F126" s="249"/>
      <c r="G126" s="249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 t="s">
        <v>272</v>
      </c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</row>
    <row r="127" spans="1:59" outlineLevel="1" x14ac:dyDescent="0.2">
      <c r="A127" s="159"/>
      <c r="B127" s="160"/>
      <c r="C127" s="246" t="s">
        <v>1937</v>
      </c>
      <c r="D127" s="247"/>
      <c r="E127" s="247"/>
      <c r="F127" s="247"/>
      <c r="G127" s="247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 t="s">
        <v>272</v>
      </c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</row>
    <row r="128" spans="1:59" outlineLevel="1" x14ac:dyDescent="0.2">
      <c r="A128" s="159"/>
      <c r="B128" s="160"/>
      <c r="C128" s="246" t="s">
        <v>1938</v>
      </c>
      <c r="D128" s="247"/>
      <c r="E128" s="247"/>
      <c r="F128" s="247"/>
      <c r="G128" s="247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 t="s">
        <v>272</v>
      </c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</row>
    <row r="129" spans="1:59" outlineLevel="1" x14ac:dyDescent="0.2">
      <c r="A129" s="159"/>
      <c r="B129" s="160"/>
      <c r="C129" s="246" t="s">
        <v>1939</v>
      </c>
      <c r="D129" s="247"/>
      <c r="E129" s="247"/>
      <c r="F129" s="247"/>
      <c r="G129" s="247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 t="s">
        <v>272</v>
      </c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</row>
    <row r="130" spans="1:59" outlineLevel="1" x14ac:dyDescent="0.2">
      <c r="A130" s="177">
        <v>72</v>
      </c>
      <c r="B130" s="178" t="s">
        <v>1940</v>
      </c>
      <c r="C130" s="186" t="s">
        <v>1941</v>
      </c>
      <c r="D130" s="179" t="s">
        <v>1500</v>
      </c>
      <c r="E130" s="180">
        <v>48</v>
      </c>
      <c r="F130" s="181"/>
      <c r="G130" s="182">
        <f>ROUND(E130*F130,2)</f>
        <v>0</v>
      </c>
      <c r="H130" s="181"/>
      <c r="I130" s="182">
        <f>ROUND(E130*H130,2)</f>
        <v>0</v>
      </c>
      <c r="J130" s="181"/>
      <c r="K130" s="182">
        <f>ROUND(E130*J130,2)</f>
        <v>0</v>
      </c>
      <c r="L130" s="182">
        <v>15</v>
      </c>
      <c r="M130" s="182">
        <f>G130*(1+L130/100)</f>
        <v>0</v>
      </c>
      <c r="N130" s="182">
        <v>3.9100000000000003E-2</v>
      </c>
      <c r="O130" s="182">
        <f>ROUND(E130*N130,2)</f>
        <v>1.88</v>
      </c>
      <c r="P130" s="182">
        <v>0</v>
      </c>
      <c r="Q130" s="182">
        <f>ROUND(E130*P130,2)</f>
        <v>0</v>
      </c>
      <c r="R130" s="182"/>
      <c r="S130" s="182" t="s">
        <v>265</v>
      </c>
      <c r="T130" s="161">
        <v>0</v>
      </c>
      <c r="U130" s="161">
        <f>ROUND(E130*T130,2)</f>
        <v>0</v>
      </c>
      <c r="V130" s="161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 t="s">
        <v>1759</v>
      </c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</row>
    <row r="131" spans="1:59" ht="22.5" outlineLevel="1" x14ac:dyDescent="0.2">
      <c r="A131" s="177">
        <v>73</v>
      </c>
      <c r="B131" s="178" t="s">
        <v>1942</v>
      </c>
      <c r="C131" s="186" t="s">
        <v>1943</v>
      </c>
      <c r="D131" s="179" t="s">
        <v>364</v>
      </c>
      <c r="E131" s="180">
        <v>20</v>
      </c>
      <c r="F131" s="181"/>
      <c r="G131" s="182">
        <f>ROUND(E131*F131,2)</f>
        <v>0</v>
      </c>
      <c r="H131" s="181"/>
      <c r="I131" s="182">
        <f>ROUND(E131*H131,2)</f>
        <v>0</v>
      </c>
      <c r="J131" s="181"/>
      <c r="K131" s="182">
        <f>ROUND(E131*J131,2)</f>
        <v>0</v>
      </c>
      <c r="L131" s="182">
        <v>15</v>
      </c>
      <c r="M131" s="182">
        <f>G131*(1+L131/100)</f>
        <v>0</v>
      </c>
      <c r="N131" s="182">
        <v>3.9100000000000003E-2</v>
      </c>
      <c r="O131" s="182">
        <f>ROUND(E131*N131,2)</f>
        <v>0.78</v>
      </c>
      <c r="P131" s="182">
        <v>0</v>
      </c>
      <c r="Q131" s="182">
        <f>ROUND(E131*P131,2)</f>
        <v>0</v>
      </c>
      <c r="R131" s="182"/>
      <c r="S131" s="182" t="s">
        <v>265</v>
      </c>
      <c r="T131" s="161">
        <v>0</v>
      </c>
      <c r="U131" s="161">
        <f>ROUND(E131*T131,2)</f>
        <v>0</v>
      </c>
      <c r="V131" s="161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 t="s">
        <v>1756</v>
      </c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</row>
    <row r="132" spans="1:59" ht="22.5" outlineLevel="1" x14ac:dyDescent="0.2">
      <c r="A132" s="177">
        <v>74</v>
      </c>
      <c r="B132" s="178" t="s">
        <v>1944</v>
      </c>
      <c r="C132" s="186" t="s">
        <v>1945</v>
      </c>
      <c r="D132" s="179" t="s">
        <v>364</v>
      </c>
      <c r="E132" s="180">
        <v>60</v>
      </c>
      <c r="F132" s="181"/>
      <c r="G132" s="182">
        <f>ROUND(E132*F132,2)</f>
        <v>0</v>
      </c>
      <c r="H132" s="181"/>
      <c r="I132" s="182">
        <f>ROUND(E132*H132,2)</f>
        <v>0</v>
      </c>
      <c r="J132" s="181"/>
      <c r="K132" s="182">
        <f>ROUND(E132*J132,2)</f>
        <v>0</v>
      </c>
      <c r="L132" s="182">
        <v>15</v>
      </c>
      <c r="M132" s="182">
        <f>G132*(1+L132/100)</f>
        <v>0</v>
      </c>
      <c r="N132" s="182">
        <v>3.9100000000000003E-2</v>
      </c>
      <c r="O132" s="182">
        <f>ROUND(E132*N132,2)</f>
        <v>2.35</v>
      </c>
      <c r="P132" s="182">
        <v>0</v>
      </c>
      <c r="Q132" s="182">
        <f>ROUND(E132*P132,2)</f>
        <v>0</v>
      </c>
      <c r="R132" s="182"/>
      <c r="S132" s="182" t="s">
        <v>265</v>
      </c>
      <c r="T132" s="161">
        <v>0</v>
      </c>
      <c r="U132" s="161">
        <f>ROUND(E132*T132,2)</f>
        <v>0</v>
      </c>
      <c r="V132" s="161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 t="s">
        <v>1759</v>
      </c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</row>
    <row r="133" spans="1:59" outlineLevel="1" x14ac:dyDescent="0.2">
      <c r="A133" s="177">
        <v>75</v>
      </c>
      <c r="B133" s="178" t="s">
        <v>1946</v>
      </c>
      <c r="C133" s="186" t="s">
        <v>1947</v>
      </c>
      <c r="D133" s="179" t="s">
        <v>369</v>
      </c>
      <c r="E133" s="180">
        <v>0.5</v>
      </c>
      <c r="F133" s="181"/>
      <c r="G133" s="182">
        <f>ROUND(E133*F133,2)</f>
        <v>0</v>
      </c>
      <c r="H133" s="181"/>
      <c r="I133" s="182">
        <f>ROUND(E133*H133,2)</f>
        <v>0</v>
      </c>
      <c r="J133" s="181"/>
      <c r="K133" s="182">
        <f>ROUND(E133*J133,2)</f>
        <v>0</v>
      </c>
      <c r="L133" s="182">
        <v>15</v>
      </c>
      <c r="M133" s="182">
        <f>G133*(1+L133/100)</f>
        <v>0</v>
      </c>
      <c r="N133" s="182">
        <v>0</v>
      </c>
      <c r="O133" s="182">
        <f>ROUND(E133*N133,2)</f>
        <v>0</v>
      </c>
      <c r="P133" s="182">
        <v>0</v>
      </c>
      <c r="Q133" s="182">
        <f>ROUND(E133*P133,2)</f>
        <v>0</v>
      </c>
      <c r="R133" s="182" t="s">
        <v>1836</v>
      </c>
      <c r="S133" s="182" t="s">
        <v>269</v>
      </c>
      <c r="T133" s="161">
        <v>3.0750000000000002</v>
      </c>
      <c r="U133" s="161">
        <f>ROUND(E133*T133,2)</f>
        <v>1.54</v>
      </c>
      <c r="V133" s="161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 t="s">
        <v>1756</v>
      </c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</row>
    <row r="134" spans="1:59" x14ac:dyDescent="0.2">
      <c r="A134" s="166" t="s">
        <v>260</v>
      </c>
      <c r="B134" s="167" t="s">
        <v>134</v>
      </c>
      <c r="C134" s="185" t="s">
        <v>135</v>
      </c>
      <c r="D134" s="168"/>
      <c r="E134" s="169"/>
      <c r="F134" s="170"/>
      <c r="G134" s="170">
        <f>SUMIF(AF135:AF135,"&lt;&gt;NOR",G135:G135)</f>
        <v>0</v>
      </c>
      <c r="H134" s="170"/>
      <c r="I134" s="170">
        <f>SUM(I135:I135)</f>
        <v>0</v>
      </c>
      <c r="J134" s="170"/>
      <c r="K134" s="170">
        <f>SUM(K135:K135)</f>
        <v>0</v>
      </c>
      <c r="L134" s="170"/>
      <c r="M134" s="170">
        <f>SUM(M135:M135)</f>
        <v>0</v>
      </c>
      <c r="N134" s="170"/>
      <c r="O134" s="170">
        <f>SUM(O135:O135)</f>
        <v>0</v>
      </c>
      <c r="P134" s="170"/>
      <c r="Q134" s="170">
        <f>SUM(Q135:Q135)</f>
        <v>0</v>
      </c>
      <c r="R134" s="170"/>
      <c r="S134" s="170"/>
      <c r="T134" s="165"/>
      <c r="U134" s="165">
        <f>SUM(U135:U135)</f>
        <v>0</v>
      </c>
      <c r="V134" s="165"/>
      <c r="AF134" t="s">
        <v>261</v>
      </c>
    </row>
    <row r="135" spans="1:59" outlineLevel="1" x14ac:dyDescent="0.2">
      <c r="A135" s="171">
        <v>76</v>
      </c>
      <c r="B135" s="172" t="s">
        <v>1948</v>
      </c>
      <c r="C135" s="187" t="s">
        <v>1949</v>
      </c>
      <c r="D135" s="173" t="s">
        <v>1609</v>
      </c>
      <c r="E135" s="174">
        <v>24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15</v>
      </c>
      <c r="M135" s="176">
        <f>G135*(1+L135/100)</f>
        <v>0</v>
      </c>
      <c r="N135" s="176">
        <v>0</v>
      </c>
      <c r="O135" s="176">
        <f>ROUND(E135*N135,2)</f>
        <v>0</v>
      </c>
      <c r="P135" s="176">
        <v>0</v>
      </c>
      <c r="Q135" s="176">
        <f>ROUND(E135*P135,2)</f>
        <v>0</v>
      </c>
      <c r="R135" s="176"/>
      <c r="S135" s="176" t="s">
        <v>265</v>
      </c>
      <c r="T135" s="161">
        <v>0</v>
      </c>
      <c r="U135" s="161">
        <f>ROUND(E135*T135,2)</f>
        <v>0</v>
      </c>
      <c r="V135" s="161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 t="s">
        <v>325</v>
      </c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</row>
    <row r="136" spans="1:59" x14ac:dyDescent="0.2">
      <c r="A136" s="5"/>
      <c r="B136" s="6"/>
      <c r="C136" s="188"/>
      <c r="D136" s="8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AD136">
        <v>15</v>
      </c>
      <c r="AE136">
        <v>21</v>
      </c>
    </row>
    <row r="137" spans="1:59" x14ac:dyDescent="0.2">
      <c r="A137" s="155"/>
      <c r="B137" s="156" t="s">
        <v>29</v>
      </c>
      <c r="C137" s="189"/>
      <c r="D137" s="157"/>
      <c r="E137" s="158"/>
      <c r="F137" s="158"/>
      <c r="G137" s="184">
        <f>G8+G16+G68+G72+G81+G94+G134</f>
        <v>0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AD137">
        <f>SUMIF(L7:L135,AD136,G7:G135)</f>
        <v>0</v>
      </c>
      <c r="AE137">
        <f>SUMIF(L7:L135,AE136,G7:G135)</f>
        <v>0</v>
      </c>
      <c r="AF137" t="s">
        <v>300</v>
      </c>
    </row>
    <row r="138" spans="1:59" x14ac:dyDescent="0.2">
      <c r="C138" s="190"/>
      <c r="D138" s="143"/>
      <c r="AF138" t="s">
        <v>319</v>
      </c>
    </row>
    <row r="139" spans="1:59" x14ac:dyDescent="0.2">
      <c r="D139" s="143"/>
    </row>
    <row r="140" spans="1:59" x14ac:dyDescent="0.2">
      <c r="D140" s="143"/>
    </row>
    <row r="141" spans="1:59" x14ac:dyDescent="0.2">
      <c r="D141" s="143"/>
    </row>
    <row r="142" spans="1:59" x14ac:dyDescent="0.2">
      <c r="D142" s="143"/>
    </row>
    <row r="143" spans="1:59" x14ac:dyDescent="0.2">
      <c r="D143" s="143"/>
    </row>
    <row r="144" spans="1:59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NCTjUXKDxT+mOrojNH7FQgqil1mjtUk82rFOs6DzWPs8w0eFN372IV2nFSBGD1S0kqczP5/l/SwepCrxt2gsDA==" saltValue="NDXq9/H2OhUM55NVDCO6fQ==" spinCount="100000" sheet="1"/>
  <mergeCells count="48">
    <mergeCell ref="C28:G28"/>
    <mergeCell ref="A1:G1"/>
    <mergeCell ref="C2:G2"/>
    <mergeCell ref="C3:G3"/>
    <mergeCell ref="C4:G4"/>
    <mergeCell ref="C15:G15"/>
    <mergeCell ref="C20:G20"/>
    <mergeCell ref="C21:G21"/>
    <mergeCell ref="C22:G22"/>
    <mergeCell ref="C23:G23"/>
    <mergeCell ref="C26:G26"/>
    <mergeCell ref="C27:G27"/>
    <mergeCell ref="C40:G40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98:G98"/>
    <mergeCell ref="C42:G42"/>
    <mergeCell ref="C45:G45"/>
    <mergeCell ref="C46:G46"/>
    <mergeCell ref="C51:G51"/>
    <mergeCell ref="C52:G52"/>
    <mergeCell ref="C55:G55"/>
    <mergeCell ref="C56:G56"/>
    <mergeCell ref="C58:G58"/>
    <mergeCell ref="C60:G60"/>
    <mergeCell ref="C67:G67"/>
    <mergeCell ref="C79:G79"/>
    <mergeCell ref="C129:G129"/>
    <mergeCell ref="C101:G101"/>
    <mergeCell ref="C117:G117"/>
    <mergeCell ref="C118:G118"/>
    <mergeCell ref="C120:G120"/>
    <mergeCell ref="C121:G121"/>
    <mergeCell ref="C122:G122"/>
    <mergeCell ref="C123:G123"/>
    <mergeCell ref="C124:G124"/>
    <mergeCell ref="C126:G126"/>
    <mergeCell ref="C127:G127"/>
    <mergeCell ref="C128:G12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250" t="s">
        <v>320</v>
      </c>
      <c r="B1" s="250"/>
      <c r="C1" s="250"/>
      <c r="D1" s="250"/>
      <c r="E1" s="250"/>
      <c r="F1" s="250"/>
      <c r="G1" s="250"/>
      <c r="AF1" t="s">
        <v>236</v>
      </c>
    </row>
    <row r="2" spans="1:59" ht="24.95" customHeight="1" x14ac:dyDescent="0.2">
      <c r="A2" s="144" t="s">
        <v>7</v>
      </c>
      <c r="B2" s="73" t="s">
        <v>44</v>
      </c>
      <c r="C2" s="251" t="s">
        <v>45</v>
      </c>
      <c r="D2" s="252"/>
      <c r="E2" s="252"/>
      <c r="F2" s="252"/>
      <c r="G2" s="253"/>
      <c r="AF2" t="s">
        <v>237</v>
      </c>
    </row>
    <row r="3" spans="1:59" ht="24.95" customHeight="1" x14ac:dyDescent="0.2">
      <c r="A3" s="144" t="s">
        <v>8</v>
      </c>
      <c r="B3" s="73" t="s">
        <v>60</v>
      </c>
      <c r="C3" s="251" t="s">
        <v>61</v>
      </c>
      <c r="D3" s="252"/>
      <c r="E3" s="252"/>
      <c r="F3" s="252"/>
      <c r="G3" s="253"/>
      <c r="AB3" s="90" t="s">
        <v>237</v>
      </c>
      <c r="AF3" t="s">
        <v>239</v>
      </c>
    </row>
    <row r="4" spans="1:59" ht="24.95" customHeight="1" x14ac:dyDescent="0.2">
      <c r="A4" s="145" t="s">
        <v>9</v>
      </c>
      <c r="B4" s="146" t="s">
        <v>76</v>
      </c>
      <c r="C4" s="254" t="s">
        <v>77</v>
      </c>
      <c r="D4" s="255"/>
      <c r="E4" s="255"/>
      <c r="F4" s="255"/>
      <c r="G4" s="256"/>
      <c r="AF4" t="s">
        <v>240</v>
      </c>
    </row>
    <row r="5" spans="1:59" x14ac:dyDescent="0.2">
      <c r="D5" s="143"/>
    </row>
    <row r="6" spans="1:59" ht="38.25" x14ac:dyDescent="0.2">
      <c r="A6" s="148" t="s">
        <v>241</v>
      </c>
      <c r="B6" s="150" t="s">
        <v>242</v>
      </c>
      <c r="C6" s="150" t="s">
        <v>243</v>
      </c>
      <c r="D6" s="149" t="s">
        <v>244</v>
      </c>
      <c r="E6" s="148" t="s">
        <v>245</v>
      </c>
      <c r="F6" s="147" t="s">
        <v>246</v>
      </c>
      <c r="G6" s="148" t="s">
        <v>29</v>
      </c>
      <c r="H6" s="151" t="s">
        <v>30</v>
      </c>
      <c r="I6" s="151" t="s">
        <v>247</v>
      </c>
      <c r="J6" s="151" t="s">
        <v>31</v>
      </c>
      <c r="K6" s="151" t="s">
        <v>248</v>
      </c>
      <c r="L6" s="151" t="s">
        <v>249</v>
      </c>
      <c r="M6" s="151" t="s">
        <v>250</v>
      </c>
      <c r="N6" s="151" t="s">
        <v>251</v>
      </c>
      <c r="O6" s="151" t="s">
        <v>252</v>
      </c>
      <c r="P6" s="151" t="s">
        <v>253</v>
      </c>
      <c r="Q6" s="151" t="s">
        <v>254</v>
      </c>
      <c r="R6" s="151" t="s">
        <v>255</v>
      </c>
      <c r="S6" s="151" t="s">
        <v>256</v>
      </c>
      <c r="T6" s="151" t="s">
        <v>257</v>
      </c>
      <c r="U6" s="151" t="s">
        <v>258</v>
      </c>
      <c r="V6" s="151" t="s">
        <v>259</v>
      </c>
    </row>
    <row r="7" spans="1:59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59" x14ac:dyDescent="0.2">
      <c r="A8" s="166" t="s">
        <v>260</v>
      </c>
      <c r="B8" s="167" t="s">
        <v>102</v>
      </c>
      <c r="C8" s="185" t="s">
        <v>104</v>
      </c>
      <c r="D8" s="168"/>
      <c r="E8" s="169"/>
      <c r="F8" s="170"/>
      <c r="G8" s="170">
        <f>SUMIF(AF9:AF30,"&lt;&gt;NOR",G9:G30)</f>
        <v>0</v>
      </c>
      <c r="H8" s="170"/>
      <c r="I8" s="170">
        <f>SUM(I9:I30)</f>
        <v>0</v>
      </c>
      <c r="J8" s="170"/>
      <c r="K8" s="170">
        <f>SUM(K9:K30)</f>
        <v>0</v>
      </c>
      <c r="L8" s="170"/>
      <c r="M8" s="170">
        <f>SUM(M9:M30)</f>
        <v>0</v>
      </c>
      <c r="N8" s="170"/>
      <c r="O8" s="170">
        <f>SUM(O9:O30)</f>
        <v>0</v>
      </c>
      <c r="P8" s="170"/>
      <c r="Q8" s="170">
        <f>SUM(Q9:Q30)</f>
        <v>0</v>
      </c>
      <c r="R8" s="170"/>
      <c r="S8" s="170"/>
      <c r="T8" s="165"/>
      <c r="U8" s="165">
        <f>SUM(U9:U30)</f>
        <v>0</v>
      </c>
      <c r="V8" s="165"/>
      <c r="AF8" t="s">
        <v>261</v>
      </c>
    </row>
    <row r="9" spans="1:59" ht="33.75" outlineLevel="1" x14ac:dyDescent="0.2">
      <c r="A9" s="171">
        <v>1</v>
      </c>
      <c r="B9" s="172" t="s">
        <v>1558</v>
      </c>
      <c r="C9" s="187" t="s">
        <v>1950</v>
      </c>
      <c r="D9" s="173" t="s">
        <v>1500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15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265</v>
      </c>
      <c r="T9" s="161">
        <v>0</v>
      </c>
      <c r="U9" s="161">
        <f>ROUND(E9*T9,2)</f>
        <v>0</v>
      </c>
      <c r="V9" s="161"/>
      <c r="W9" s="152"/>
      <c r="X9" s="152"/>
      <c r="Y9" s="152"/>
      <c r="Z9" s="152"/>
      <c r="AA9" s="152"/>
      <c r="AB9" s="152"/>
      <c r="AC9" s="152"/>
      <c r="AD9" s="152"/>
      <c r="AE9" s="152"/>
      <c r="AF9" s="152" t="s">
        <v>325</v>
      </c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</row>
    <row r="10" spans="1:59" ht="45" outlineLevel="1" x14ac:dyDescent="0.2">
      <c r="A10" s="159"/>
      <c r="B10" s="160"/>
      <c r="C10" s="248" t="s">
        <v>1951</v>
      </c>
      <c r="D10" s="249"/>
      <c r="E10" s="249"/>
      <c r="F10" s="249"/>
      <c r="G10" s="249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52"/>
      <c r="X10" s="152"/>
      <c r="Y10" s="152"/>
      <c r="Z10" s="152"/>
      <c r="AA10" s="152"/>
      <c r="AB10" s="152"/>
      <c r="AC10" s="152"/>
      <c r="AD10" s="152"/>
      <c r="AE10" s="152"/>
      <c r="AF10" s="152" t="s">
        <v>272</v>
      </c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83" t="str">
        <f>C10</f>
        <v>Přívod vzduchu - Vp=180m3/hod, pext=200Pa,  filtr G4, vířivý protiproudý rekuperační výměník z plastu s by-passem (úč. 93%), ventilátor 230V/0,120kW, integrovaný el. ohřívač s PTC články  230V/0,5kW. Odvod vzduchu - Vo=180m3/hod, pext.=200Pa, filtr G4, ventilátor 230V/0,120kW . Skříň jednotky v provedení s minerální izolací tl.30mm. Zařízeni je ve shodě s požadavky ErP  - nařízení EU 1253/2014  a 1254/2014 (Ecodesign)</v>
      </c>
      <c r="BA10" s="152"/>
      <c r="BB10" s="152"/>
      <c r="BC10" s="152"/>
      <c r="BD10" s="152"/>
      <c r="BE10" s="152"/>
      <c r="BF10" s="152"/>
      <c r="BG10" s="152"/>
    </row>
    <row r="11" spans="1:59" outlineLevel="1" x14ac:dyDescent="0.2">
      <c r="A11" s="177">
        <v>2</v>
      </c>
      <c r="B11" s="178" t="s">
        <v>1568</v>
      </c>
      <c r="C11" s="186" t="s">
        <v>1952</v>
      </c>
      <c r="D11" s="179" t="s">
        <v>1500</v>
      </c>
      <c r="E11" s="180">
        <v>1</v>
      </c>
      <c r="F11" s="181"/>
      <c r="G11" s="182">
        <f t="shared" ref="G11:G30" si="0">ROUND(E11*F11,2)</f>
        <v>0</v>
      </c>
      <c r="H11" s="181"/>
      <c r="I11" s="182">
        <f t="shared" ref="I11:I30" si="1">ROUND(E11*H11,2)</f>
        <v>0</v>
      </c>
      <c r="J11" s="181"/>
      <c r="K11" s="182">
        <f t="shared" ref="K11:K30" si="2">ROUND(E11*J11,2)</f>
        <v>0</v>
      </c>
      <c r="L11" s="182">
        <v>15</v>
      </c>
      <c r="M11" s="182">
        <f t="shared" ref="M11:M30" si="3">G11*(1+L11/100)</f>
        <v>0</v>
      </c>
      <c r="N11" s="182">
        <v>0</v>
      </c>
      <c r="O11" s="182">
        <f t="shared" ref="O11:O30" si="4">ROUND(E11*N11,2)</f>
        <v>0</v>
      </c>
      <c r="P11" s="182">
        <v>0</v>
      </c>
      <c r="Q11" s="182">
        <f t="shared" ref="Q11:Q30" si="5">ROUND(E11*P11,2)</f>
        <v>0</v>
      </c>
      <c r="R11" s="182"/>
      <c r="S11" s="182" t="s">
        <v>265</v>
      </c>
      <c r="T11" s="161">
        <v>0</v>
      </c>
      <c r="U11" s="161">
        <f>ROUND(E11*T11,2)</f>
        <v>0</v>
      </c>
      <c r="V11" s="161"/>
      <c r="W11" s="152"/>
      <c r="X11" s="152"/>
      <c r="Y11" s="152"/>
      <c r="Z11" s="152"/>
      <c r="AA11" s="152"/>
      <c r="AB11" s="152"/>
      <c r="AC11" s="152"/>
      <c r="AD11" s="152"/>
      <c r="AE11" s="152"/>
      <c r="AF11" s="152" t="s">
        <v>325</v>
      </c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</row>
    <row r="12" spans="1:59" outlineLevel="1" x14ac:dyDescent="0.2">
      <c r="A12" s="177">
        <v>3</v>
      </c>
      <c r="B12" s="178" t="s">
        <v>1570</v>
      </c>
      <c r="C12" s="186" t="s">
        <v>1953</v>
      </c>
      <c r="D12" s="179" t="s">
        <v>1500</v>
      </c>
      <c r="E12" s="180">
        <v>1</v>
      </c>
      <c r="F12" s="181"/>
      <c r="G12" s="182">
        <f t="shared" si="0"/>
        <v>0</v>
      </c>
      <c r="H12" s="181"/>
      <c r="I12" s="182">
        <f t="shared" si="1"/>
        <v>0</v>
      </c>
      <c r="J12" s="181"/>
      <c r="K12" s="182">
        <f t="shared" si="2"/>
        <v>0</v>
      </c>
      <c r="L12" s="182">
        <v>15</v>
      </c>
      <c r="M12" s="182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2"/>
      <c r="S12" s="182" t="s">
        <v>265</v>
      </c>
      <c r="T12" s="161">
        <v>0</v>
      </c>
      <c r="U12" s="161">
        <f>ROUND(E12*T12,2)</f>
        <v>0</v>
      </c>
      <c r="V12" s="161"/>
      <c r="W12" s="152"/>
      <c r="X12" s="152"/>
      <c r="Y12" s="152"/>
      <c r="Z12" s="152"/>
      <c r="AA12" s="152"/>
      <c r="AB12" s="152"/>
      <c r="AC12" s="152"/>
      <c r="AD12" s="152"/>
      <c r="AE12" s="152"/>
      <c r="AF12" s="152" t="s">
        <v>325</v>
      </c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</row>
    <row r="13" spans="1:59" outlineLevel="1" x14ac:dyDescent="0.2">
      <c r="A13" s="177">
        <v>4</v>
      </c>
      <c r="B13" s="178" t="s">
        <v>1572</v>
      </c>
      <c r="C13" s="186" t="s">
        <v>1954</v>
      </c>
      <c r="D13" s="179" t="s">
        <v>1500</v>
      </c>
      <c r="E13" s="180">
        <v>1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15</v>
      </c>
      <c r="M13" s="182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2"/>
      <c r="S13" s="182" t="s">
        <v>265</v>
      </c>
      <c r="T13" s="161">
        <v>0</v>
      </c>
      <c r="U13" s="161">
        <f>ROUND(E13*T13,2)</f>
        <v>0</v>
      </c>
      <c r="V13" s="161"/>
      <c r="W13" s="152"/>
      <c r="X13" s="152"/>
      <c r="Y13" s="152"/>
      <c r="Z13" s="152"/>
      <c r="AA13" s="152"/>
      <c r="AB13" s="152"/>
      <c r="AC13" s="152"/>
      <c r="AD13" s="152"/>
      <c r="AE13" s="152"/>
      <c r="AF13" s="152" t="s">
        <v>325</v>
      </c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</row>
    <row r="14" spans="1:59" ht="33.75" outlineLevel="1" x14ac:dyDescent="0.2">
      <c r="A14" s="177">
        <v>5</v>
      </c>
      <c r="B14" s="178" t="s">
        <v>1574</v>
      </c>
      <c r="C14" s="186" t="s">
        <v>1955</v>
      </c>
      <c r="D14" s="179" t="s">
        <v>1956</v>
      </c>
      <c r="E14" s="180">
        <v>2</v>
      </c>
      <c r="F14" s="181"/>
      <c r="G14" s="182">
        <f t="shared" si="0"/>
        <v>0</v>
      </c>
      <c r="H14" s="181"/>
      <c r="I14" s="182">
        <f t="shared" si="1"/>
        <v>0</v>
      </c>
      <c r="J14" s="181"/>
      <c r="K14" s="182">
        <f t="shared" si="2"/>
        <v>0</v>
      </c>
      <c r="L14" s="182">
        <v>15</v>
      </c>
      <c r="M14" s="182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2"/>
      <c r="S14" s="182" t="s">
        <v>265</v>
      </c>
      <c r="T14" s="161">
        <v>0</v>
      </c>
      <c r="U14" s="161">
        <f>ROUND(E14*T14,2)</f>
        <v>0</v>
      </c>
      <c r="V14" s="161"/>
      <c r="W14" s="152"/>
      <c r="X14" s="152"/>
      <c r="Y14" s="152"/>
      <c r="Z14" s="152"/>
      <c r="AA14" s="152"/>
      <c r="AB14" s="152"/>
      <c r="AC14" s="152"/>
      <c r="AD14" s="152"/>
      <c r="AE14" s="152"/>
      <c r="AF14" s="152" t="s">
        <v>325</v>
      </c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</row>
    <row r="15" spans="1:59" ht="33.75" outlineLevel="1" x14ac:dyDescent="0.2">
      <c r="A15" s="177">
        <v>6</v>
      </c>
      <c r="B15" s="178" t="s">
        <v>1576</v>
      </c>
      <c r="C15" s="186" t="s">
        <v>1957</v>
      </c>
      <c r="D15" s="179" t="s">
        <v>1500</v>
      </c>
      <c r="E15" s="180">
        <v>3</v>
      </c>
      <c r="F15" s="181"/>
      <c r="G15" s="182">
        <f t="shared" si="0"/>
        <v>0</v>
      </c>
      <c r="H15" s="181"/>
      <c r="I15" s="182">
        <f t="shared" si="1"/>
        <v>0</v>
      </c>
      <c r="J15" s="181"/>
      <c r="K15" s="182">
        <f t="shared" si="2"/>
        <v>0</v>
      </c>
      <c r="L15" s="182">
        <v>15</v>
      </c>
      <c r="M15" s="182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2"/>
      <c r="S15" s="182" t="s">
        <v>265</v>
      </c>
      <c r="T15" s="161">
        <v>0</v>
      </c>
      <c r="U15" s="161">
        <f>ROUND(E15*T15,2)</f>
        <v>0</v>
      </c>
      <c r="V15" s="161"/>
      <c r="W15" s="152"/>
      <c r="X15" s="152"/>
      <c r="Y15" s="152"/>
      <c r="Z15" s="152"/>
      <c r="AA15" s="152"/>
      <c r="AB15" s="152"/>
      <c r="AC15" s="152"/>
      <c r="AD15" s="152"/>
      <c r="AE15" s="152"/>
      <c r="AF15" s="152" t="s">
        <v>325</v>
      </c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</row>
    <row r="16" spans="1:59" outlineLevel="1" x14ac:dyDescent="0.2">
      <c r="A16" s="177">
        <v>7</v>
      </c>
      <c r="B16" s="178" t="s">
        <v>1578</v>
      </c>
      <c r="C16" s="186" t="s">
        <v>1958</v>
      </c>
      <c r="D16" s="179" t="s">
        <v>1956</v>
      </c>
      <c r="E16" s="180">
        <v>3</v>
      </c>
      <c r="F16" s="181"/>
      <c r="G16" s="182">
        <f t="shared" si="0"/>
        <v>0</v>
      </c>
      <c r="H16" s="181"/>
      <c r="I16" s="182">
        <f t="shared" si="1"/>
        <v>0</v>
      </c>
      <c r="J16" s="181"/>
      <c r="K16" s="182">
        <f t="shared" si="2"/>
        <v>0</v>
      </c>
      <c r="L16" s="182">
        <v>15</v>
      </c>
      <c r="M16" s="182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2"/>
      <c r="S16" s="182" t="s">
        <v>265</v>
      </c>
      <c r="T16" s="161">
        <v>0</v>
      </c>
      <c r="U16" s="161">
        <f>ROUND(E16*T16,2)</f>
        <v>0</v>
      </c>
      <c r="V16" s="161"/>
      <c r="W16" s="152"/>
      <c r="X16" s="152"/>
      <c r="Y16" s="152"/>
      <c r="Z16" s="152"/>
      <c r="AA16" s="152"/>
      <c r="AB16" s="152"/>
      <c r="AC16" s="152"/>
      <c r="AD16" s="152"/>
      <c r="AE16" s="152"/>
      <c r="AF16" s="152" t="s">
        <v>325</v>
      </c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</row>
    <row r="17" spans="1:59" outlineLevel="1" x14ac:dyDescent="0.2">
      <c r="A17" s="177">
        <v>8</v>
      </c>
      <c r="B17" s="178" t="s">
        <v>1580</v>
      </c>
      <c r="C17" s="186" t="s">
        <v>1959</v>
      </c>
      <c r="D17" s="179" t="s">
        <v>1956</v>
      </c>
      <c r="E17" s="180">
        <v>2</v>
      </c>
      <c r="F17" s="181"/>
      <c r="G17" s="182">
        <f t="shared" si="0"/>
        <v>0</v>
      </c>
      <c r="H17" s="181"/>
      <c r="I17" s="182">
        <f t="shared" si="1"/>
        <v>0</v>
      </c>
      <c r="J17" s="181"/>
      <c r="K17" s="182">
        <f t="shared" si="2"/>
        <v>0</v>
      </c>
      <c r="L17" s="182">
        <v>15</v>
      </c>
      <c r="M17" s="182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2"/>
      <c r="S17" s="182" t="s">
        <v>265</v>
      </c>
      <c r="T17" s="161">
        <v>0</v>
      </c>
      <c r="U17" s="161">
        <f>ROUND(E17*T17,2)</f>
        <v>0</v>
      </c>
      <c r="V17" s="161"/>
      <c r="W17" s="152"/>
      <c r="X17" s="152"/>
      <c r="Y17" s="152"/>
      <c r="Z17" s="152"/>
      <c r="AA17" s="152"/>
      <c r="AB17" s="152"/>
      <c r="AC17" s="152"/>
      <c r="AD17" s="152"/>
      <c r="AE17" s="152"/>
      <c r="AF17" s="152" t="s">
        <v>325</v>
      </c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</row>
    <row r="18" spans="1:59" ht="22.5" outlineLevel="1" x14ac:dyDescent="0.2">
      <c r="A18" s="177">
        <v>9</v>
      </c>
      <c r="B18" s="178" t="s">
        <v>1582</v>
      </c>
      <c r="C18" s="186" t="s">
        <v>1960</v>
      </c>
      <c r="D18" s="179" t="s">
        <v>1500</v>
      </c>
      <c r="E18" s="180">
        <v>1</v>
      </c>
      <c r="F18" s="181"/>
      <c r="G18" s="182">
        <f t="shared" si="0"/>
        <v>0</v>
      </c>
      <c r="H18" s="181"/>
      <c r="I18" s="182">
        <f t="shared" si="1"/>
        <v>0</v>
      </c>
      <c r="J18" s="181"/>
      <c r="K18" s="182">
        <f t="shared" si="2"/>
        <v>0</v>
      </c>
      <c r="L18" s="182">
        <v>15</v>
      </c>
      <c r="M18" s="182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2"/>
      <c r="S18" s="182" t="s">
        <v>265</v>
      </c>
      <c r="T18" s="161">
        <v>0</v>
      </c>
      <c r="U18" s="161">
        <f>ROUND(E18*T18,2)</f>
        <v>0</v>
      </c>
      <c r="V18" s="161"/>
      <c r="W18" s="152"/>
      <c r="X18" s="152"/>
      <c r="Y18" s="152"/>
      <c r="Z18" s="152"/>
      <c r="AA18" s="152"/>
      <c r="AB18" s="152"/>
      <c r="AC18" s="152"/>
      <c r="AD18" s="152"/>
      <c r="AE18" s="152"/>
      <c r="AF18" s="152" t="s">
        <v>325</v>
      </c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</row>
    <row r="19" spans="1:59" ht="22.5" outlineLevel="1" x14ac:dyDescent="0.2">
      <c r="A19" s="177">
        <v>10</v>
      </c>
      <c r="B19" s="178" t="s">
        <v>1560</v>
      </c>
      <c r="C19" s="186" t="s">
        <v>1961</v>
      </c>
      <c r="D19" s="179" t="s">
        <v>1500</v>
      </c>
      <c r="E19" s="180">
        <v>2</v>
      </c>
      <c r="F19" s="181"/>
      <c r="G19" s="182">
        <f t="shared" si="0"/>
        <v>0</v>
      </c>
      <c r="H19" s="181"/>
      <c r="I19" s="182">
        <f t="shared" si="1"/>
        <v>0</v>
      </c>
      <c r="J19" s="181"/>
      <c r="K19" s="182">
        <f t="shared" si="2"/>
        <v>0</v>
      </c>
      <c r="L19" s="182">
        <v>15</v>
      </c>
      <c r="M19" s="182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2"/>
      <c r="S19" s="182" t="s">
        <v>265</v>
      </c>
      <c r="T19" s="161">
        <v>0</v>
      </c>
      <c r="U19" s="161">
        <f>ROUND(E19*T19,2)</f>
        <v>0</v>
      </c>
      <c r="V19" s="161"/>
      <c r="W19" s="152"/>
      <c r="X19" s="152"/>
      <c r="Y19" s="152"/>
      <c r="Z19" s="152"/>
      <c r="AA19" s="152"/>
      <c r="AB19" s="152"/>
      <c r="AC19" s="152"/>
      <c r="AD19" s="152"/>
      <c r="AE19" s="152"/>
      <c r="AF19" s="152" t="s">
        <v>325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</row>
    <row r="20" spans="1:59" outlineLevel="1" x14ac:dyDescent="0.2">
      <c r="A20" s="177">
        <v>11</v>
      </c>
      <c r="B20" s="178" t="s">
        <v>1562</v>
      </c>
      <c r="C20" s="186" t="s">
        <v>1962</v>
      </c>
      <c r="D20" s="179" t="s">
        <v>1500</v>
      </c>
      <c r="E20" s="180">
        <v>1</v>
      </c>
      <c r="F20" s="181"/>
      <c r="G20" s="182">
        <f t="shared" si="0"/>
        <v>0</v>
      </c>
      <c r="H20" s="181"/>
      <c r="I20" s="182">
        <f t="shared" si="1"/>
        <v>0</v>
      </c>
      <c r="J20" s="181"/>
      <c r="K20" s="182">
        <f t="shared" si="2"/>
        <v>0</v>
      </c>
      <c r="L20" s="182">
        <v>15</v>
      </c>
      <c r="M20" s="182">
        <f t="shared" si="3"/>
        <v>0</v>
      </c>
      <c r="N20" s="182">
        <v>0</v>
      </c>
      <c r="O20" s="182">
        <f t="shared" si="4"/>
        <v>0</v>
      </c>
      <c r="P20" s="182">
        <v>0</v>
      </c>
      <c r="Q20" s="182">
        <f t="shared" si="5"/>
        <v>0</v>
      </c>
      <c r="R20" s="182"/>
      <c r="S20" s="182" t="s">
        <v>265</v>
      </c>
      <c r="T20" s="161">
        <v>0</v>
      </c>
      <c r="U20" s="161">
        <f>ROUND(E20*T20,2)</f>
        <v>0</v>
      </c>
      <c r="V20" s="161"/>
      <c r="W20" s="152"/>
      <c r="X20" s="152"/>
      <c r="Y20" s="152"/>
      <c r="Z20" s="152"/>
      <c r="AA20" s="152"/>
      <c r="AB20" s="152"/>
      <c r="AC20" s="152"/>
      <c r="AD20" s="152"/>
      <c r="AE20" s="152"/>
      <c r="AF20" s="152" t="s">
        <v>325</v>
      </c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</row>
    <row r="21" spans="1:59" outlineLevel="1" x14ac:dyDescent="0.2">
      <c r="A21" s="177">
        <v>12</v>
      </c>
      <c r="B21" s="178" t="s">
        <v>1564</v>
      </c>
      <c r="C21" s="186" t="s">
        <v>1963</v>
      </c>
      <c r="D21" s="179" t="s">
        <v>1500</v>
      </c>
      <c r="E21" s="180">
        <v>1</v>
      </c>
      <c r="F21" s="181"/>
      <c r="G21" s="182">
        <f t="shared" si="0"/>
        <v>0</v>
      </c>
      <c r="H21" s="181"/>
      <c r="I21" s="182">
        <f t="shared" si="1"/>
        <v>0</v>
      </c>
      <c r="J21" s="181"/>
      <c r="K21" s="182">
        <f t="shared" si="2"/>
        <v>0</v>
      </c>
      <c r="L21" s="182">
        <v>15</v>
      </c>
      <c r="M21" s="182">
        <f t="shared" si="3"/>
        <v>0</v>
      </c>
      <c r="N21" s="182">
        <v>0</v>
      </c>
      <c r="O21" s="182">
        <f t="shared" si="4"/>
        <v>0</v>
      </c>
      <c r="P21" s="182">
        <v>0</v>
      </c>
      <c r="Q21" s="182">
        <f t="shared" si="5"/>
        <v>0</v>
      </c>
      <c r="R21" s="182"/>
      <c r="S21" s="182" t="s">
        <v>265</v>
      </c>
      <c r="T21" s="161">
        <v>0</v>
      </c>
      <c r="U21" s="161">
        <f>ROUND(E21*T21,2)</f>
        <v>0</v>
      </c>
      <c r="V21" s="161"/>
      <c r="W21" s="152"/>
      <c r="X21" s="152"/>
      <c r="Y21" s="152"/>
      <c r="Z21" s="152"/>
      <c r="AA21" s="152"/>
      <c r="AB21" s="152"/>
      <c r="AC21" s="152"/>
      <c r="AD21" s="152"/>
      <c r="AE21" s="152"/>
      <c r="AF21" s="152" t="s">
        <v>325</v>
      </c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</row>
    <row r="22" spans="1:59" outlineLevel="1" x14ac:dyDescent="0.2">
      <c r="A22" s="177">
        <v>13</v>
      </c>
      <c r="B22" s="178" t="s">
        <v>1566</v>
      </c>
      <c r="C22" s="186" t="s">
        <v>1964</v>
      </c>
      <c r="D22" s="179" t="s">
        <v>1500</v>
      </c>
      <c r="E22" s="180">
        <v>1</v>
      </c>
      <c r="F22" s="181"/>
      <c r="G22" s="182">
        <f t="shared" si="0"/>
        <v>0</v>
      </c>
      <c r="H22" s="181"/>
      <c r="I22" s="182">
        <f t="shared" si="1"/>
        <v>0</v>
      </c>
      <c r="J22" s="181"/>
      <c r="K22" s="182">
        <f t="shared" si="2"/>
        <v>0</v>
      </c>
      <c r="L22" s="182">
        <v>15</v>
      </c>
      <c r="M22" s="182">
        <f t="shared" si="3"/>
        <v>0</v>
      </c>
      <c r="N22" s="182">
        <v>0</v>
      </c>
      <c r="O22" s="182">
        <f t="shared" si="4"/>
        <v>0</v>
      </c>
      <c r="P22" s="182">
        <v>0</v>
      </c>
      <c r="Q22" s="182">
        <f t="shared" si="5"/>
        <v>0</v>
      </c>
      <c r="R22" s="182"/>
      <c r="S22" s="182" t="s">
        <v>265</v>
      </c>
      <c r="T22" s="161">
        <v>0</v>
      </c>
      <c r="U22" s="161">
        <f>ROUND(E22*T22,2)</f>
        <v>0</v>
      </c>
      <c r="V22" s="161"/>
      <c r="W22" s="152"/>
      <c r="X22" s="152"/>
      <c r="Y22" s="152"/>
      <c r="Z22" s="152"/>
      <c r="AA22" s="152"/>
      <c r="AB22" s="152"/>
      <c r="AC22" s="152"/>
      <c r="AD22" s="152"/>
      <c r="AE22" s="152"/>
      <c r="AF22" s="152" t="s">
        <v>325</v>
      </c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</row>
    <row r="23" spans="1:59" ht="22.5" outlineLevel="1" x14ac:dyDescent="0.2">
      <c r="A23" s="177">
        <v>14</v>
      </c>
      <c r="B23" s="178" t="s">
        <v>1584</v>
      </c>
      <c r="C23" s="186" t="s">
        <v>1965</v>
      </c>
      <c r="D23" s="179" t="s">
        <v>1500</v>
      </c>
      <c r="E23" s="180">
        <v>1</v>
      </c>
      <c r="F23" s="181"/>
      <c r="G23" s="182">
        <f t="shared" si="0"/>
        <v>0</v>
      </c>
      <c r="H23" s="181"/>
      <c r="I23" s="182">
        <f t="shared" si="1"/>
        <v>0</v>
      </c>
      <c r="J23" s="181"/>
      <c r="K23" s="182">
        <f t="shared" si="2"/>
        <v>0</v>
      </c>
      <c r="L23" s="182">
        <v>15</v>
      </c>
      <c r="M23" s="182">
        <f t="shared" si="3"/>
        <v>0</v>
      </c>
      <c r="N23" s="182">
        <v>0</v>
      </c>
      <c r="O23" s="182">
        <f t="shared" si="4"/>
        <v>0</v>
      </c>
      <c r="P23" s="182">
        <v>0</v>
      </c>
      <c r="Q23" s="182">
        <f t="shared" si="5"/>
        <v>0</v>
      </c>
      <c r="R23" s="182"/>
      <c r="S23" s="182" t="s">
        <v>265</v>
      </c>
      <c r="T23" s="161">
        <v>0</v>
      </c>
      <c r="U23" s="161">
        <f>ROUND(E23*T23,2)</f>
        <v>0</v>
      </c>
      <c r="V23" s="161"/>
      <c r="W23" s="152"/>
      <c r="X23" s="152"/>
      <c r="Y23" s="152"/>
      <c r="Z23" s="152"/>
      <c r="AA23" s="152"/>
      <c r="AB23" s="152"/>
      <c r="AC23" s="152"/>
      <c r="AD23" s="152"/>
      <c r="AE23" s="152"/>
      <c r="AF23" s="152" t="s">
        <v>325</v>
      </c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</row>
    <row r="24" spans="1:59" outlineLevel="1" x14ac:dyDescent="0.2">
      <c r="A24" s="177">
        <v>15</v>
      </c>
      <c r="B24" s="178" t="s">
        <v>1586</v>
      </c>
      <c r="C24" s="186" t="s">
        <v>1966</v>
      </c>
      <c r="D24" s="179" t="s">
        <v>1500</v>
      </c>
      <c r="E24" s="180">
        <v>1</v>
      </c>
      <c r="F24" s="181"/>
      <c r="G24" s="182">
        <f t="shared" si="0"/>
        <v>0</v>
      </c>
      <c r="H24" s="181"/>
      <c r="I24" s="182">
        <f t="shared" si="1"/>
        <v>0</v>
      </c>
      <c r="J24" s="181"/>
      <c r="K24" s="182">
        <f t="shared" si="2"/>
        <v>0</v>
      </c>
      <c r="L24" s="182">
        <v>15</v>
      </c>
      <c r="M24" s="182">
        <f t="shared" si="3"/>
        <v>0</v>
      </c>
      <c r="N24" s="182">
        <v>0</v>
      </c>
      <c r="O24" s="182">
        <f t="shared" si="4"/>
        <v>0</v>
      </c>
      <c r="P24" s="182">
        <v>0</v>
      </c>
      <c r="Q24" s="182">
        <f t="shared" si="5"/>
        <v>0</v>
      </c>
      <c r="R24" s="182"/>
      <c r="S24" s="182" t="s">
        <v>265</v>
      </c>
      <c r="T24" s="161">
        <v>0</v>
      </c>
      <c r="U24" s="161">
        <f>ROUND(E24*T24,2)</f>
        <v>0</v>
      </c>
      <c r="V24" s="161"/>
      <c r="W24" s="152"/>
      <c r="X24" s="152"/>
      <c r="Y24" s="152"/>
      <c r="Z24" s="152"/>
      <c r="AA24" s="152"/>
      <c r="AB24" s="152"/>
      <c r="AC24" s="152"/>
      <c r="AD24" s="152"/>
      <c r="AE24" s="152"/>
      <c r="AF24" s="152" t="s">
        <v>325</v>
      </c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</row>
    <row r="25" spans="1:59" outlineLevel="1" x14ac:dyDescent="0.2">
      <c r="A25" s="177">
        <v>16</v>
      </c>
      <c r="B25" s="178" t="s">
        <v>1588</v>
      </c>
      <c r="C25" s="186" t="s">
        <v>1967</v>
      </c>
      <c r="D25" s="179" t="s">
        <v>1500</v>
      </c>
      <c r="E25" s="180">
        <v>1</v>
      </c>
      <c r="F25" s="181"/>
      <c r="G25" s="182">
        <f t="shared" si="0"/>
        <v>0</v>
      </c>
      <c r="H25" s="181"/>
      <c r="I25" s="182">
        <f t="shared" si="1"/>
        <v>0</v>
      </c>
      <c r="J25" s="181"/>
      <c r="K25" s="182">
        <f t="shared" si="2"/>
        <v>0</v>
      </c>
      <c r="L25" s="182">
        <v>15</v>
      </c>
      <c r="M25" s="182">
        <f t="shared" si="3"/>
        <v>0</v>
      </c>
      <c r="N25" s="182">
        <v>0</v>
      </c>
      <c r="O25" s="182">
        <f t="shared" si="4"/>
        <v>0</v>
      </c>
      <c r="P25" s="182">
        <v>0</v>
      </c>
      <c r="Q25" s="182">
        <f t="shared" si="5"/>
        <v>0</v>
      </c>
      <c r="R25" s="182"/>
      <c r="S25" s="182" t="s">
        <v>265</v>
      </c>
      <c r="T25" s="161">
        <v>0</v>
      </c>
      <c r="U25" s="161">
        <f>ROUND(E25*T25,2)</f>
        <v>0</v>
      </c>
      <c r="V25" s="161"/>
      <c r="W25" s="152"/>
      <c r="X25" s="152"/>
      <c r="Y25" s="152"/>
      <c r="Z25" s="152"/>
      <c r="AA25" s="152"/>
      <c r="AB25" s="152"/>
      <c r="AC25" s="152"/>
      <c r="AD25" s="152"/>
      <c r="AE25" s="152"/>
      <c r="AF25" s="152" t="s">
        <v>325</v>
      </c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</row>
    <row r="26" spans="1:59" ht="22.5" outlineLevel="1" x14ac:dyDescent="0.2">
      <c r="A26" s="177">
        <v>17</v>
      </c>
      <c r="B26" s="178" t="s">
        <v>1590</v>
      </c>
      <c r="C26" s="186" t="s">
        <v>1968</v>
      </c>
      <c r="D26" s="179" t="s">
        <v>353</v>
      </c>
      <c r="E26" s="180">
        <v>15</v>
      </c>
      <c r="F26" s="181"/>
      <c r="G26" s="182">
        <f t="shared" si="0"/>
        <v>0</v>
      </c>
      <c r="H26" s="181"/>
      <c r="I26" s="182">
        <f t="shared" si="1"/>
        <v>0</v>
      </c>
      <c r="J26" s="181"/>
      <c r="K26" s="182">
        <f t="shared" si="2"/>
        <v>0</v>
      </c>
      <c r="L26" s="182">
        <v>15</v>
      </c>
      <c r="M26" s="182">
        <f t="shared" si="3"/>
        <v>0</v>
      </c>
      <c r="N26" s="182">
        <v>0</v>
      </c>
      <c r="O26" s="182">
        <f t="shared" si="4"/>
        <v>0</v>
      </c>
      <c r="P26" s="182">
        <v>0</v>
      </c>
      <c r="Q26" s="182">
        <f t="shared" si="5"/>
        <v>0</v>
      </c>
      <c r="R26" s="182"/>
      <c r="S26" s="182" t="s">
        <v>265</v>
      </c>
      <c r="T26" s="161">
        <v>0</v>
      </c>
      <c r="U26" s="161">
        <f>ROUND(E26*T26,2)</f>
        <v>0</v>
      </c>
      <c r="V26" s="161"/>
      <c r="W26" s="152"/>
      <c r="X26" s="152"/>
      <c r="Y26" s="152"/>
      <c r="Z26" s="152"/>
      <c r="AA26" s="152"/>
      <c r="AB26" s="152"/>
      <c r="AC26" s="152"/>
      <c r="AD26" s="152"/>
      <c r="AE26" s="152"/>
      <c r="AF26" s="152" t="s">
        <v>325</v>
      </c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</row>
    <row r="27" spans="1:59" ht="22.5" outlineLevel="1" x14ac:dyDescent="0.2">
      <c r="A27" s="177">
        <v>18</v>
      </c>
      <c r="B27" s="178" t="s">
        <v>1592</v>
      </c>
      <c r="C27" s="186" t="s">
        <v>1969</v>
      </c>
      <c r="D27" s="179" t="s">
        <v>353</v>
      </c>
      <c r="E27" s="180">
        <v>5</v>
      </c>
      <c r="F27" s="181"/>
      <c r="G27" s="182">
        <f t="shared" si="0"/>
        <v>0</v>
      </c>
      <c r="H27" s="181"/>
      <c r="I27" s="182">
        <f t="shared" si="1"/>
        <v>0</v>
      </c>
      <c r="J27" s="181"/>
      <c r="K27" s="182">
        <f t="shared" si="2"/>
        <v>0</v>
      </c>
      <c r="L27" s="182">
        <v>15</v>
      </c>
      <c r="M27" s="182">
        <f t="shared" si="3"/>
        <v>0</v>
      </c>
      <c r="N27" s="182">
        <v>0</v>
      </c>
      <c r="O27" s="182">
        <f t="shared" si="4"/>
        <v>0</v>
      </c>
      <c r="P27" s="182">
        <v>0</v>
      </c>
      <c r="Q27" s="182">
        <f t="shared" si="5"/>
        <v>0</v>
      </c>
      <c r="R27" s="182"/>
      <c r="S27" s="182" t="s">
        <v>265</v>
      </c>
      <c r="T27" s="161">
        <v>0</v>
      </c>
      <c r="U27" s="161">
        <f>ROUND(E27*T27,2)</f>
        <v>0</v>
      </c>
      <c r="V27" s="161"/>
      <c r="W27" s="152"/>
      <c r="X27" s="152"/>
      <c r="Y27" s="152"/>
      <c r="Z27" s="152"/>
      <c r="AA27" s="152"/>
      <c r="AB27" s="152"/>
      <c r="AC27" s="152"/>
      <c r="AD27" s="152"/>
      <c r="AE27" s="152"/>
      <c r="AF27" s="152" t="s">
        <v>325</v>
      </c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 spans="1:59" ht="22.5" outlineLevel="1" x14ac:dyDescent="0.2">
      <c r="A28" s="177">
        <v>19</v>
      </c>
      <c r="B28" s="178" t="s">
        <v>1594</v>
      </c>
      <c r="C28" s="186" t="s">
        <v>1970</v>
      </c>
      <c r="D28" s="179" t="s">
        <v>353</v>
      </c>
      <c r="E28" s="180">
        <v>3</v>
      </c>
      <c r="F28" s="181"/>
      <c r="G28" s="182">
        <f t="shared" si="0"/>
        <v>0</v>
      </c>
      <c r="H28" s="181"/>
      <c r="I28" s="182">
        <f t="shared" si="1"/>
        <v>0</v>
      </c>
      <c r="J28" s="181"/>
      <c r="K28" s="182">
        <f t="shared" si="2"/>
        <v>0</v>
      </c>
      <c r="L28" s="182">
        <v>15</v>
      </c>
      <c r="M28" s="182">
        <f t="shared" si="3"/>
        <v>0</v>
      </c>
      <c r="N28" s="182">
        <v>0</v>
      </c>
      <c r="O28" s="182">
        <f t="shared" si="4"/>
        <v>0</v>
      </c>
      <c r="P28" s="182">
        <v>0</v>
      </c>
      <c r="Q28" s="182">
        <f t="shared" si="5"/>
        <v>0</v>
      </c>
      <c r="R28" s="182"/>
      <c r="S28" s="182" t="s">
        <v>265</v>
      </c>
      <c r="T28" s="161">
        <v>0</v>
      </c>
      <c r="U28" s="161">
        <f>ROUND(E28*T28,2)</f>
        <v>0</v>
      </c>
      <c r="V28" s="161"/>
      <c r="W28" s="152"/>
      <c r="X28" s="152"/>
      <c r="Y28" s="152"/>
      <c r="Z28" s="152"/>
      <c r="AA28" s="152"/>
      <c r="AB28" s="152"/>
      <c r="AC28" s="152"/>
      <c r="AD28" s="152"/>
      <c r="AE28" s="152"/>
      <c r="AF28" s="152" t="s">
        <v>325</v>
      </c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</row>
    <row r="29" spans="1:59" outlineLevel="1" x14ac:dyDescent="0.2">
      <c r="A29" s="177">
        <v>20</v>
      </c>
      <c r="B29" s="178" t="s">
        <v>1596</v>
      </c>
      <c r="C29" s="186" t="s">
        <v>1971</v>
      </c>
      <c r="D29" s="179" t="s">
        <v>1972</v>
      </c>
      <c r="E29" s="180">
        <v>50</v>
      </c>
      <c r="F29" s="181"/>
      <c r="G29" s="182">
        <f t="shared" si="0"/>
        <v>0</v>
      </c>
      <c r="H29" s="181"/>
      <c r="I29" s="182">
        <f t="shared" si="1"/>
        <v>0</v>
      </c>
      <c r="J29" s="181"/>
      <c r="K29" s="182">
        <f t="shared" si="2"/>
        <v>0</v>
      </c>
      <c r="L29" s="182">
        <v>15</v>
      </c>
      <c r="M29" s="182">
        <f t="shared" si="3"/>
        <v>0</v>
      </c>
      <c r="N29" s="182">
        <v>0</v>
      </c>
      <c r="O29" s="182">
        <f t="shared" si="4"/>
        <v>0</v>
      </c>
      <c r="P29" s="182">
        <v>0</v>
      </c>
      <c r="Q29" s="182">
        <f t="shared" si="5"/>
        <v>0</v>
      </c>
      <c r="R29" s="182"/>
      <c r="S29" s="182" t="s">
        <v>265</v>
      </c>
      <c r="T29" s="161">
        <v>0</v>
      </c>
      <c r="U29" s="161">
        <f>ROUND(E29*T29,2)</f>
        <v>0</v>
      </c>
      <c r="V29" s="161"/>
      <c r="W29" s="152"/>
      <c r="X29" s="152"/>
      <c r="Y29" s="152"/>
      <c r="Z29" s="152"/>
      <c r="AA29" s="152"/>
      <c r="AB29" s="152"/>
      <c r="AC29" s="152"/>
      <c r="AD29" s="152"/>
      <c r="AE29" s="152"/>
      <c r="AF29" s="152" t="s">
        <v>325</v>
      </c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</row>
    <row r="30" spans="1:59" outlineLevel="1" x14ac:dyDescent="0.2">
      <c r="A30" s="171">
        <v>21</v>
      </c>
      <c r="B30" s="172" t="s">
        <v>1599</v>
      </c>
      <c r="C30" s="187" t="s">
        <v>1973</v>
      </c>
      <c r="D30" s="173" t="s">
        <v>1609</v>
      </c>
      <c r="E30" s="174">
        <v>8</v>
      </c>
      <c r="F30" s="175"/>
      <c r="G30" s="176">
        <f t="shared" si="0"/>
        <v>0</v>
      </c>
      <c r="H30" s="175"/>
      <c r="I30" s="176">
        <f t="shared" si="1"/>
        <v>0</v>
      </c>
      <c r="J30" s="175"/>
      <c r="K30" s="176">
        <f t="shared" si="2"/>
        <v>0</v>
      </c>
      <c r="L30" s="176">
        <v>15</v>
      </c>
      <c r="M30" s="176">
        <f t="shared" si="3"/>
        <v>0</v>
      </c>
      <c r="N30" s="176">
        <v>0</v>
      </c>
      <c r="O30" s="176">
        <f t="shared" si="4"/>
        <v>0</v>
      </c>
      <c r="P30" s="176">
        <v>0</v>
      </c>
      <c r="Q30" s="176">
        <f t="shared" si="5"/>
        <v>0</v>
      </c>
      <c r="R30" s="176"/>
      <c r="S30" s="176" t="s">
        <v>265</v>
      </c>
      <c r="T30" s="161">
        <v>0</v>
      </c>
      <c r="U30" s="161">
        <f>ROUND(E30*T30,2)</f>
        <v>0</v>
      </c>
      <c r="V30" s="161"/>
      <c r="W30" s="152"/>
      <c r="X30" s="152"/>
      <c r="Y30" s="152"/>
      <c r="Z30" s="152"/>
      <c r="AA30" s="152"/>
      <c r="AB30" s="152"/>
      <c r="AC30" s="152"/>
      <c r="AD30" s="152"/>
      <c r="AE30" s="152"/>
      <c r="AF30" s="152" t="s">
        <v>325</v>
      </c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 spans="1:59" x14ac:dyDescent="0.2">
      <c r="A31" s="5"/>
      <c r="B31" s="6"/>
      <c r="C31" s="188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AD31">
        <v>15</v>
      </c>
      <c r="AE31">
        <v>21</v>
      </c>
    </row>
    <row r="32" spans="1:59" x14ac:dyDescent="0.2">
      <c r="A32" s="155"/>
      <c r="B32" s="156" t="s">
        <v>29</v>
      </c>
      <c r="C32" s="189"/>
      <c r="D32" s="157"/>
      <c r="E32" s="158"/>
      <c r="F32" s="158"/>
      <c r="G32" s="184">
        <f>G8</f>
        <v>0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AD32">
        <f>SUMIF(L7:L30,AD31,G7:G30)</f>
        <v>0</v>
      </c>
      <c r="AE32">
        <f>SUMIF(L7:L30,AE31,G7:G30)</f>
        <v>0</v>
      </c>
      <c r="AF32" t="s">
        <v>300</v>
      </c>
    </row>
    <row r="33" spans="3:32" x14ac:dyDescent="0.2">
      <c r="C33" s="190"/>
      <c r="D33" s="143"/>
      <c r="AF33" t="s">
        <v>319</v>
      </c>
    </row>
    <row r="34" spans="3:32" x14ac:dyDescent="0.2">
      <c r="D34" s="143"/>
    </row>
    <row r="35" spans="3:32" x14ac:dyDescent="0.2">
      <c r="D35" s="143"/>
    </row>
    <row r="36" spans="3:32" x14ac:dyDescent="0.2">
      <c r="D36" s="143"/>
    </row>
    <row r="37" spans="3:32" x14ac:dyDescent="0.2">
      <c r="D37" s="143"/>
    </row>
    <row r="38" spans="3:32" x14ac:dyDescent="0.2">
      <c r="D38" s="143"/>
    </row>
    <row r="39" spans="3:32" x14ac:dyDescent="0.2">
      <c r="D39" s="143"/>
    </row>
    <row r="40" spans="3:32" x14ac:dyDescent="0.2">
      <c r="D40" s="143"/>
    </row>
    <row r="41" spans="3:32" x14ac:dyDescent="0.2">
      <c r="D41" s="143"/>
    </row>
    <row r="42" spans="3:32" x14ac:dyDescent="0.2">
      <c r="D42" s="143"/>
    </row>
    <row r="43" spans="3:32" x14ac:dyDescent="0.2">
      <c r="D43" s="143"/>
    </row>
    <row r="44" spans="3:32" x14ac:dyDescent="0.2">
      <c r="D44" s="143"/>
    </row>
    <row r="45" spans="3:32" x14ac:dyDescent="0.2">
      <c r="D45" s="143"/>
    </row>
    <row r="46" spans="3:32" x14ac:dyDescent="0.2">
      <c r="D46" s="143"/>
    </row>
    <row r="47" spans="3:32" x14ac:dyDescent="0.2">
      <c r="D47" s="143"/>
    </row>
    <row r="48" spans="3:32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H1jL8B8mKPcb8zI4r6O9JaUKyv2iIU5Vu689oTxr724gtE9QR7+P00crdlgLTiuu4sxi1yLXG4kDlfdnrQ7JWQ==" saltValue="kzccmmjrmOnGUmIuBSxhIA==" spinCount="100000" sheet="1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250" t="s">
        <v>320</v>
      </c>
      <c r="B1" s="250"/>
      <c r="C1" s="250"/>
      <c r="D1" s="250"/>
      <c r="E1" s="250"/>
      <c r="F1" s="250"/>
      <c r="G1" s="250"/>
      <c r="AF1" t="s">
        <v>236</v>
      </c>
    </row>
    <row r="2" spans="1:59" ht="24.95" customHeight="1" x14ac:dyDescent="0.2">
      <c r="A2" s="144" t="s">
        <v>7</v>
      </c>
      <c r="B2" s="73" t="s">
        <v>44</v>
      </c>
      <c r="C2" s="251" t="s">
        <v>45</v>
      </c>
      <c r="D2" s="252"/>
      <c r="E2" s="252"/>
      <c r="F2" s="252"/>
      <c r="G2" s="253"/>
      <c r="AF2" t="s">
        <v>237</v>
      </c>
    </row>
    <row r="3" spans="1:59" ht="24.95" customHeight="1" x14ac:dyDescent="0.2">
      <c r="A3" s="144" t="s">
        <v>8</v>
      </c>
      <c r="B3" s="73" t="s">
        <v>60</v>
      </c>
      <c r="C3" s="251" t="s">
        <v>61</v>
      </c>
      <c r="D3" s="252"/>
      <c r="E3" s="252"/>
      <c r="F3" s="252"/>
      <c r="G3" s="253"/>
      <c r="AB3" s="90" t="s">
        <v>237</v>
      </c>
      <c r="AF3" t="s">
        <v>239</v>
      </c>
    </row>
    <row r="4" spans="1:59" ht="24.95" customHeight="1" x14ac:dyDescent="0.2">
      <c r="A4" s="145" t="s">
        <v>9</v>
      </c>
      <c r="B4" s="146" t="s">
        <v>78</v>
      </c>
      <c r="C4" s="254" t="s">
        <v>79</v>
      </c>
      <c r="D4" s="255"/>
      <c r="E4" s="255"/>
      <c r="F4" s="255"/>
      <c r="G4" s="256"/>
      <c r="AF4" t="s">
        <v>240</v>
      </c>
    </row>
    <row r="5" spans="1:59" x14ac:dyDescent="0.2">
      <c r="D5" s="143"/>
    </row>
    <row r="6" spans="1:59" ht="38.25" x14ac:dyDescent="0.2">
      <c r="A6" s="148" t="s">
        <v>241</v>
      </c>
      <c r="B6" s="150" t="s">
        <v>242</v>
      </c>
      <c r="C6" s="150" t="s">
        <v>243</v>
      </c>
      <c r="D6" s="149" t="s">
        <v>244</v>
      </c>
      <c r="E6" s="148" t="s">
        <v>245</v>
      </c>
      <c r="F6" s="147" t="s">
        <v>246</v>
      </c>
      <c r="G6" s="148" t="s">
        <v>29</v>
      </c>
      <c r="H6" s="151" t="s">
        <v>30</v>
      </c>
      <c r="I6" s="151" t="s">
        <v>247</v>
      </c>
      <c r="J6" s="151" t="s">
        <v>31</v>
      </c>
      <c r="K6" s="151" t="s">
        <v>248</v>
      </c>
      <c r="L6" s="151" t="s">
        <v>249</v>
      </c>
      <c r="M6" s="151" t="s">
        <v>250</v>
      </c>
      <c r="N6" s="151" t="s">
        <v>251</v>
      </c>
      <c r="O6" s="151" t="s">
        <v>252</v>
      </c>
      <c r="P6" s="151" t="s">
        <v>253</v>
      </c>
      <c r="Q6" s="151" t="s">
        <v>254</v>
      </c>
      <c r="R6" s="151" t="s">
        <v>255</v>
      </c>
      <c r="S6" s="151" t="s">
        <v>256</v>
      </c>
      <c r="T6" s="151" t="s">
        <v>257</v>
      </c>
      <c r="U6" s="151" t="s">
        <v>258</v>
      </c>
      <c r="V6" s="151" t="s">
        <v>259</v>
      </c>
    </row>
    <row r="7" spans="1:59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59" x14ac:dyDescent="0.2">
      <c r="A8" s="166" t="s">
        <v>260</v>
      </c>
      <c r="B8" s="167" t="s">
        <v>109</v>
      </c>
      <c r="C8" s="185" t="s">
        <v>111</v>
      </c>
      <c r="D8" s="168"/>
      <c r="E8" s="169"/>
      <c r="F8" s="170"/>
      <c r="G8" s="170">
        <f>SUMIF(AF9:AF33,"&lt;&gt;NOR",G9:G33)</f>
        <v>0</v>
      </c>
      <c r="H8" s="170"/>
      <c r="I8" s="170">
        <f>SUM(I9:I33)</f>
        <v>0</v>
      </c>
      <c r="J8" s="170"/>
      <c r="K8" s="170">
        <f>SUM(K9:K33)</f>
        <v>0</v>
      </c>
      <c r="L8" s="170"/>
      <c r="M8" s="170">
        <f>SUM(M9:M33)</f>
        <v>0</v>
      </c>
      <c r="N8" s="170"/>
      <c r="O8" s="170">
        <f>SUM(O9:O33)</f>
        <v>0</v>
      </c>
      <c r="P8" s="170"/>
      <c r="Q8" s="170">
        <f>SUM(Q9:Q33)</f>
        <v>0</v>
      </c>
      <c r="R8" s="170"/>
      <c r="S8" s="170"/>
      <c r="T8" s="165"/>
      <c r="U8" s="165">
        <f>SUM(U9:U33)</f>
        <v>0</v>
      </c>
      <c r="V8" s="165"/>
      <c r="AF8" t="s">
        <v>261</v>
      </c>
    </row>
    <row r="9" spans="1:59" ht="33.75" outlineLevel="1" x14ac:dyDescent="0.2">
      <c r="A9" s="171">
        <v>1</v>
      </c>
      <c r="B9" s="172" t="s">
        <v>1558</v>
      </c>
      <c r="C9" s="187" t="s">
        <v>1974</v>
      </c>
      <c r="D9" s="173" t="s">
        <v>1500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15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265</v>
      </c>
      <c r="T9" s="161">
        <v>0</v>
      </c>
      <c r="U9" s="161">
        <f>ROUND(E9*T9,2)</f>
        <v>0</v>
      </c>
      <c r="V9" s="161"/>
      <c r="W9" s="152"/>
      <c r="X9" s="152"/>
      <c r="Y9" s="152"/>
      <c r="Z9" s="152"/>
      <c r="AA9" s="152"/>
      <c r="AB9" s="152"/>
      <c r="AC9" s="152"/>
      <c r="AD9" s="152"/>
      <c r="AE9" s="152"/>
      <c r="AF9" s="152" t="s">
        <v>325</v>
      </c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</row>
    <row r="10" spans="1:59" ht="45" outlineLevel="1" x14ac:dyDescent="0.2">
      <c r="A10" s="159"/>
      <c r="B10" s="160"/>
      <c r="C10" s="248" t="s">
        <v>1975</v>
      </c>
      <c r="D10" s="249"/>
      <c r="E10" s="249"/>
      <c r="F10" s="249"/>
      <c r="G10" s="249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52"/>
      <c r="X10" s="152"/>
      <c r="Y10" s="152"/>
      <c r="Z10" s="152"/>
      <c r="AA10" s="152"/>
      <c r="AB10" s="152"/>
      <c r="AC10" s="152"/>
      <c r="AD10" s="152"/>
      <c r="AE10" s="152"/>
      <c r="AF10" s="152" t="s">
        <v>272</v>
      </c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83" t="str">
        <f>C10</f>
        <v>Přívod vzduchu - Vp=220m3/hod, pext=200Pa,  filtr G4, vířivý protiproudý rekuperační výměník z plastu s by-passem (úč. 93%), ventilátor 230V/0,120kW, integrovaný el. ohřívač s PTC články  230V/0,5kW. Odvod vzduchu - Vo=220m3/hod, pext.=200Pa, filtr G4, ventilátor 230V/0,120kW . Skříň jednotky v provedení s minerální izolací tl.30mm. Zařízeni je ve shodě s požadavky ErP  - nařízení EU 1253/2014  a 1254/2014 (Ecodesign)</v>
      </c>
      <c r="BA10" s="152"/>
      <c r="BB10" s="152"/>
      <c r="BC10" s="152"/>
      <c r="BD10" s="152"/>
      <c r="BE10" s="152"/>
      <c r="BF10" s="152"/>
      <c r="BG10" s="152"/>
    </row>
    <row r="11" spans="1:59" outlineLevel="1" x14ac:dyDescent="0.2">
      <c r="A11" s="177">
        <v>2</v>
      </c>
      <c r="B11" s="178" t="s">
        <v>1568</v>
      </c>
      <c r="C11" s="186" t="s">
        <v>1976</v>
      </c>
      <c r="D11" s="179" t="s">
        <v>1500</v>
      </c>
      <c r="E11" s="180">
        <v>1</v>
      </c>
      <c r="F11" s="181"/>
      <c r="G11" s="182">
        <f t="shared" ref="G11:G33" si="0">ROUND(E11*F11,2)</f>
        <v>0</v>
      </c>
      <c r="H11" s="181"/>
      <c r="I11" s="182">
        <f t="shared" ref="I11:I33" si="1">ROUND(E11*H11,2)</f>
        <v>0</v>
      </c>
      <c r="J11" s="181"/>
      <c r="K11" s="182">
        <f t="shared" ref="K11:K33" si="2">ROUND(E11*J11,2)</f>
        <v>0</v>
      </c>
      <c r="L11" s="182">
        <v>15</v>
      </c>
      <c r="M11" s="182">
        <f t="shared" ref="M11:M33" si="3">G11*(1+L11/100)</f>
        <v>0</v>
      </c>
      <c r="N11" s="182">
        <v>0</v>
      </c>
      <c r="O11" s="182">
        <f t="shared" ref="O11:O33" si="4">ROUND(E11*N11,2)</f>
        <v>0</v>
      </c>
      <c r="P11" s="182">
        <v>0</v>
      </c>
      <c r="Q11" s="182">
        <f t="shared" ref="Q11:Q33" si="5">ROUND(E11*P11,2)</f>
        <v>0</v>
      </c>
      <c r="R11" s="182"/>
      <c r="S11" s="182" t="s">
        <v>265</v>
      </c>
      <c r="T11" s="161">
        <v>0</v>
      </c>
      <c r="U11" s="161">
        <f>ROUND(E11*T11,2)</f>
        <v>0</v>
      </c>
      <c r="V11" s="161"/>
      <c r="W11" s="152"/>
      <c r="X11" s="152"/>
      <c r="Y11" s="152"/>
      <c r="Z11" s="152"/>
      <c r="AA11" s="152"/>
      <c r="AB11" s="152"/>
      <c r="AC11" s="152"/>
      <c r="AD11" s="152"/>
      <c r="AE11" s="152"/>
      <c r="AF11" s="152" t="s">
        <v>325</v>
      </c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</row>
    <row r="12" spans="1:59" outlineLevel="1" x14ac:dyDescent="0.2">
      <c r="A12" s="177">
        <v>3</v>
      </c>
      <c r="B12" s="178" t="s">
        <v>1570</v>
      </c>
      <c r="C12" s="186" t="s">
        <v>1977</v>
      </c>
      <c r="D12" s="179" t="s">
        <v>1500</v>
      </c>
      <c r="E12" s="180">
        <v>1</v>
      </c>
      <c r="F12" s="181"/>
      <c r="G12" s="182">
        <f t="shared" si="0"/>
        <v>0</v>
      </c>
      <c r="H12" s="181"/>
      <c r="I12" s="182">
        <f t="shared" si="1"/>
        <v>0</v>
      </c>
      <c r="J12" s="181"/>
      <c r="K12" s="182">
        <f t="shared" si="2"/>
        <v>0</v>
      </c>
      <c r="L12" s="182">
        <v>15</v>
      </c>
      <c r="M12" s="182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2"/>
      <c r="S12" s="182" t="s">
        <v>265</v>
      </c>
      <c r="T12" s="161">
        <v>0</v>
      </c>
      <c r="U12" s="161">
        <f>ROUND(E12*T12,2)</f>
        <v>0</v>
      </c>
      <c r="V12" s="161"/>
      <c r="W12" s="152"/>
      <c r="X12" s="152"/>
      <c r="Y12" s="152"/>
      <c r="Z12" s="152"/>
      <c r="AA12" s="152"/>
      <c r="AB12" s="152"/>
      <c r="AC12" s="152"/>
      <c r="AD12" s="152"/>
      <c r="AE12" s="152"/>
      <c r="AF12" s="152" t="s">
        <v>325</v>
      </c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</row>
    <row r="13" spans="1:59" outlineLevel="1" x14ac:dyDescent="0.2">
      <c r="A13" s="177">
        <v>4</v>
      </c>
      <c r="B13" s="178" t="s">
        <v>1572</v>
      </c>
      <c r="C13" s="186" t="s">
        <v>1978</v>
      </c>
      <c r="D13" s="179" t="s">
        <v>1500</v>
      </c>
      <c r="E13" s="180">
        <v>1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15</v>
      </c>
      <c r="M13" s="182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2"/>
      <c r="S13" s="182" t="s">
        <v>265</v>
      </c>
      <c r="T13" s="161">
        <v>0</v>
      </c>
      <c r="U13" s="161">
        <f>ROUND(E13*T13,2)</f>
        <v>0</v>
      </c>
      <c r="V13" s="161"/>
      <c r="W13" s="152"/>
      <c r="X13" s="152"/>
      <c r="Y13" s="152"/>
      <c r="Z13" s="152"/>
      <c r="AA13" s="152"/>
      <c r="AB13" s="152"/>
      <c r="AC13" s="152"/>
      <c r="AD13" s="152"/>
      <c r="AE13" s="152"/>
      <c r="AF13" s="152" t="s">
        <v>325</v>
      </c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</row>
    <row r="14" spans="1:59" ht="33.75" outlineLevel="1" x14ac:dyDescent="0.2">
      <c r="A14" s="177">
        <v>5</v>
      </c>
      <c r="B14" s="178" t="s">
        <v>1574</v>
      </c>
      <c r="C14" s="186" t="s">
        <v>1979</v>
      </c>
      <c r="D14" s="179" t="s">
        <v>1956</v>
      </c>
      <c r="E14" s="180">
        <v>2</v>
      </c>
      <c r="F14" s="181"/>
      <c r="G14" s="182">
        <f t="shared" si="0"/>
        <v>0</v>
      </c>
      <c r="H14" s="181"/>
      <c r="I14" s="182">
        <f t="shared" si="1"/>
        <v>0</v>
      </c>
      <c r="J14" s="181"/>
      <c r="K14" s="182">
        <f t="shared" si="2"/>
        <v>0</v>
      </c>
      <c r="L14" s="182">
        <v>15</v>
      </c>
      <c r="M14" s="182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2"/>
      <c r="S14" s="182" t="s">
        <v>265</v>
      </c>
      <c r="T14" s="161">
        <v>0</v>
      </c>
      <c r="U14" s="161">
        <f>ROUND(E14*T14,2)</f>
        <v>0</v>
      </c>
      <c r="V14" s="161"/>
      <c r="W14" s="152"/>
      <c r="X14" s="152"/>
      <c r="Y14" s="152"/>
      <c r="Z14" s="152"/>
      <c r="AA14" s="152"/>
      <c r="AB14" s="152"/>
      <c r="AC14" s="152"/>
      <c r="AD14" s="152"/>
      <c r="AE14" s="152"/>
      <c r="AF14" s="152" t="s">
        <v>325</v>
      </c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</row>
    <row r="15" spans="1:59" ht="33.75" outlineLevel="1" x14ac:dyDescent="0.2">
      <c r="A15" s="177">
        <v>6</v>
      </c>
      <c r="B15" s="178" t="s">
        <v>1576</v>
      </c>
      <c r="C15" s="186" t="s">
        <v>1980</v>
      </c>
      <c r="D15" s="179" t="s">
        <v>1500</v>
      </c>
      <c r="E15" s="180">
        <v>3</v>
      </c>
      <c r="F15" s="181"/>
      <c r="G15" s="182">
        <f t="shared" si="0"/>
        <v>0</v>
      </c>
      <c r="H15" s="181"/>
      <c r="I15" s="182">
        <f t="shared" si="1"/>
        <v>0</v>
      </c>
      <c r="J15" s="181"/>
      <c r="K15" s="182">
        <f t="shared" si="2"/>
        <v>0</v>
      </c>
      <c r="L15" s="182">
        <v>15</v>
      </c>
      <c r="M15" s="182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2"/>
      <c r="S15" s="182" t="s">
        <v>265</v>
      </c>
      <c r="T15" s="161">
        <v>0</v>
      </c>
      <c r="U15" s="161">
        <f>ROUND(E15*T15,2)</f>
        <v>0</v>
      </c>
      <c r="V15" s="161"/>
      <c r="W15" s="152"/>
      <c r="X15" s="152"/>
      <c r="Y15" s="152"/>
      <c r="Z15" s="152"/>
      <c r="AA15" s="152"/>
      <c r="AB15" s="152"/>
      <c r="AC15" s="152"/>
      <c r="AD15" s="152"/>
      <c r="AE15" s="152"/>
      <c r="AF15" s="152" t="s">
        <v>325</v>
      </c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</row>
    <row r="16" spans="1:59" outlineLevel="1" x14ac:dyDescent="0.2">
      <c r="A16" s="177">
        <v>7</v>
      </c>
      <c r="B16" s="178" t="s">
        <v>1578</v>
      </c>
      <c r="C16" s="186" t="s">
        <v>1981</v>
      </c>
      <c r="D16" s="179" t="s">
        <v>1956</v>
      </c>
      <c r="E16" s="180">
        <v>1</v>
      </c>
      <c r="F16" s="181"/>
      <c r="G16" s="182">
        <f t="shared" si="0"/>
        <v>0</v>
      </c>
      <c r="H16" s="181"/>
      <c r="I16" s="182">
        <f t="shared" si="1"/>
        <v>0</v>
      </c>
      <c r="J16" s="181"/>
      <c r="K16" s="182">
        <f t="shared" si="2"/>
        <v>0</v>
      </c>
      <c r="L16" s="182">
        <v>15</v>
      </c>
      <c r="M16" s="182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2"/>
      <c r="S16" s="182" t="s">
        <v>265</v>
      </c>
      <c r="T16" s="161">
        <v>0</v>
      </c>
      <c r="U16" s="161">
        <f>ROUND(E16*T16,2)</f>
        <v>0</v>
      </c>
      <c r="V16" s="161"/>
      <c r="W16" s="152"/>
      <c r="X16" s="152"/>
      <c r="Y16" s="152"/>
      <c r="Z16" s="152"/>
      <c r="AA16" s="152"/>
      <c r="AB16" s="152"/>
      <c r="AC16" s="152"/>
      <c r="AD16" s="152"/>
      <c r="AE16" s="152"/>
      <c r="AF16" s="152" t="s">
        <v>325</v>
      </c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</row>
    <row r="17" spans="1:59" outlineLevel="1" x14ac:dyDescent="0.2">
      <c r="A17" s="177">
        <v>8</v>
      </c>
      <c r="B17" s="178" t="s">
        <v>1580</v>
      </c>
      <c r="C17" s="186" t="s">
        <v>1982</v>
      </c>
      <c r="D17" s="179" t="s">
        <v>1956</v>
      </c>
      <c r="E17" s="180">
        <v>1</v>
      </c>
      <c r="F17" s="181"/>
      <c r="G17" s="182">
        <f t="shared" si="0"/>
        <v>0</v>
      </c>
      <c r="H17" s="181"/>
      <c r="I17" s="182">
        <f t="shared" si="1"/>
        <v>0</v>
      </c>
      <c r="J17" s="181"/>
      <c r="K17" s="182">
        <f t="shared" si="2"/>
        <v>0</v>
      </c>
      <c r="L17" s="182">
        <v>15</v>
      </c>
      <c r="M17" s="182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2"/>
      <c r="S17" s="182" t="s">
        <v>265</v>
      </c>
      <c r="T17" s="161">
        <v>0</v>
      </c>
      <c r="U17" s="161">
        <f>ROUND(E17*T17,2)</f>
        <v>0</v>
      </c>
      <c r="V17" s="161"/>
      <c r="W17" s="152"/>
      <c r="X17" s="152"/>
      <c r="Y17" s="152"/>
      <c r="Z17" s="152"/>
      <c r="AA17" s="152"/>
      <c r="AB17" s="152"/>
      <c r="AC17" s="152"/>
      <c r="AD17" s="152"/>
      <c r="AE17" s="152"/>
      <c r="AF17" s="152" t="s">
        <v>325</v>
      </c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</row>
    <row r="18" spans="1:59" outlineLevel="1" x14ac:dyDescent="0.2">
      <c r="A18" s="177">
        <v>9</v>
      </c>
      <c r="B18" s="178" t="s">
        <v>1582</v>
      </c>
      <c r="C18" s="186" t="s">
        <v>1983</v>
      </c>
      <c r="D18" s="179" t="s">
        <v>1956</v>
      </c>
      <c r="E18" s="180">
        <v>2</v>
      </c>
      <c r="F18" s="181"/>
      <c r="G18" s="182">
        <f t="shared" si="0"/>
        <v>0</v>
      </c>
      <c r="H18" s="181"/>
      <c r="I18" s="182">
        <f t="shared" si="1"/>
        <v>0</v>
      </c>
      <c r="J18" s="181"/>
      <c r="K18" s="182">
        <f t="shared" si="2"/>
        <v>0</v>
      </c>
      <c r="L18" s="182">
        <v>15</v>
      </c>
      <c r="M18" s="182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2"/>
      <c r="S18" s="182" t="s">
        <v>265</v>
      </c>
      <c r="T18" s="161">
        <v>0</v>
      </c>
      <c r="U18" s="161">
        <f>ROUND(E18*T18,2)</f>
        <v>0</v>
      </c>
      <c r="V18" s="161"/>
      <c r="W18" s="152"/>
      <c r="X18" s="152"/>
      <c r="Y18" s="152"/>
      <c r="Z18" s="152"/>
      <c r="AA18" s="152"/>
      <c r="AB18" s="152"/>
      <c r="AC18" s="152"/>
      <c r="AD18" s="152"/>
      <c r="AE18" s="152"/>
      <c r="AF18" s="152" t="s">
        <v>325</v>
      </c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</row>
    <row r="19" spans="1:59" outlineLevel="1" x14ac:dyDescent="0.2">
      <c r="A19" s="177">
        <v>10</v>
      </c>
      <c r="B19" s="178" t="s">
        <v>1560</v>
      </c>
      <c r="C19" s="186" t="s">
        <v>1984</v>
      </c>
      <c r="D19" s="179" t="s">
        <v>1956</v>
      </c>
      <c r="E19" s="180">
        <v>2</v>
      </c>
      <c r="F19" s="181"/>
      <c r="G19" s="182">
        <f t="shared" si="0"/>
        <v>0</v>
      </c>
      <c r="H19" s="181"/>
      <c r="I19" s="182">
        <f t="shared" si="1"/>
        <v>0</v>
      </c>
      <c r="J19" s="181"/>
      <c r="K19" s="182">
        <f t="shared" si="2"/>
        <v>0</v>
      </c>
      <c r="L19" s="182">
        <v>15</v>
      </c>
      <c r="M19" s="182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2"/>
      <c r="S19" s="182" t="s">
        <v>265</v>
      </c>
      <c r="T19" s="161">
        <v>0</v>
      </c>
      <c r="U19" s="161">
        <f>ROUND(E19*T19,2)</f>
        <v>0</v>
      </c>
      <c r="V19" s="161"/>
      <c r="W19" s="152"/>
      <c r="X19" s="152"/>
      <c r="Y19" s="152"/>
      <c r="Z19" s="152"/>
      <c r="AA19" s="152"/>
      <c r="AB19" s="152"/>
      <c r="AC19" s="152"/>
      <c r="AD19" s="152"/>
      <c r="AE19" s="152"/>
      <c r="AF19" s="152" t="s">
        <v>325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</row>
    <row r="20" spans="1:59" ht="22.5" outlineLevel="1" x14ac:dyDescent="0.2">
      <c r="A20" s="177">
        <v>11</v>
      </c>
      <c r="B20" s="178" t="s">
        <v>1562</v>
      </c>
      <c r="C20" s="186" t="s">
        <v>1985</v>
      </c>
      <c r="D20" s="179" t="s">
        <v>1500</v>
      </c>
      <c r="E20" s="180">
        <v>2</v>
      </c>
      <c r="F20" s="181"/>
      <c r="G20" s="182">
        <f t="shared" si="0"/>
        <v>0</v>
      </c>
      <c r="H20" s="181"/>
      <c r="I20" s="182">
        <f t="shared" si="1"/>
        <v>0</v>
      </c>
      <c r="J20" s="181"/>
      <c r="K20" s="182">
        <f t="shared" si="2"/>
        <v>0</v>
      </c>
      <c r="L20" s="182">
        <v>15</v>
      </c>
      <c r="M20" s="182">
        <f t="shared" si="3"/>
        <v>0</v>
      </c>
      <c r="N20" s="182">
        <v>0</v>
      </c>
      <c r="O20" s="182">
        <f t="shared" si="4"/>
        <v>0</v>
      </c>
      <c r="P20" s="182">
        <v>0</v>
      </c>
      <c r="Q20" s="182">
        <f t="shared" si="5"/>
        <v>0</v>
      </c>
      <c r="R20" s="182"/>
      <c r="S20" s="182" t="s">
        <v>265</v>
      </c>
      <c r="T20" s="161">
        <v>0</v>
      </c>
      <c r="U20" s="161">
        <f>ROUND(E20*T20,2)</f>
        <v>0</v>
      </c>
      <c r="V20" s="161"/>
      <c r="W20" s="152"/>
      <c r="X20" s="152"/>
      <c r="Y20" s="152"/>
      <c r="Z20" s="152"/>
      <c r="AA20" s="152"/>
      <c r="AB20" s="152"/>
      <c r="AC20" s="152"/>
      <c r="AD20" s="152"/>
      <c r="AE20" s="152"/>
      <c r="AF20" s="152" t="s">
        <v>325</v>
      </c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</row>
    <row r="21" spans="1:59" outlineLevel="1" x14ac:dyDescent="0.2">
      <c r="A21" s="177">
        <v>12</v>
      </c>
      <c r="B21" s="178" t="s">
        <v>1564</v>
      </c>
      <c r="C21" s="186" t="s">
        <v>1986</v>
      </c>
      <c r="D21" s="179" t="s">
        <v>1500</v>
      </c>
      <c r="E21" s="180">
        <v>3</v>
      </c>
      <c r="F21" s="181"/>
      <c r="G21" s="182">
        <f t="shared" si="0"/>
        <v>0</v>
      </c>
      <c r="H21" s="181"/>
      <c r="I21" s="182">
        <f t="shared" si="1"/>
        <v>0</v>
      </c>
      <c r="J21" s="181"/>
      <c r="K21" s="182">
        <f t="shared" si="2"/>
        <v>0</v>
      </c>
      <c r="L21" s="182">
        <v>15</v>
      </c>
      <c r="M21" s="182">
        <f t="shared" si="3"/>
        <v>0</v>
      </c>
      <c r="N21" s="182">
        <v>0</v>
      </c>
      <c r="O21" s="182">
        <f t="shared" si="4"/>
        <v>0</v>
      </c>
      <c r="P21" s="182">
        <v>0</v>
      </c>
      <c r="Q21" s="182">
        <f t="shared" si="5"/>
        <v>0</v>
      </c>
      <c r="R21" s="182"/>
      <c r="S21" s="182" t="s">
        <v>265</v>
      </c>
      <c r="T21" s="161">
        <v>0</v>
      </c>
      <c r="U21" s="161">
        <f>ROUND(E21*T21,2)</f>
        <v>0</v>
      </c>
      <c r="V21" s="161"/>
      <c r="W21" s="152"/>
      <c r="X21" s="152"/>
      <c r="Y21" s="152"/>
      <c r="Z21" s="152"/>
      <c r="AA21" s="152"/>
      <c r="AB21" s="152"/>
      <c r="AC21" s="152"/>
      <c r="AD21" s="152"/>
      <c r="AE21" s="152"/>
      <c r="AF21" s="152" t="s">
        <v>325</v>
      </c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</row>
    <row r="22" spans="1:59" outlineLevel="1" x14ac:dyDescent="0.2">
      <c r="A22" s="177">
        <v>13</v>
      </c>
      <c r="B22" s="178" t="s">
        <v>1566</v>
      </c>
      <c r="C22" s="186" t="s">
        <v>1987</v>
      </c>
      <c r="D22" s="179" t="s">
        <v>1500</v>
      </c>
      <c r="E22" s="180">
        <v>2</v>
      </c>
      <c r="F22" s="181"/>
      <c r="G22" s="182">
        <f t="shared" si="0"/>
        <v>0</v>
      </c>
      <c r="H22" s="181"/>
      <c r="I22" s="182">
        <f t="shared" si="1"/>
        <v>0</v>
      </c>
      <c r="J22" s="181"/>
      <c r="K22" s="182">
        <f t="shared" si="2"/>
        <v>0</v>
      </c>
      <c r="L22" s="182">
        <v>15</v>
      </c>
      <c r="M22" s="182">
        <f t="shared" si="3"/>
        <v>0</v>
      </c>
      <c r="N22" s="182">
        <v>0</v>
      </c>
      <c r="O22" s="182">
        <f t="shared" si="4"/>
        <v>0</v>
      </c>
      <c r="P22" s="182">
        <v>0</v>
      </c>
      <c r="Q22" s="182">
        <f t="shared" si="5"/>
        <v>0</v>
      </c>
      <c r="R22" s="182"/>
      <c r="S22" s="182" t="s">
        <v>265</v>
      </c>
      <c r="T22" s="161">
        <v>0</v>
      </c>
      <c r="U22" s="161">
        <f>ROUND(E22*T22,2)</f>
        <v>0</v>
      </c>
      <c r="V22" s="161"/>
      <c r="W22" s="152"/>
      <c r="X22" s="152"/>
      <c r="Y22" s="152"/>
      <c r="Z22" s="152"/>
      <c r="AA22" s="152"/>
      <c r="AB22" s="152"/>
      <c r="AC22" s="152"/>
      <c r="AD22" s="152"/>
      <c r="AE22" s="152"/>
      <c r="AF22" s="152" t="s">
        <v>325</v>
      </c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</row>
    <row r="23" spans="1:59" ht="22.5" outlineLevel="1" x14ac:dyDescent="0.2">
      <c r="A23" s="177">
        <v>14</v>
      </c>
      <c r="B23" s="178" t="s">
        <v>1584</v>
      </c>
      <c r="C23" s="186" t="s">
        <v>1988</v>
      </c>
      <c r="D23" s="179" t="s">
        <v>1500</v>
      </c>
      <c r="E23" s="180">
        <v>1</v>
      </c>
      <c r="F23" s="181"/>
      <c r="G23" s="182">
        <f t="shared" si="0"/>
        <v>0</v>
      </c>
      <c r="H23" s="181"/>
      <c r="I23" s="182">
        <f t="shared" si="1"/>
        <v>0</v>
      </c>
      <c r="J23" s="181"/>
      <c r="K23" s="182">
        <f t="shared" si="2"/>
        <v>0</v>
      </c>
      <c r="L23" s="182">
        <v>15</v>
      </c>
      <c r="M23" s="182">
        <f t="shared" si="3"/>
        <v>0</v>
      </c>
      <c r="N23" s="182">
        <v>0</v>
      </c>
      <c r="O23" s="182">
        <f t="shared" si="4"/>
        <v>0</v>
      </c>
      <c r="P23" s="182">
        <v>0</v>
      </c>
      <c r="Q23" s="182">
        <f t="shared" si="5"/>
        <v>0</v>
      </c>
      <c r="R23" s="182"/>
      <c r="S23" s="182" t="s">
        <v>265</v>
      </c>
      <c r="T23" s="161">
        <v>0</v>
      </c>
      <c r="U23" s="161">
        <f>ROUND(E23*T23,2)</f>
        <v>0</v>
      </c>
      <c r="V23" s="161"/>
      <c r="W23" s="152"/>
      <c r="X23" s="152"/>
      <c r="Y23" s="152"/>
      <c r="Z23" s="152"/>
      <c r="AA23" s="152"/>
      <c r="AB23" s="152"/>
      <c r="AC23" s="152"/>
      <c r="AD23" s="152"/>
      <c r="AE23" s="152"/>
      <c r="AF23" s="152" t="s">
        <v>325</v>
      </c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</row>
    <row r="24" spans="1:59" outlineLevel="1" x14ac:dyDescent="0.2">
      <c r="A24" s="177">
        <v>15</v>
      </c>
      <c r="B24" s="178" t="s">
        <v>1586</v>
      </c>
      <c r="C24" s="186" t="s">
        <v>1989</v>
      </c>
      <c r="D24" s="179" t="s">
        <v>1500</v>
      </c>
      <c r="E24" s="180">
        <v>4</v>
      </c>
      <c r="F24" s="181"/>
      <c r="G24" s="182">
        <f t="shared" si="0"/>
        <v>0</v>
      </c>
      <c r="H24" s="181"/>
      <c r="I24" s="182">
        <f t="shared" si="1"/>
        <v>0</v>
      </c>
      <c r="J24" s="181"/>
      <c r="K24" s="182">
        <f t="shared" si="2"/>
        <v>0</v>
      </c>
      <c r="L24" s="182">
        <v>15</v>
      </c>
      <c r="M24" s="182">
        <f t="shared" si="3"/>
        <v>0</v>
      </c>
      <c r="N24" s="182">
        <v>0</v>
      </c>
      <c r="O24" s="182">
        <f t="shared" si="4"/>
        <v>0</v>
      </c>
      <c r="P24" s="182">
        <v>0</v>
      </c>
      <c r="Q24" s="182">
        <f t="shared" si="5"/>
        <v>0</v>
      </c>
      <c r="R24" s="182"/>
      <c r="S24" s="182" t="s">
        <v>265</v>
      </c>
      <c r="T24" s="161">
        <v>0</v>
      </c>
      <c r="U24" s="161">
        <f>ROUND(E24*T24,2)</f>
        <v>0</v>
      </c>
      <c r="V24" s="161"/>
      <c r="W24" s="152"/>
      <c r="X24" s="152"/>
      <c r="Y24" s="152"/>
      <c r="Z24" s="152"/>
      <c r="AA24" s="152"/>
      <c r="AB24" s="152"/>
      <c r="AC24" s="152"/>
      <c r="AD24" s="152"/>
      <c r="AE24" s="152"/>
      <c r="AF24" s="152" t="s">
        <v>325</v>
      </c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</row>
    <row r="25" spans="1:59" outlineLevel="1" x14ac:dyDescent="0.2">
      <c r="A25" s="177">
        <v>16</v>
      </c>
      <c r="B25" s="178" t="s">
        <v>1588</v>
      </c>
      <c r="C25" s="186" t="s">
        <v>1990</v>
      </c>
      <c r="D25" s="179" t="s">
        <v>1500</v>
      </c>
      <c r="E25" s="180">
        <v>10</v>
      </c>
      <c r="F25" s="181"/>
      <c r="G25" s="182">
        <f t="shared" si="0"/>
        <v>0</v>
      </c>
      <c r="H25" s="181"/>
      <c r="I25" s="182">
        <f t="shared" si="1"/>
        <v>0</v>
      </c>
      <c r="J25" s="181"/>
      <c r="K25" s="182">
        <f t="shared" si="2"/>
        <v>0</v>
      </c>
      <c r="L25" s="182">
        <v>15</v>
      </c>
      <c r="M25" s="182">
        <f t="shared" si="3"/>
        <v>0</v>
      </c>
      <c r="N25" s="182">
        <v>0</v>
      </c>
      <c r="O25" s="182">
        <f t="shared" si="4"/>
        <v>0</v>
      </c>
      <c r="P25" s="182">
        <v>0</v>
      </c>
      <c r="Q25" s="182">
        <f t="shared" si="5"/>
        <v>0</v>
      </c>
      <c r="R25" s="182"/>
      <c r="S25" s="182" t="s">
        <v>265</v>
      </c>
      <c r="T25" s="161">
        <v>0</v>
      </c>
      <c r="U25" s="161">
        <f>ROUND(E25*T25,2)</f>
        <v>0</v>
      </c>
      <c r="V25" s="161"/>
      <c r="W25" s="152"/>
      <c r="X25" s="152"/>
      <c r="Y25" s="152"/>
      <c r="Z25" s="152"/>
      <c r="AA25" s="152"/>
      <c r="AB25" s="152"/>
      <c r="AC25" s="152"/>
      <c r="AD25" s="152"/>
      <c r="AE25" s="152"/>
      <c r="AF25" s="152" t="s">
        <v>325</v>
      </c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</row>
    <row r="26" spans="1:59" outlineLevel="1" x14ac:dyDescent="0.2">
      <c r="A26" s="177">
        <v>17</v>
      </c>
      <c r="B26" s="178" t="s">
        <v>1590</v>
      </c>
      <c r="C26" s="186" t="s">
        <v>1991</v>
      </c>
      <c r="D26" s="179" t="s">
        <v>1500</v>
      </c>
      <c r="E26" s="180">
        <v>1</v>
      </c>
      <c r="F26" s="181"/>
      <c r="G26" s="182">
        <f t="shared" si="0"/>
        <v>0</v>
      </c>
      <c r="H26" s="181"/>
      <c r="I26" s="182">
        <f t="shared" si="1"/>
        <v>0</v>
      </c>
      <c r="J26" s="181"/>
      <c r="K26" s="182">
        <f t="shared" si="2"/>
        <v>0</v>
      </c>
      <c r="L26" s="182">
        <v>15</v>
      </c>
      <c r="M26" s="182">
        <f t="shared" si="3"/>
        <v>0</v>
      </c>
      <c r="N26" s="182">
        <v>0</v>
      </c>
      <c r="O26" s="182">
        <f t="shared" si="4"/>
        <v>0</v>
      </c>
      <c r="P26" s="182">
        <v>0</v>
      </c>
      <c r="Q26" s="182">
        <f t="shared" si="5"/>
        <v>0</v>
      </c>
      <c r="R26" s="182"/>
      <c r="S26" s="182" t="s">
        <v>265</v>
      </c>
      <c r="T26" s="161">
        <v>0</v>
      </c>
      <c r="U26" s="161">
        <f>ROUND(E26*T26,2)</f>
        <v>0</v>
      </c>
      <c r="V26" s="161"/>
      <c r="W26" s="152"/>
      <c r="X26" s="152"/>
      <c r="Y26" s="152"/>
      <c r="Z26" s="152"/>
      <c r="AA26" s="152"/>
      <c r="AB26" s="152"/>
      <c r="AC26" s="152"/>
      <c r="AD26" s="152"/>
      <c r="AE26" s="152"/>
      <c r="AF26" s="152" t="s">
        <v>325</v>
      </c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</row>
    <row r="27" spans="1:59" ht="22.5" outlineLevel="1" x14ac:dyDescent="0.2">
      <c r="A27" s="177">
        <v>18</v>
      </c>
      <c r="B27" s="178" t="s">
        <v>1592</v>
      </c>
      <c r="C27" s="186" t="s">
        <v>1992</v>
      </c>
      <c r="D27" s="179" t="s">
        <v>1500</v>
      </c>
      <c r="E27" s="180">
        <v>1</v>
      </c>
      <c r="F27" s="181"/>
      <c r="G27" s="182">
        <f t="shared" si="0"/>
        <v>0</v>
      </c>
      <c r="H27" s="181"/>
      <c r="I27" s="182">
        <f t="shared" si="1"/>
        <v>0</v>
      </c>
      <c r="J27" s="181"/>
      <c r="K27" s="182">
        <f t="shared" si="2"/>
        <v>0</v>
      </c>
      <c r="L27" s="182">
        <v>15</v>
      </c>
      <c r="M27" s="182">
        <f t="shared" si="3"/>
        <v>0</v>
      </c>
      <c r="N27" s="182">
        <v>0</v>
      </c>
      <c r="O27" s="182">
        <f t="shared" si="4"/>
        <v>0</v>
      </c>
      <c r="P27" s="182">
        <v>0</v>
      </c>
      <c r="Q27" s="182">
        <f t="shared" si="5"/>
        <v>0</v>
      </c>
      <c r="R27" s="182"/>
      <c r="S27" s="182" t="s">
        <v>265</v>
      </c>
      <c r="T27" s="161">
        <v>0</v>
      </c>
      <c r="U27" s="161">
        <f>ROUND(E27*T27,2)</f>
        <v>0</v>
      </c>
      <c r="V27" s="161"/>
      <c r="W27" s="152"/>
      <c r="X27" s="152"/>
      <c r="Y27" s="152"/>
      <c r="Z27" s="152"/>
      <c r="AA27" s="152"/>
      <c r="AB27" s="152"/>
      <c r="AC27" s="152"/>
      <c r="AD27" s="152"/>
      <c r="AE27" s="152"/>
      <c r="AF27" s="152" t="s">
        <v>325</v>
      </c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 spans="1:59" outlineLevel="1" x14ac:dyDescent="0.2">
      <c r="A28" s="177">
        <v>19</v>
      </c>
      <c r="B28" s="178" t="s">
        <v>1594</v>
      </c>
      <c r="C28" s="186" t="s">
        <v>1993</v>
      </c>
      <c r="D28" s="179" t="s">
        <v>1500</v>
      </c>
      <c r="E28" s="180">
        <v>1</v>
      </c>
      <c r="F28" s="181"/>
      <c r="G28" s="182">
        <f t="shared" si="0"/>
        <v>0</v>
      </c>
      <c r="H28" s="181"/>
      <c r="I28" s="182">
        <f t="shared" si="1"/>
        <v>0</v>
      </c>
      <c r="J28" s="181"/>
      <c r="K28" s="182">
        <f t="shared" si="2"/>
        <v>0</v>
      </c>
      <c r="L28" s="182">
        <v>15</v>
      </c>
      <c r="M28" s="182">
        <f t="shared" si="3"/>
        <v>0</v>
      </c>
      <c r="N28" s="182">
        <v>0</v>
      </c>
      <c r="O28" s="182">
        <f t="shared" si="4"/>
        <v>0</v>
      </c>
      <c r="P28" s="182">
        <v>0</v>
      </c>
      <c r="Q28" s="182">
        <f t="shared" si="5"/>
        <v>0</v>
      </c>
      <c r="R28" s="182"/>
      <c r="S28" s="182" t="s">
        <v>265</v>
      </c>
      <c r="T28" s="161">
        <v>0</v>
      </c>
      <c r="U28" s="161">
        <f>ROUND(E28*T28,2)</f>
        <v>0</v>
      </c>
      <c r="V28" s="161"/>
      <c r="W28" s="152"/>
      <c r="X28" s="152"/>
      <c r="Y28" s="152"/>
      <c r="Z28" s="152"/>
      <c r="AA28" s="152"/>
      <c r="AB28" s="152"/>
      <c r="AC28" s="152"/>
      <c r="AD28" s="152"/>
      <c r="AE28" s="152"/>
      <c r="AF28" s="152" t="s">
        <v>325</v>
      </c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</row>
    <row r="29" spans="1:59" ht="22.5" outlineLevel="1" x14ac:dyDescent="0.2">
      <c r="A29" s="177">
        <v>20</v>
      </c>
      <c r="B29" s="178" t="s">
        <v>1596</v>
      </c>
      <c r="C29" s="186" t="s">
        <v>1994</v>
      </c>
      <c r="D29" s="179" t="s">
        <v>353</v>
      </c>
      <c r="E29" s="180">
        <v>23</v>
      </c>
      <c r="F29" s="181"/>
      <c r="G29" s="182">
        <f t="shared" si="0"/>
        <v>0</v>
      </c>
      <c r="H29" s="181"/>
      <c r="I29" s="182">
        <f t="shared" si="1"/>
        <v>0</v>
      </c>
      <c r="J29" s="181"/>
      <c r="K29" s="182">
        <f t="shared" si="2"/>
        <v>0</v>
      </c>
      <c r="L29" s="182">
        <v>15</v>
      </c>
      <c r="M29" s="182">
        <f t="shared" si="3"/>
        <v>0</v>
      </c>
      <c r="N29" s="182">
        <v>0</v>
      </c>
      <c r="O29" s="182">
        <f t="shared" si="4"/>
        <v>0</v>
      </c>
      <c r="P29" s="182">
        <v>0</v>
      </c>
      <c r="Q29" s="182">
        <f t="shared" si="5"/>
        <v>0</v>
      </c>
      <c r="R29" s="182"/>
      <c r="S29" s="182" t="s">
        <v>265</v>
      </c>
      <c r="T29" s="161">
        <v>0</v>
      </c>
      <c r="U29" s="161">
        <f>ROUND(E29*T29,2)</f>
        <v>0</v>
      </c>
      <c r="V29" s="161"/>
      <c r="W29" s="152"/>
      <c r="X29" s="152"/>
      <c r="Y29" s="152"/>
      <c r="Z29" s="152"/>
      <c r="AA29" s="152"/>
      <c r="AB29" s="152"/>
      <c r="AC29" s="152"/>
      <c r="AD29" s="152"/>
      <c r="AE29" s="152"/>
      <c r="AF29" s="152" t="s">
        <v>325</v>
      </c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</row>
    <row r="30" spans="1:59" ht="22.5" outlineLevel="1" x14ac:dyDescent="0.2">
      <c r="A30" s="177">
        <v>21</v>
      </c>
      <c r="B30" s="178" t="s">
        <v>1599</v>
      </c>
      <c r="C30" s="186" t="s">
        <v>1995</v>
      </c>
      <c r="D30" s="179" t="s">
        <v>353</v>
      </c>
      <c r="E30" s="180">
        <v>6</v>
      </c>
      <c r="F30" s="181"/>
      <c r="G30" s="182">
        <f t="shared" si="0"/>
        <v>0</v>
      </c>
      <c r="H30" s="181"/>
      <c r="I30" s="182">
        <f t="shared" si="1"/>
        <v>0</v>
      </c>
      <c r="J30" s="181"/>
      <c r="K30" s="182">
        <f t="shared" si="2"/>
        <v>0</v>
      </c>
      <c r="L30" s="182">
        <v>15</v>
      </c>
      <c r="M30" s="182">
        <f t="shared" si="3"/>
        <v>0</v>
      </c>
      <c r="N30" s="182">
        <v>0</v>
      </c>
      <c r="O30" s="182">
        <f t="shared" si="4"/>
        <v>0</v>
      </c>
      <c r="P30" s="182">
        <v>0</v>
      </c>
      <c r="Q30" s="182">
        <f t="shared" si="5"/>
        <v>0</v>
      </c>
      <c r="R30" s="182"/>
      <c r="S30" s="182" t="s">
        <v>265</v>
      </c>
      <c r="T30" s="161">
        <v>0</v>
      </c>
      <c r="U30" s="161">
        <f>ROUND(E30*T30,2)</f>
        <v>0</v>
      </c>
      <c r="V30" s="161"/>
      <c r="W30" s="152"/>
      <c r="X30" s="152"/>
      <c r="Y30" s="152"/>
      <c r="Z30" s="152"/>
      <c r="AA30" s="152"/>
      <c r="AB30" s="152"/>
      <c r="AC30" s="152"/>
      <c r="AD30" s="152"/>
      <c r="AE30" s="152"/>
      <c r="AF30" s="152" t="s">
        <v>325</v>
      </c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 spans="1:59" ht="22.5" outlineLevel="1" x14ac:dyDescent="0.2">
      <c r="A31" s="177">
        <v>22</v>
      </c>
      <c r="B31" s="178" t="s">
        <v>1601</v>
      </c>
      <c r="C31" s="186" t="s">
        <v>1996</v>
      </c>
      <c r="D31" s="179" t="s">
        <v>353</v>
      </c>
      <c r="E31" s="180">
        <v>3</v>
      </c>
      <c r="F31" s="181"/>
      <c r="G31" s="182">
        <f t="shared" si="0"/>
        <v>0</v>
      </c>
      <c r="H31" s="181"/>
      <c r="I31" s="182">
        <f t="shared" si="1"/>
        <v>0</v>
      </c>
      <c r="J31" s="181"/>
      <c r="K31" s="182">
        <f t="shared" si="2"/>
        <v>0</v>
      </c>
      <c r="L31" s="182">
        <v>15</v>
      </c>
      <c r="M31" s="182">
        <f t="shared" si="3"/>
        <v>0</v>
      </c>
      <c r="N31" s="182">
        <v>0</v>
      </c>
      <c r="O31" s="182">
        <f t="shared" si="4"/>
        <v>0</v>
      </c>
      <c r="P31" s="182">
        <v>0</v>
      </c>
      <c r="Q31" s="182">
        <f t="shared" si="5"/>
        <v>0</v>
      </c>
      <c r="R31" s="182"/>
      <c r="S31" s="182" t="s">
        <v>265</v>
      </c>
      <c r="T31" s="161">
        <v>0</v>
      </c>
      <c r="U31" s="161">
        <f>ROUND(E31*T31,2)</f>
        <v>0</v>
      </c>
      <c r="V31" s="161"/>
      <c r="W31" s="152"/>
      <c r="X31" s="152"/>
      <c r="Y31" s="152"/>
      <c r="Z31" s="152"/>
      <c r="AA31" s="152"/>
      <c r="AB31" s="152"/>
      <c r="AC31" s="152"/>
      <c r="AD31" s="152"/>
      <c r="AE31" s="152"/>
      <c r="AF31" s="152" t="s">
        <v>325</v>
      </c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</row>
    <row r="32" spans="1:59" outlineLevel="1" x14ac:dyDescent="0.2">
      <c r="A32" s="177">
        <v>23</v>
      </c>
      <c r="B32" s="178" t="s">
        <v>1603</v>
      </c>
      <c r="C32" s="186" t="s">
        <v>1997</v>
      </c>
      <c r="D32" s="179" t="s">
        <v>1972</v>
      </c>
      <c r="E32" s="180">
        <v>50</v>
      </c>
      <c r="F32" s="181"/>
      <c r="G32" s="182">
        <f t="shared" si="0"/>
        <v>0</v>
      </c>
      <c r="H32" s="181"/>
      <c r="I32" s="182">
        <f t="shared" si="1"/>
        <v>0</v>
      </c>
      <c r="J32" s="181"/>
      <c r="K32" s="182">
        <f t="shared" si="2"/>
        <v>0</v>
      </c>
      <c r="L32" s="182">
        <v>15</v>
      </c>
      <c r="M32" s="182">
        <f t="shared" si="3"/>
        <v>0</v>
      </c>
      <c r="N32" s="182">
        <v>0</v>
      </c>
      <c r="O32" s="182">
        <f t="shared" si="4"/>
        <v>0</v>
      </c>
      <c r="P32" s="182">
        <v>0</v>
      </c>
      <c r="Q32" s="182">
        <f t="shared" si="5"/>
        <v>0</v>
      </c>
      <c r="R32" s="182"/>
      <c r="S32" s="182" t="s">
        <v>265</v>
      </c>
      <c r="T32" s="161">
        <v>0</v>
      </c>
      <c r="U32" s="161">
        <f>ROUND(E32*T32,2)</f>
        <v>0</v>
      </c>
      <c r="V32" s="161"/>
      <c r="W32" s="152"/>
      <c r="X32" s="152"/>
      <c r="Y32" s="152"/>
      <c r="Z32" s="152"/>
      <c r="AA32" s="152"/>
      <c r="AB32" s="152"/>
      <c r="AC32" s="152"/>
      <c r="AD32" s="152"/>
      <c r="AE32" s="152"/>
      <c r="AF32" s="152" t="s">
        <v>325</v>
      </c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</row>
    <row r="33" spans="1:59" outlineLevel="1" x14ac:dyDescent="0.2">
      <c r="A33" s="171">
        <v>24</v>
      </c>
      <c r="B33" s="172" t="s">
        <v>1605</v>
      </c>
      <c r="C33" s="187" t="s">
        <v>1998</v>
      </c>
      <c r="D33" s="173" t="s">
        <v>1609</v>
      </c>
      <c r="E33" s="174">
        <v>8</v>
      </c>
      <c r="F33" s="175"/>
      <c r="G33" s="176">
        <f t="shared" si="0"/>
        <v>0</v>
      </c>
      <c r="H33" s="175"/>
      <c r="I33" s="176">
        <f t="shared" si="1"/>
        <v>0</v>
      </c>
      <c r="J33" s="175"/>
      <c r="K33" s="176">
        <f t="shared" si="2"/>
        <v>0</v>
      </c>
      <c r="L33" s="176">
        <v>15</v>
      </c>
      <c r="M33" s="176">
        <f t="shared" si="3"/>
        <v>0</v>
      </c>
      <c r="N33" s="176">
        <v>0</v>
      </c>
      <c r="O33" s="176">
        <f t="shared" si="4"/>
        <v>0</v>
      </c>
      <c r="P33" s="176">
        <v>0</v>
      </c>
      <c r="Q33" s="176">
        <f t="shared" si="5"/>
        <v>0</v>
      </c>
      <c r="R33" s="176"/>
      <c r="S33" s="176" t="s">
        <v>265</v>
      </c>
      <c r="T33" s="161">
        <v>0</v>
      </c>
      <c r="U33" s="161">
        <f>ROUND(E33*T33,2)</f>
        <v>0</v>
      </c>
      <c r="V33" s="161"/>
      <c r="W33" s="152"/>
      <c r="X33" s="152"/>
      <c r="Y33" s="152"/>
      <c r="Z33" s="152"/>
      <c r="AA33" s="152"/>
      <c r="AB33" s="152"/>
      <c r="AC33" s="152"/>
      <c r="AD33" s="152"/>
      <c r="AE33" s="152"/>
      <c r="AF33" s="152" t="s">
        <v>325</v>
      </c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</row>
    <row r="34" spans="1:59" x14ac:dyDescent="0.2">
      <c r="A34" s="5"/>
      <c r="B34" s="6"/>
      <c r="C34" s="188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AD34">
        <v>15</v>
      </c>
      <c r="AE34">
        <v>21</v>
      </c>
    </row>
    <row r="35" spans="1:59" x14ac:dyDescent="0.2">
      <c r="A35" s="155"/>
      <c r="B35" s="156" t="s">
        <v>29</v>
      </c>
      <c r="C35" s="189"/>
      <c r="D35" s="157"/>
      <c r="E35" s="158"/>
      <c r="F35" s="158"/>
      <c r="G35" s="184">
        <f>G8</f>
        <v>0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AD35">
        <f>SUMIF(L7:L33,AD34,G7:G33)</f>
        <v>0</v>
      </c>
      <c r="AE35">
        <f>SUMIF(L7:L33,AE34,G7:G33)</f>
        <v>0</v>
      </c>
      <c r="AF35" t="s">
        <v>300</v>
      </c>
    </row>
    <row r="36" spans="1:59" x14ac:dyDescent="0.2">
      <c r="C36" s="190"/>
      <c r="D36" s="143"/>
      <c r="AF36" t="s">
        <v>319</v>
      </c>
    </row>
    <row r="37" spans="1:59" x14ac:dyDescent="0.2">
      <c r="D37" s="143"/>
    </row>
    <row r="38" spans="1:59" x14ac:dyDescent="0.2">
      <c r="D38" s="143"/>
    </row>
    <row r="39" spans="1:59" x14ac:dyDescent="0.2">
      <c r="D39" s="143"/>
    </row>
    <row r="40" spans="1:59" x14ac:dyDescent="0.2">
      <c r="D40" s="143"/>
    </row>
    <row r="41" spans="1:59" x14ac:dyDescent="0.2">
      <c r="D41" s="143"/>
    </row>
    <row r="42" spans="1:59" x14ac:dyDescent="0.2">
      <c r="D42" s="143"/>
    </row>
    <row r="43" spans="1:59" x14ac:dyDescent="0.2">
      <c r="D43" s="143"/>
    </row>
    <row r="44" spans="1:59" x14ac:dyDescent="0.2">
      <c r="D44" s="143"/>
    </row>
    <row r="45" spans="1:59" x14ac:dyDescent="0.2">
      <c r="D45" s="143"/>
    </row>
    <row r="46" spans="1:59" x14ac:dyDescent="0.2">
      <c r="D46" s="143"/>
    </row>
    <row r="47" spans="1:59" x14ac:dyDescent="0.2">
      <c r="D47" s="143"/>
    </row>
    <row r="48" spans="1:59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g5TvZREYMQydbphBe/3V9mF+nJkcwjExIC6+4ErgR4BYArHxwHMWHkwM7WXhnIU5XZGpLGELIKWk64qVKOXeGw==" saltValue="lf72XIRaoSWEsKxWBHivrw==" spinCount="100000" sheet="1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250" t="s">
        <v>320</v>
      </c>
      <c r="B1" s="250"/>
      <c r="C1" s="250"/>
      <c r="D1" s="250"/>
      <c r="E1" s="250"/>
      <c r="F1" s="250"/>
      <c r="G1" s="250"/>
      <c r="AF1" t="s">
        <v>236</v>
      </c>
    </row>
    <row r="2" spans="1:59" ht="24.95" customHeight="1" x14ac:dyDescent="0.2">
      <c r="A2" s="144" t="s">
        <v>7</v>
      </c>
      <c r="B2" s="73" t="s">
        <v>44</v>
      </c>
      <c r="C2" s="251" t="s">
        <v>45</v>
      </c>
      <c r="D2" s="252"/>
      <c r="E2" s="252"/>
      <c r="F2" s="252"/>
      <c r="G2" s="253"/>
      <c r="AF2" t="s">
        <v>237</v>
      </c>
    </row>
    <row r="3" spans="1:59" ht="24.95" customHeight="1" x14ac:dyDescent="0.2">
      <c r="A3" s="144" t="s">
        <v>8</v>
      </c>
      <c r="B3" s="73" t="s">
        <v>60</v>
      </c>
      <c r="C3" s="251" t="s">
        <v>61</v>
      </c>
      <c r="D3" s="252"/>
      <c r="E3" s="252"/>
      <c r="F3" s="252"/>
      <c r="G3" s="253"/>
      <c r="AB3" s="90" t="s">
        <v>237</v>
      </c>
      <c r="AF3" t="s">
        <v>239</v>
      </c>
    </row>
    <row r="4" spans="1:59" ht="24.95" customHeight="1" x14ac:dyDescent="0.2">
      <c r="A4" s="145" t="s">
        <v>9</v>
      </c>
      <c r="B4" s="146" t="s">
        <v>80</v>
      </c>
      <c r="C4" s="254" t="s">
        <v>81</v>
      </c>
      <c r="D4" s="255"/>
      <c r="E4" s="255"/>
      <c r="F4" s="255"/>
      <c r="G4" s="256"/>
      <c r="AF4" t="s">
        <v>240</v>
      </c>
    </row>
    <row r="5" spans="1:59" x14ac:dyDescent="0.2">
      <c r="D5" s="143"/>
    </row>
    <row r="6" spans="1:59" ht="38.25" x14ac:dyDescent="0.2">
      <c r="A6" s="148" t="s">
        <v>241</v>
      </c>
      <c r="B6" s="150" t="s">
        <v>242</v>
      </c>
      <c r="C6" s="150" t="s">
        <v>243</v>
      </c>
      <c r="D6" s="149" t="s">
        <v>244</v>
      </c>
      <c r="E6" s="148" t="s">
        <v>245</v>
      </c>
      <c r="F6" s="147" t="s">
        <v>246</v>
      </c>
      <c r="G6" s="148" t="s">
        <v>29</v>
      </c>
      <c r="H6" s="151" t="s">
        <v>30</v>
      </c>
      <c r="I6" s="151" t="s">
        <v>247</v>
      </c>
      <c r="J6" s="151" t="s">
        <v>31</v>
      </c>
      <c r="K6" s="151" t="s">
        <v>248</v>
      </c>
      <c r="L6" s="151" t="s">
        <v>249</v>
      </c>
      <c r="M6" s="151" t="s">
        <v>250</v>
      </c>
      <c r="N6" s="151" t="s">
        <v>251</v>
      </c>
      <c r="O6" s="151" t="s">
        <v>252</v>
      </c>
      <c r="P6" s="151" t="s">
        <v>253</v>
      </c>
      <c r="Q6" s="151" t="s">
        <v>254</v>
      </c>
      <c r="R6" s="151" t="s">
        <v>255</v>
      </c>
      <c r="S6" s="151" t="s">
        <v>256</v>
      </c>
      <c r="T6" s="151" t="s">
        <v>257</v>
      </c>
      <c r="U6" s="151" t="s">
        <v>258</v>
      </c>
      <c r="V6" s="151" t="s">
        <v>259</v>
      </c>
    </row>
    <row r="7" spans="1:59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59" x14ac:dyDescent="0.2">
      <c r="A8" s="166" t="s">
        <v>260</v>
      </c>
      <c r="B8" s="167" t="s">
        <v>136</v>
      </c>
      <c r="C8" s="185" t="s">
        <v>137</v>
      </c>
      <c r="D8" s="168"/>
      <c r="E8" s="169"/>
      <c r="F8" s="170"/>
      <c r="G8" s="170">
        <f>SUMIF(AF9:AF33,"&lt;&gt;NOR",G9:G33)</f>
        <v>0</v>
      </c>
      <c r="H8" s="170"/>
      <c r="I8" s="170">
        <f>SUM(I9:I33)</f>
        <v>0</v>
      </c>
      <c r="J8" s="170"/>
      <c r="K8" s="170">
        <f>SUM(K9:K33)</f>
        <v>0</v>
      </c>
      <c r="L8" s="170"/>
      <c r="M8" s="170">
        <f>SUM(M9:M33)</f>
        <v>0</v>
      </c>
      <c r="N8" s="170"/>
      <c r="O8" s="170">
        <f>SUM(O9:O33)</f>
        <v>0</v>
      </c>
      <c r="P8" s="170"/>
      <c r="Q8" s="170">
        <f>SUM(Q9:Q33)</f>
        <v>0</v>
      </c>
      <c r="R8" s="170"/>
      <c r="S8" s="170"/>
      <c r="T8" s="165"/>
      <c r="U8" s="165">
        <f>SUM(U9:U33)</f>
        <v>93.51</v>
      </c>
      <c r="V8" s="165"/>
      <c r="AF8" t="s">
        <v>261</v>
      </c>
    </row>
    <row r="9" spans="1:59" outlineLevel="1" x14ac:dyDescent="0.2">
      <c r="A9" s="171">
        <v>1</v>
      </c>
      <c r="B9" s="172" t="s">
        <v>321</v>
      </c>
      <c r="C9" s="187" t="s">
        <v>322</v>
      </c>
      <c r="D9" s="173" t="s">
        <v>323</v>
      </c>
      <c r="E9" s="174">
        <v>27.72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15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324</v>
      </c>
      <c r="S9" s="176" t="s">
        <v>269</v>
      </c>
      <c r="T9" s="161">
        <v>0.495</v>
      </c>
      <c r="U9" s="161">
        <f>ROUND(E9*T9,2)</f>
        <v>13.72</v>
      </c>
      <c r="V9" s="161"/>
      <c r="W9" s="152"/>
      <c r="X9" s="152"/>
      <c r="Y9" s="152"/>
      <c r="Z9" s="152"/>
      <c r="AA9" s="152"/>
      <c r="AB9" s="152"/>
      <c r="AC9" s="152"/>
      <c r="AD9" s="152"/>
      <c r="AE9" s="152"/>
      <c r="AF9" s="152" t="s">
        <v>325</v>
      </c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</row>
    <row r="10" spans="1:59" ht="22.5" outlineLevel="1" x14ac:dyDescent="0.2">
      <c r="A10" s="159"/>
      <c r="B10" s="160"/>
      <c r="C10" s="257" t="s">
        <v>326</v>
      </c>
      <c r="D10" s="258"/>
      <c r="E10" s="258"/>
      <c r="F10" s="258"/>
      <c r="G10" s="258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52"/>
      <c r="X10" s="152"/>
      <c r="Y10" s="152"/>
      <c r="Z10" s="152"/>
      <c r="AA10" s="152"/>
      <c r="AB10" s="152"/>
      <c r="AC10" s="152"/>
      <c r="AD10" s="152"/>
      <c r="AE10" s="152"/>
      <c r="AF10" s="152" t="s">
        <v>327</v>
      </c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83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A10" s="152"/>
      <c r="BB10" s="152"/>
      <c r="BC10" s="152"/>
      <c r="BD10" s="152"/>
      <c r="BE10" s="152"/>
      <c r="BF10" s="152"/>
      <c r="BG10" s="152"/>
    </row>
    <row r="11" spans="1:59" outlineLevel="1" x14ac:dyDescent="0.2">
      <c r="A11" s="159"/>
      <c r="B11" s="160"/>
      <c r="C11" s="246" t="s">
        <v>1999</v>
      </c>
      <c r="D11" s="247"/>
      <c r="E11" s="247"/>
      <c r="F11" s="247"/>
      <c r="G11" s="247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52"/>
      <c r="X11" s="152"/>
      <c r="Y11" s="152"/>
      <c r="Z11" s="152"/>
      <c r="AA11" s="152"/>
      <c r="AB11" s="152"/>
      <c r="AC11" s="152"/>
      <c r="AD11" s="152"/>
      <c r="AE11" s="152"/>
      <c r="AF11" s="152" t="s">
        <v>272</v>
      </c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</row>
    <row r="12" spans="1:59" outlineLevel="1" x14ac:dyDescent="0.2">
      <c r="A12" s="159"/>
      <c r="B12" s="160"/>
      <c r="C12" s="193" t="s">
        <v>2000</v>
      </c>
      <c r="D12" s="191"/>
      <c r="E12" s="192">
        <v>27.72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52"/>
      <c r="X12" s="152"/>
      <c r="Y12" s="152"/>
      <c r="Z12" s="152"/>
      <c r="AA12" s="152"/>
      <c r="AB12" s="152"/>
      <c r="AC12" s="152"/>
      <c r="AD12" s="152"/>
      <c r="AE12" s="152"/>
      <c r="AF12" s="152" t="s">
        <v>329</v>
      </c>
      <c r="AG12" s="152">
        <v>0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</row>
    <row r="13" spans="1:59" outlineLevel="1" x14ac:dyDescent="0.2">
      <c r="A13" s="171">
        <v>2</v>
      </c>
      <c r="B13" s="172" t="s">
        <v>2001</v>
      </c>
      <c r="C13" s="187" t="s">
        <v>2002</v>
      </c>
      <c r="D13" s="173" t="s">
        <v>323</v>
      </c>
      <c r="E13" s="174">
        <v>136.03832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15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 t="s">
        <v>324</v>
      </c>
      <c r="S13" s="176" t="s">
        <v>269</v>
      </c>
      <c r="T13" s="161">
        <v>0.3</v>
      </c>
      <c r="U13" s="161">
        <f>ROUND(E13*T13,2)</f>
        <v>40.81</v>
      </c>
      <c r="V13" s="161"/>
      <c r="W13" s="152"/>
      <c r="X13" s="152"/>
      <c r="Y13" s="152"/>
      <c r="Z13" s="152"/>
      <c r="AA13" s="152"/>
      <c r="AB13" s="152"/>
      <c r="AC13" s="152"/>
      <c r="AD13" s="152"/>
      <c r="AE13" s="152"/>
      <c r="AF13" s="152" t="s">
        <v>325</v>
      </c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</row>
    <row r="14" spans="1:59" ht="33.75" outlineLevel="1" x14ac:dyDescent="0.2">
      <c r="A14" s="159"/>
      <c r="B14" s="160"/>
      <c r="C14" s="257" t="s">
        <v>2003</v>
      </c>
      <c r="D14" s="258"/>
      <c r="E14" s="258"/>
      <c r="F14" s="258"/>
      <c r="G14" s="258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52"/>
      <c r="X14" s="152"/>
      <c r="Y14" s="152"/>
      <c r="Z14" s="152"/>
      <c r="AA14" s="152"/>
      <c r="AB14" s="152"/>
      <c r="AC14" s="152"/>
      <c r="AD14" s="152"/>
      <c r="AE14" s="152"/>
      <c r="AF14" s="152" t="s">
        <v>327</v>
      </c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83" t="str">
        <f>C14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14" s="152"/>
      <c r="BB14" s="152"/>
      <c r="BC14" s="152"/>
      <c r="BD14" s="152"/>
      <c r="BE14" s="152"/>
      <c r="BF14" s="152"/>
      <c r="BG14" s="152"/>
    </row>
    <row r="15" spans="1:59" outlineLevel="1" x14ac:dyDescent="0.2">
      <c r="A15" s="159"/>
      <c r="B15" s="160"/>
      <c r="C15" s="246" t="s">
        <v>2004</v>
      </c>
      <c r="D15" s="247"/>
      <c r="E15" s="247"/>
      <c r="F15" s="247"/>
      <c r="G15" s="247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52"/>
      <c r="X15" s="152"/>
      <c r="Y15" s="152"/>
      <c r="Z15" s="152"/>
      <c r="AA15" s="152"/>
      <c r="AB15" s="152"/>
      <c r="AC15" s="152"/>
      <c r="AD15" s="152"/>
      <c r="AE15" s="152"/>
      <c r="AF15" s="152" t="s">
        <v>272</v>
      </c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</row>
    <row r="16" spans="1:59" outlineLevel="1" x14ac:dyDescent="0.2">
      <c r="A16" s="159"/>
      <c r="B16" s="160"/>
      <c r="C16" s="193" t="s">
        <v>2005</v>
      </c>
      <c r="D16" s="191"/>
      <c r="E16" s="192">
        <v>29.2928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52"/>
      <c r="X16" s="152"/>
      <c r="Y16" s="152"/>
      <c r="Z16" s="152"/>
      <c r="AA16" s="152"/>
      <c r="AB16" s="152"/>
      <c r="AC16" s="152"/>
      <c r="AD16" s="152"/>
      <c r="AE16" s="152"/>
      <c r="AF16" s="152" t="s">
        <v>329</v>
      </c>
      <c r="AG16" s="152">
        <v>0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</row>
    <row r="17" spans="1:59" outlineLevel="1" x14ac:dyDescent="0.2">
      <c r="A17" s="159"/>
      <c r="B17" s="160"/>
      <c r="C17" s="193" t="s">
        <v>2006</v>
      </c>
      <c r="D17" s="191"/>
      <c r="E17" s="192">
        <v>16.941600000000001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52"/>
      <c r="X17" s="152"/>
      <c r="Y17" s="152"/>
      <c r="Z17" s="152"/>
      <c r="AA17" s="152"/>
      <c r="AB17" s="152"/>
      <c r="AC17" s="152"/>
      <c r="AD17" s="152"/>
      <c r="AE17" s="152"/>
      <c r="AF17" s="152" t="s">
        <v>329</v>
      </c>
      <c r="AG17" s="152">
        <v>0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</row>
    <row r="18" spans="1:59" ht="22.5" outlineLevel="1" x14ac:dyDescent="0.2">
      <c r="A18" s="159"/>
      <c r="B18" s="160"/>
      <c r="C18" s="193" t="s">
        <v>2007</v>
      </c>
      <c r="D18" s="191"/>
      <c r="E18" s="192">
        <v>8.7885200000000001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52"/>
      <c r="X18" s="152"/>
      <c r="Y18" s="152"/>
      <c r="Z18" s="152"/>
      <c r="AA18" s="152"/>
      <c r="AB18" s="152"/>
      <c r="AC18" s="152"/>
      <c r="AD18" s="152"/>
      <c r="AE18" s="152"/>
      <c r="AF18" s="152" t="s">
        <v>329</v>
      </c>
      <c r="AG18" s="152">
        <v>0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</row>
    <row r="19" spans="1:59" outlineLevel="1" x14ac:dyDescent="0.2">
      <c r="A19" s="159"/>
      <c r="B19" s="160"/>
      <c r="C19" s="193" t="s">
        <v>2008</v>
      </c>
      <c r="D19" s="191"/>
      <c r="E19" s="192">
        <v>2.6442000000000001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52"/>
      <c r="X19" s="152"/>
      <c r="Y19" s="152"/>
      <c r="Z19" s="152"/>
      <c r="AA19" s="152"/>
      <c r="AB19" s="152"/>
      <c r="AC19" s="152"/>
      <c r="AD19" s="152"/>
      <c r="AE19" s="152"/>
      <c r="AF19" s="152" t="s">
        <v>329</v>
      </c>
      <c r="AG19" s="152">
        <v>0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</row>
    <row r="20" spans="1:59" outlineLevel="1" x14ac:dyDescent="0.2">
      <c r="A20" s="159"/>
      <c r="B20" s="160"/>
      <c r="C20" s="193" t="s">
        <v>2009</v>
      </c>
      <c r="D20" s="191"/>
      <c r="E20" s="192">
        <v>78.371200000000002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52"/>
      <c r="X20" s="152"/>
      <c r="Y20" s="152"/>
      <c r="Z20" s="152"/>
      <c r="AA20" s="152"/>
      <c r="AB20" s="152"/>
      <c r="AC20" s="152"/>
      <c r="AD20" s="152"/>
      <c r="AE20" s="152"/>
      <c r="AF20" s="152" t="s">
        <v>329</v>
      </c>
      <c r="AG20" s="152">
        <v>0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</row>
    <row r="21" spans="1:59" outlineLevel="1" x14ac:dyDescent="0.2">
      <c r="A21" s="171">
        <v>3</v>
      </c>
      <c r="B21" s="172" t="s">
        <v>2010</v>
      </c>
      <c r="C21" s="187" t="s">
        <v>2011</v>
      </c>
      <c r="D21" s="173" t="s">
        <v>323</v>
      </c>
      <c r="E21" s="174">
        <v>34.00958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15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 t="s">
        <v>324</v>
      </c>
      <c r="S21" s="176" t="s">
        <v>269</v>
      </c>
      <c r="T21" s="161">
        <v>0.53</v>
      </c>
      <c r="U21" s="161">
        <f>ROUND(E21*T21,2)</f>
        <v>18.03</v>
      </c>
      <c r="V21" s="161"/>
      <c r="W21" s="152"/>
      <c r="X21" s="152"/>
      <c r="Y21" s="152"/>
      <c r="Z21" s="152"/>
      <c r="AA21" s="152"/>
      <c r="AB21" s="152"/>
      <c r="AC21" s="152"/>
      <c r="AD21" s="152"/>
      <c r="AE21" s="152"/>
      <c r="AF21" s="152" t="s">
        <v>325</v>
      </c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</row>
    <row r="22" spans="1:59" ht="33.75" outlineLevel="1" x14ac:dyDescent="0.2">
      <c r="A22" s="159"/>
      <c r="B22" s="160"/>
      <c r="C22" s="257" t="s">
        <v>2003</v>
      </c>
      <c r="D22" s="258"/>
      <c r="E22" s="258"/>
      <c r="F22" s="258"/>
      <c r="G22" s="258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52"/>
      <c r="X22" s="152"/>
      <c r="Y22" s="152"/>
      <c r="Z22" s="152"/>
      <c r="AA22" s="152"/>
      <c r="AB22" s="152"/>
      <c r="AC22" s="152"/>
      <c r="AD22" s="152"/>
      <c r="AE22" s="152"/>
      <c r="AF22" s="152" t="s">
        <v>327</v>
      </c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83" t="str">
        <f>C22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22" s="152"/>
      <c r="BB22" s="152"/>
      <c r="BC22" s="152"/>
      <c r="BD22" s="152"/>
      <c r="BE22" s="152"/>
      <c r="BF22" s="152"/>
      <c r="BG22" s="152"/>
    </row>
    <row r="23" spans="1:59" outlineLevel="1" x14ac:dyDescent="0.2">
      <c r="A23" s="159"/>
      <c r="B23" s="160"/>
      <c r="C23" s="246" t="s">
        <v>2012</v>
      </c>
      <c r="D23" s="247"/>
      <c r="E23" s="247"/>
      <c r="F23" s="247"/>
      <c r="G23" s="247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52"/>
      <c r="X23" s="152"/>
      <c r="Y23" s="152"/>
      <c r="Z23" s="152"/>
      <c r="AA23" s="152"/>
      <c r="AB23" s="152"/>
      <c r="AC23" s="152"/>
      <c r="AD23" s="152"/>
      <c r="AE23" s="152"/>
      <c r="AF23" s="152" t="s">
        <v>272</v>
      </c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</row>
    <row r="24" spans="1:59" outlineLevel="1" x14ac:dyDescent="0.2">
      <c r="A24" s="159"/>
      <c r="B24" s="160"/>
      <c r="C24" s="193" t="s">
        <v>2013</v>
      </c>
      <c r="D24" s="191"/>
      <c r="E24" s="192">
        <v>7.3231999999999999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52"/>
      <c r="X24" s="152"/>
      <c r="Y24" s="152"/>
      <c r="Z24" s="152"/>
      <c r="AA24" s="152"/>
      <c r="AB24" s="152"/>
      <c r="AC24" s="152"/>
      <c r="AD24" s="152"/>
      <c r="AE24" s="152"/>
      <c r="AF24" s="152" t="s">
        <v>329</v>
      </c>
      <c r="AG24" s="152">
        <v>0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</row>
    <row r="25" spans="1:59" outlineLevel="1" x14ac:dyDescent="0.2">
      <c r="A25" s="159"/>
      <c r="B25" s="160"/>
      <c r="C25" s="193" t="s">
        <v>2014</v>
      </c>
      <c r="D25" s="191"/>
      <c r="E25" s="192">
        <v>4.2354000000000003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52"/>
      <c r="X25" s="152"/>
      <c r="Y25" s="152"/>
      <c r="Z25" s="152"/>
      <c r="AA25" s="152"/>
      <c r="AB25" s="152"/>
      <c r="AC25" s="152"/>
      <c r="AD25" s="152"/>
      <c r="AE25" s="152"/>
      <c r="AF25" s="152" t="s">
        <v>329</v>
      </c>
      <c r="AG25" s="152">
        <v>0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</row>
    <row r="26" spans="1:59" ht="22.5" outlineLevel="1" x14ac:dyDescent="0.2">
      <c r="A26" s="159"/>
      <c r="B26" s="160"/>
      <c r="C26" s="193" t="s">
        <v>2015</v>
      </c>
      <c r="D26" s="191"/>
      <c r="E26" s="192">
        <v>2.19713</v>
      </c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52"/>
      <c r="X26" s="152"/>
      <c r="Y26" s="152"/>
      <c r="Z26" s="152"/>
      <c r="AA26" s="152"/>
      <c r="AB26" s="152"/>
      <c r="AC26" s="152"/>
      <c r="AD26" s="152"/>
      <c r="AE26" s="152"/>
      <c r="AF26" s="152" t="s">
        <v>329</v>
      </c>
      <c r="AG26" s="152">
        <v>0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</row>
    <row r="27" spans="1:59" outlineLevel="1" x14ac:dyDescent="0.2">
      <c r="A27" s="159"/>
      <c r="B27" s="160"/>
      <c r="C27" s="193" t="s">
        <v>2016</v>
      </c>
      <c r="D27" s="191"/>
      <c r="E27" s="192">
        <v>0.66105000000000003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52"/>
      <c r="X27" s="152"/>
      <c r="Y27" s="152"/>
      <c r="Z27" s="152"/>
      <c r="AA27" s="152"/>
      <c r="AB27" s="152"/>
      <c r="AC27" s="152"/>
      <c r="AD27" s="152"/>
      <c r="AE27" s="152"/>
      <c r="AF27" s="152" t="s">
        <v>329</v>
      </c>
      <c r="AG27" s="152">
        <v>0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 spans="1:59" outlineLevel="1" x14ac:dyDescent="0.2">
      <c r="A28" s="159"/>
      <c r="B28" s="160"/>
      <c r="C28" s="193" t="s">
        <v>2017</v>
      </c>
      <c r="D28" s="191"/>
      <c r="E28" s="192">
        <v>19.5928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52"/>
      <c r="X28" s="152"/>
      <c r="Y28" s="152"/>
      <c r="Z28" s="152"/>
      <c r="AA28" s="152"/>
      <c r="AB28" s="152"/>
      <c r="AC28" s="152"/>
      <c r="AD28" s="152"/>
      <c r="AE28" s="152"/>
      <c r="AF28" s="152" t="s">
        <v>329</v>
      </c>
      <c r="AG28" s="152">
        <v>0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</row>
    <row r="29" spans="1:59" outlineLevel="1" x14ac:dyDescent="0.2">
      <c r="A29" s="171">
        <v>4</v>
      </c>
      <c r="B29" s="172" t="s">
        <v>332</v>
      </c>
      <c r="C29" s="187" t="s">
        <v>333</v>
      </c>
      <c r="D29" s="173" t="s">
        <v>323</v>
      </c>
      <c r="E29" s="174">
        <v>4.5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15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 t="s">
        <v>324</v>
      </c>
      <c r="S29" s="176" t="s">
        <v>269</v>
      </c>
      <c r="T29" s="161">
        <v>4.6550000000000002</v>
      </c>
      <c r="U29" s="161">
        <f>ROUND(E29*T29,2)</f>
        <v>20.95</v>
      </c>
      <c r="V29" s="161"/>
      <c r="W29" s="152"/>
      <c r="X29" s="152"/>
      <c r="Y29" s="152"/>
      <c r="Z29" s="152"/>
      <c r="AA29" s="152"/>
      <c r="AB29" s="152"/>
      <c r="AC29" s="152"/>
      <c r="AD29" s="152"/>
      <c r="AE29" s="152"/>
      <c r="AF29" s="152" t="s">
        <v>325</v>
      </c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</row>
    <row r="30" spans="1:59" outlineLevel="1" x14ac:dyDescent="0.2">
      <c r="A30" s="159"/>
      <c r="B30" s="160"/>
      <c r="C30" s="257" t="s">
        <v>334</v>
      </c>
      <c r="D30" s="258"/>
      <c r="E30" s="258"/>
      <c r="F30" s="258"/>
      <c r="G30" s="258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52"/>
      <c r="X30" s="152"/>
      <c r="Y30" s="152"/>
      <c r="Z30" s="152"/>
      <c r="AA30" s="152"/>
      <c r="AB30" s="152"/>
      <c r="AC30" s="152"/>
      <c r="AD30" s="152"/>
      <c r="AE30" s="152"/>
      <c r="AF30" s="152" t="s">
        <v>327</v>
      </c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 spans="1:59" outlineLevel="1" x14ac:dyDescent="0.2">
      <c r="A31" s="159"/>
      <c r="B31" s="160"/>
      <c r="C31" s="246" t="s">
        <v>2018</v>
      </c>
      <c r="D31" s="247"/>
      <c r="E31" s="247"/>
      <c r="F31" s="247"/>
      <c r="G31" s="247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52"/>
      <c r="X31" s="152"/>
      <c r="Y31" s="152"/>
      <c r="Z31" s="152"/>
      <c r="AA31" s="152"/>
      <c r="AB31" s="152"/>
      <c r="AC31" s="152"/>
      <c r="AD31" s="152"/>
      <c r="AE31" s="152"/>
      <c r="AF31" s="152" t="s">
        <v>272</v>
      </c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</row>
    <row r="32" spans="1:59" outlineLevel="1" x14ac:dyDescent="0.2">
      <c r="A32" s="159"/>
      <c r="B32" s="160"/>
      <c r="C32" s="193" t="s">
        <v>2019</v>
      </c>
      <c r="D32" s="191"/>
      <c r="E32" s="192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52"/>
      <c r="X32" s="152"/>
      <c r="Y32" s="152"/>
      <c r="Z32" s="152"/>
      <c r="AA32" s="152"/>
      <c r="AB32" s="152"/>
      <c r="AC32" s="152"/>
      <c r="AD32" s="152"/>
      <c r="AE32" s="152"/>
      <c r="AF32" s="152" t="s">
        <v>329</v>
      </c>
      <c r="AG32" s="152">
        <v>0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</row>
    <row r="33" spans="1:59" outlineLevel="1" x14ac:dyDescent="0.2">
      <c r="A33" s="159"/>
      <c r="B33" s="160"/>
      <c r="C33" s="193" t="s">
        <v>2020</v>
      </c>
      <c r="D33" s="191"/>
      <c r="E33" s="192">
        <v>4.5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52"/>
      <c r="X33" s="152"/>
      <c r="Y33" s="152"/>
      <c r="Z33" s="152"/>
      <c r="AA33" s="152"/>
      <c r="AB33" s="152"/>
      <c r="AC33" s="152"/>
      <c r="AD33" s="152"/>
      <c r="AE33" s="152"/>
      <c r="AF33" s="152" t="s">
        <v>329</v>
      </c>
      <c r="AG33" s="152">
        <v>0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</row>
    <row r="34" spans="1:59" x14ac:dyDescent="0.2">
      <c r="A34" s="166" t="s">
        <v>260</v>
      </c>
      <c r="B34" s="167" t="s">
        <v>138</v>
      </c>
      <c r="C34" s="185" t="s">
        <v>139</v>
      </c>
      <c r="D34" s="168"/>
      <c r="E34" s="169"/>
      <c r="F34" s="170"/>
      <c r="G34" s="170">
        <f>SUMIF(AF35:AF72,"&lt;&gt;NOR",G35:G72)</f>
        <v>0</v>
      </c>
      <c r="H34" s="170"/>
      <c r="I34" s="170">
        <f>SUM(I35:I72)</f>
        <v>0</v>
      </c>
      <c r="J34" s="170"/>
      <c r="K34" s="170">
        <f>SUM(K35:K72)</f>
        <v>0</v>
      </c>
      <c r="L34" s="170"/>
      <c r="M34" s="170">
        <f>SUM(M35:M72)</f>
        <v>0</v>
      </c>
      <c r="N34" s="170"/>
      <c r="O34" s="170">
        <f>SUM(O35:O72)</f>
        <v>0</v>
      </c>
      <c r="P34" s="170"/>
      <c r="Q34" s="170">
        <f>SUM(Q35:Q72)</f>
        <v>0</v>
      </c>
      <c r="R34" s="170"/>
      <c r="S34" s="170"/>
      <c r="T34" s="165"/>
      <c r="U34" s="165">
        <f>SUM(U35:U72)</f>
        <v>144.99</v>
      </c>
      <c r="V34" s="165"/>
      <c r="AF34" t="s">
        <v>261</v>
      </c>
    </row>
    <row r="35" spans="1:59" ht="22.5" outlineLevel="1" x14ac:dyDescent="0.2">
      <c r="A35" s="171">
        <v>5</v>
      </c>
      <c r="B35" s="172" t="s">
        <v>1689</v>
      </c>
      <c r="C35" s="187" t="s">
        <v>1690</v>
      </c>
      <c r="D35" s="173" t="s">
        <v>323</v>
      </c>
      <c r="E35" s="174">
        <v>80.08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15</v>
      </c>
      <c r="M35" s="176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6" t="s">
        <v>324</v>
      </c>
      <c r="S35" s="176" t="s">
        <v>269</v>
      </c>
      <c r="T35" s="161">
        <v>0.65200000000000002</v>
      </c>
      <c r="U35" s="161">
        <f>ROUND(E35*T35,2)</f>
        <v>52.21</v>
      </c>
      <c r="V35" s="161"/>
      <c r="W35" s="152"/>
      <c r="X35" s="152"/>
      <c r="Y35" s="152"/>
      <c r="Z35" s="152"/>
      <c r="AA35" s="152"/>
      <c r="AB35" s="152"/>
      <c r="AC35" s="152"/>
      <c r="AD35" s="152"/>
      <c r="AE35" s="152"/>
      <c r="AF35" s="152" t="s">
        <v>325</v>
      </c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</row>
    <row r="36" spans="1:59" outlineLevel="1" x14ac:dyDescent="0.2">
      <c r="A36" s="159"/>
      <c r="B36" s="160"/>
      <c r="C36" s="248" t="s">
        <v>2021</v>
      </c>
      <c r="D36" s="249"/>
      <c r="E36" s="249"/>
      <c r="F36" s="249"/>
      <c r="G36" s="249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52"/>
      <c r="X36" s="152"/>
      <c r="Y36" s="152"/>
      <c r="Z36" s="152"/>
      <c r="AA36" s="152"/>
      <c r="AB36" s="152"/>
      <c r="AC36" s="152"/>
      <c r="AD36" s="152"/>
      <c r="AE36" s="152"/>
      <c r="AF36" s="152" t="s">
        <v>272</v>
      </c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</row>
    <row r="37" spans="1:59" outlineLevel="1" x14ac:dyDescent="0.2">
      <c r="A37" s="159"/>
      <c r="B37" s="160"/>
      <c r="C37" s="193" t="s">
        <v>2022</v>
      </c>
      <c r="D37" s="191"/>
      <c r="E37" s="192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52"/>
      <c r="X37" s="152"/>
      <c r="Y37" s="152"/>
      <c r="Z37" s="152"/>
      <c r="AA37" s="152"/>
      <c r="AB37" s="152"/>
      <c r="AC37" s="152"/>
      <c r="AD37" s="152"/>
      <c r="AE37" s="152"/>
      <c r="AF37" s="152" t="s">
        <v>329</v>
      </c>
      <c r="AG37" s="152">
        <v>0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</row>
    <row r="38" spans="1:59" outlineLevel="1" x14ac:dyDescent="0.2">
      <c r="A38" s="159"/>
      <c r="B38" s="160"/>
      <c r="C38" s="193" t="s">
        <v>2023</v>
      </c>
      <c r="D38" s="191"/>
      <c r="E38" s="192">
        <v>80.08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52"/>
      <c r="X38" s="152"/>
      <c r="Y38" s="152"/>
      <c r="Z38" s="152"/>
      <c r="AA38" s="152"/>
      <c r="AB38" s="152"/>
      <c r="AC38" s="152"/>
      <c r="AD38" s="152"/>
      <c r="AE38" s="152"/>
      <c r="AF38" s="152" t="s">
        <v>329</v>
      </c>
      <c r="AG38" s="152">
        <v>0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</row>
    <row r="39" spans="1:59" ht="22.5" outlineLevel="1" x14ac:dyDescent="0.2">
      <c r="A39" s="171">
        <v>6</v>
      </c>
      <c r="B39" s="172" t="s">
        <v>2024</v>
      </c>
      <c r="C39" s="187" t="s">
        <v>2025</v>
      </c>
      <c r="D39" s="173" t="s">
        <v>323</v>
      </c>
      <c r="E39" s="174">
        <v>21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15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 t="s">
        <v>324</v>
      </c>
      <c r="S39" s="176" t="s">
        <v>269</v>
      </c>
      <c r="T39" s="161">
        <v>0.89</v>
      </c>
      <c r="U39" s="161">
        <f>ROUND(E39*T39,2)</f>
        <v>18.690000000000001</v>
      </c>
      <c r="V39" s="161"/>
      <c r="W39" s="152"/>
      <c r="X39" s="152"/>
      <c r="Y39" s="152"/>
      <c r="Z39" s="152"/>
      <c r="AA39" s="152"/>
      <c r="AB39" s="152"/>
      <c r="AC39" s="152"/>
      <c r="AD39" s="152"/>
      <c r="AE39" s="152"/>
      <c r="AF39" s="152" t="s">
        <v>325</v>
      </c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</row>
    <row r="40" spans="1:59" outlineLevel="1" x14ac:dyDescent="0.2">
      <c r="A40" s="159"/>
      <c r="B40" s="160"/>
      <c r="C40" s="248" t="s">
        <v>2026</v>
      </c>
      <c r="D40" s="249"/>
      <c r="E40" s="249"/>
      <c r="F40" s="249"/>
      <c r="G40" s="249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52"/>
      <c r="X40" s="152"/>
      <c r="Y40" s="152"/>
      <c r="Z40" s="152"/>
      <c r="AA40" s="152"/>
      <c r="AB40" s="152"/>
      <c r="AC40" s="152"/>
      <c r="AD40" s="152"/>
      <c r="AE40" s="152"/>
      <c r="AF40" s="152" t="s">
        <v>272</v>
      </c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</row>
    <row r="41" spans="1:59" outlineLevel="1" x14ac:dyDescent="0.2">
      <c r="A41" s="159"/>
      <c r="B41" s="160"/>
      <c r="C41" s="193" t="s">
        <v>2027</v>
      </c>
      <c r="D41" s="191"/>
      <c r="E41" s="192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52"/>
      <c r="X41" s="152"/>
      <c r="Y41" s="152"/>
      <c r="Z41" s="152"/>
      <c r="AA41" s="152"/>
      <c r="AB41" s="152"/>
      <c r="AC41" s="152"/>
      <c r="AD41" s="152"/>
      <c r="AE41" s="152"/>
      <c r="AF41" s="152" t="s">
        <v>329</v>
      </c>
      <c r="AG41" s="152">
        <v>0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</row>
    <row r="42" spans="1:59" outlineLevel="1" x14ac:dyDescent="0.2">
      <c r="A42" s="159"/>
      <c r="B42" s="160"/>
      <c r="C42" s="193" t="s">
        <v>2028</v>
      </c>
      <c r="D42" s="191"/>
      <c r="E42" s="192">
        <v>21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52"/>
      <c r="X42" s="152"/>
      <c r="Y42" s="152"/>
      <c r="Z42" s="152"/>
      <c r="AA42" s="152"/>
      <c r="AB42" s="152"/>
      <c r="AC42" s="152"/>
      <c r="AD42" s="152"/>
      <c r="AE42" s="152"/>
      <c r="AF42" s="152" t="s">
        <v>329</v>
      </c>
      <c r="AG42" s="152">
        <v>0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</row>
    <row r="43" spans="1:59" outlineLevel="1" x14ac:dyDescent="0.2">
      <c r="A43" s="171">
        <v>7</v>
      </c>
      <c r="B43" s="172" t="s">
        <v>1681</v>
      </c>
      <c r="C43" s="187" t="s">
        <v>1682</v>
      </c>
      <c r="D43" s="173" t="s">
        <v>323</v>
      </c>
      <c r="E43" s="174">
        <v>163.76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15</v>
      </c>
      <c r="M43" s="176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6" t="s">
        <v>324</v>
      </c>
      <c r="S43" s="176" t="s">
        <v>269</v>
      </c>
      <c r="T43" s="161">
        <v>0.34499999999999997</v>
      </c>
      <c r="U43" s="161">
        <f>ROUND(E43*T43,2)</f>
        <v>56.5</v>
      </c>
      <c r="V43" s="161"/>
      <c r="W43" s="152"/>
      <c r="X43" s="152"/>
      <c r="Y43" s="152"/>
      <c r="Z43" s="152"/>
      <c r="AA43" s="152"/>
      <c r="AB43" s="152"/>
      <c r="AC43" s="152"/>
      <c r="AD43" s="152"/>
      <c r="AE43" s="152"/>
      <c r="AF43" s="152" t="s">
        <v>325</v>
      </c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</row>
    <row r="44" spans="1:59" outlineLevel="1" x14ac:dyDescent="0.2">
      <c r="A44" s="159"/>
      <c r="B44" s="160"/>
      <c r="C44" s="257" t="s">
        <v>1683</v>
      </c>
      <c r="D44" s="258"/>
      <c r="E44" s="258"/>
      <c r="F44" s="258"/>
      <c r="G44" s="258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52"/>
      <c r="X44" s="152"/>
      <c r="Y44" s="152"/>
      <c r="Z44" s="152"/>
      <c r="AA44" s="152"/>
      <c r="AB44" s="152"/>
      <c r="AC44" s="152"/>
      <c r="AD44" s="152"/>
      <c r="AE44" s="152"/>
      <c r="AF44" s="152" t="s">
        <v>327</v>
      </c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</row>
    <row r="45" spans="1:59" outlineLevel="1" x14ac:dyDescent="0.2">
      <c r="A45" s="159"/>
      <c r="B45" s="160"/>
      <c r="C45" s="246" t="s">
        <v>2029</v>
      </c>
      <c r="D45" s="247"/>
      <c r="E45" s="247"/>
      <c r="F45" s="247"/>
      <c r="G45" s="247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52"/>
      <c r="X45" s="152"/>
      <c r="Y45" s="152"/>
      <c r="Z45" s="152"/>
      <c r="AA45" s="152"/>
      <c r="AB45" s="152"/>
      <c r="AC45" s="152"/>
      <c r="AD45" s="152"/>
      <c r="AE45" s="152"/>
      <c r="AF45" s="152" t="s">
        <v>272</v>
      </c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</row>
    <row r="46" spans="1:59" outlineLevel="1" x14ac:dyDescent="0.2">
      <c r="A46" s="159"/>
      <c r="B46" s="160"/>
      <c r="C46" s="193" t="s">
        <v>2030</v>
      </c>
      <c r="D46" s="191"/>
      <c r="E46" s="192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52"/>
      <c r="X46" s="152"/>
      <c r="Y46" s="152"/>
      <c r="Z46" s="152"/>
      <c r="AA46" s="152"/>
      <c r="AB46" s="152"/>
      <c r="AC46" s="152"/>
      <c r="AD46" s="152"/>
      <c r="AE46" s="152"/>
      <c r="AF46" s="152" t="s">
        <v>329</v>
      </c>
      <c r="AG46" s="152">
        <v>0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</row>
    <row r="47" spans="1:59" outlineLevel="1" x14ac:dyDescent="0.2">
      <c r="A47" s="159"/>
      <c r="B47" s="160"/>
      <c r="C47" s="193" t="s">
        <v>2031</v>
      </c>
      <c r="D47" s="191"/>
      <c r="E47" s="192">
        <v>163.76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52"/>
      <c r="X47" s="152"/>
      <c r="Y47" s="152"/>
      <c r="Z47" s="152"/>
      <c r="AA47" s="152"/>
      <c r="AB47" s="152"/>
      <c r="AC47" s="152"/>
      <c r="AD47" s="152"/>
      <c r="AE47" s="152"/>
      <c r="AF47" s="152" t="s">
        <v>329</v>
      </c>
      <c r="AG47" s="152">
        <v>0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</row>
    <row r="48" spans="1:59" outlineLevel="1" x14ac:dyDescent="0.2">
      <c r="A48" s="171">
        <v>8</v>
      </c>
      <c r="B48" s="172" t="s">
        <v>2032</v>
      </c>
      <c r="C48" s="187" t="s">
        <v>2033</v>
      </c>
      <c r="D48" s="173" t="s">
        <v>323</v>
      </c>
      <c r="E48" s="174">
        <v>34.006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15</v>
      </c>
      <c r="M48" s="176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6" t="s">
        <v>324</v>
      </c>
      <c r="S48" s="176" t="s">
        <v>269</v>
      </c>
      <c r="T48" s="161">
        <v>0.48399999999999999</v>
      </c>
      <c r="U48" s="161">
        <f>ROUND(E48*T48,2)</f>
        <v>16.46</v>
      </c>
      <c r="V48" s="161"/>
      <c r="W48" s="152"/>
      <c r="X48" s="152"/>
      <c r="Y48" s="152"/>
      <c r="Z48" s="152"/>
      <c r="AA48" s="152"/>
      <c r="AB48" s="152"/>
      <c r="AC48" s="152"/>
      <c r="AD48" s="152"/>
      <c r="AE48" s="152"/>
      <c r="AF48" s="152" t="s">
        <v>325</v>
      </c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</row>
    <row r="49" spans="1:59" outlineLevel="1" x14ac:dyDescent="0.2">
      <c r="A49" s="159"/>
      <c r="B49" s="160"/>
      <c r="C49" s="257" t="s">
        <v>1683</v>
      </c>
      <c r="D49" s="258"/>
      <c r="E49" s="258"/>
      <c r="F49" s="258"/>
      <c r="G49" s="258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52"/>
      <c r="X49" s="152"/>
      <c r="Y49" s="152"/>
      <c r="Z49" s="152"/>
      <c r="AA49" s="152"/>
      <c r="AB49" s="152"/>
      <c r="AC49" s="152"/>
      <c r="AD49" s="152"/>
      <c r="AE49" s="152"/>
      <c r="AF49" s="152" t="s">
        <v>327</v>
      </c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</row>
    <row r="50" spans="1:59" outlineLevel="1" x14ac:dyDescent="0.2">
      <c r="A50" s="159"/>
      <c r="B50" s="160"/>
      <c r="C50" s="246" t="s">
        <v>2034</v>
      </c>
      <c r="D50" s="247"/>
      <c r="E50" s="247"/>
      <c r="F50" s="247"/>
      <c r="G50" s="247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52"/>
      <c r="X50" s="152"/>
      <c r="Y50" s="152"/>
      <c r="Z50" s="152"/>
      <c r="AA50" s="152"/>
      <c r="AB50" s="152"/>
      <c r="AC50" s="152"/>
      <c r="AD50" s="152"/>
      <c r="AE50" s="152"/>
      <c r="AF50" s="152" t="s">
        <v>272</v>
      </c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</row>
    <row r="51" spans="1:59" outlineLevel="1" x14ac:dyDescent="0.2">
      <c r="A51" s="159"/>
      <c r="B51" s="160"/>
      <c r="C51" s="193" t="s">
        <v>2035</v>
      </c>
      <c r="D51" s="191"/>
      <c r="E51" s="192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52"/>
      <c r="X51" s="152"/>
      <c r="Y51" s="152"/>
      <c r="Z51" s="152"/>
      <c r="AA51" s="152"/>
      <c r="AB51" s="152"/>
      <c r="AC51" s="152"/>
      <c r="AD51" s="152"/>
      <c r="AE51" s="152"/>
      <c r="AF51" s="152" t="s">
        <v>329</v>
      </c>
      <c r="AG51" s="152">
        <v>0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</row>
    <row r="52" spans="1:59" outlineLevel="1" x14ac:dyDescent="0.2">
      <c r="A52" s="159"/>
      <c r="B52" s="160"/>
      <c r="C52" s="193" t="s">
        <v>2036</v>
      </c>
      <c r="D52" s="191"/>
      <c r="E52" s="192">
        <v>34.01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52"/>
      <c r="X52" s="152"/>
      <c r="Y52" s="152"/>
      <c r="Z52" s="152"/>
      <c r="AA52" s="152"/>
      <c r="AB52" s="152"/>
      <c r="AC52" s="152"/>
      <c r="AD52" s="152"/>
      <c r="AE52" s="152"/>
      <c r="AF52" s="152" t="s">
        <v>329</v>
      </c>
      <c r="AG52" s="152">
        <v>0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</row>
    <row r="53" spans="1:59" outlineLevel="1" x14ac:dyDescent="0.2">
      <c r="A53" s="171">
        <v>9</v>
      </c>
      <c r="B53" s="172" t="s">
        <v>2037</v>
      </c>
      <c r="C53" s="187" t="s">
        <v>2038</v>
      </c>
      <c r="D53" s="173" t="s">
        <v>323</v>
      </c>
      <c r="E53" s="174">
        <v>80.08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15</v>
      </c>
      <c r="M53" s="176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6" t="s">
        <v>324</v>
      </c>
      <c r="S53" s="176" t="s">
        <v>269</v>
      </c>
      <c r="T53" s="161">
        <v>1.0999999999999999E-2</v>
      </c>
      <c r="U53" s="161">
        <f>ROUND(E53*T53,2)</f>
        <v>0.88</v>
      </c>
      <c r="V53" s="161"/>
      <c r="W53" s="152"/>
      <c r="X53" s="152"/>
      <c r="Y53" s="152"/>
      <c r="Z53" s="152"/>
      <c r="AA53" s="152"/>
      <c r="AB53" s="152"/>
      <c r="AC53" s="152"/>
      <c r="AD53" s="152"/>
      <c r="AE53" s="152"/>
      <c r="AF53" s="152" t="s">
        <v>325</v>
      </c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</row>
    <row r="54" spans="1:59" outlineLevel="1" x14ac:dyDescent="0.2">
      <c r="A54" s="159"/>
      <c r="B54" s="160"/>
      <c r="C54" s="257" t="s">
        <v>338</v>
      </c>
      <c r="D54" s="258"/>
      <c r="E54" s="258"/>
      <c r="F54" s="258"/>
      <c r="G54" s="258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52"/>
      <c r="X54" s="152"/>
      <c r="Y54" s="152"/>
      <c r="Z54" s="152"/>
      <c r="AA54" s="152"/>
      <c r="AB54" s="152"/>
      <c r="AC54" s="152"/>
      <c r="AD54" s="152"/>
      <c r="AE54" s="152"/>
      <c r="AF54" s="152" t="s">
        <v>327</v>
      </c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</row>
    <row r="55" spans="1:59" outlineLevel="1" x14ac:dyDescent="0.2">
      <c r="A55" s="159"/>
      <c r="B55" s="160"/>
      <c r="C55" s="246" t="s">
        <v>2039</v>
      </c>
      <c r="D55" s="247"/>
      <c r="E55" s="247"/>
      <c r="F55" s="247"/>
      <c r="G55" s="247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52"/>
      <c r="X55" s="152"/>
      <c r="Y55" s="152"/>
      <c r="Z55" s="152"/>
      <c r="AA55" s="152"/>
      <c r="AB55" s="152"/>
      <c r="AC55" s="152"/>
      <c r="AD55" s="152"/>
      <c r="AE55" s="152"/>
      <c r="AF55" s="152" t="s">
        <v>272</v>
      </c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</row>
    <row r="56" spans="1:59" outlineLevel="1" x14ac:dyDescent="0.2">
      <c r="A56" s="159"/>
      <c r="B56" s="160"/>
      <c r="C56" s="193" t="s">
        <v>2022</v>
      </c>
      <c r="D56" s="191"/>
      <c r="E56" s="192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52"/>
      <c r="X56" s="152"/>
      <c r="Y56" s="152"/>
      <c r="Z56" s="152"/>
      <c r="AA56" s="152"/>
      <c r="AB56" s="152"/>
      <c r="AC56" s="152"/>
      <c r="AD56" s="152"/>
      <c r="AE56" s="152"/>
      <c r="AF56" s="152" t="s">
        <v>329</v>
      </c>
      <c r="AG56" s="152">
        <v>0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</row>
    <row r="57" spans="1:59" outlineLevel="1" x14ac:dyDescent="0.2">
      <c r="A57" s="159"/>
      <c r="B57" s="160"/>
      <c r="C57" s="193" t="s">
        <v>2023</v>
      </c>
      <c r="D57" s="191"/>
      <c r="E57" s="192">
        <v>80.08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52"/>
      <c r="X57" s="152"/>
      <c r="Y57" s="152"/>
      <c r="Z57" s="152"/>
      <c r="AA57" s="152"/>
      <c r="AB57" s="152"/>
      <c r="AC57" s="152"/>
      <c r="AD57" s="152"/>
      <c r="AE57" s="152"/>
      <c r="AF57" s="152" t="s">
        <v>329</v>
      </c>
      <c r="AG57" s="152">
        <v>0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</row>
    <row r="58" spans="1:59" ht="33.75" outlineLevel="1" x14ac:dyDescent="0.2">
      <c r="A58" s="171">
        <v>10</v>
      </c>
      <c r="B58" s="172" t="s">
        <v>340</v>
      </c>
      <c r="C58" s="187" t="s">
        <v>341</v>
      </c>
      <c r="D58" s="173" t="s">
        <v>323</v>
      </c>
      <c r="E58" s="174">
        <v>480.48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15</v>
      </c>
      <c r="M58" s="176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6" t="s">
        <v>324</v>
      </c>
      <c r="S58" s="176" t="s">
        <v>269</v>
      </c>
      <c r="T58" s="161">
        <v>0</v>
      </c>
      <c r="U58" s="161">
        <f>ROUND(E58*T58,2)</f>
        <v>0</v>
      </c>
      <c r="V58" s="161"/>
      <c r="W58" s="152"/>
      <c r="X58" s="152"/>
      <c r="Y58" s="152"/>
      <c r="Z58" s="152"/>
      <c r="AA58" s="152"/>
      <c r="AB58" s="152"/>
      <c r="AC58" s="152"/>
      <c r="AD58" s="152"/>
      <c r="AE58" s="152"/>
      <c r="AF58" s="152" t="s">
        <v>325</v>
      </c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</row>
    <row r="59" spans="1:59" outlineLevel="1" x14ac:dyDescent="0.2">
      <c r="A59" s="159"/>
      <c r="B59" s="160"/>
      <c r="C59" s="257" t="s">
        <v>338</v>
      </c>
      <c r="D59" s="258"/>
      <c r="E59" s="258"/>
      <c r="F59" s="258"/>
      <c r="G59" s="258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52"/>
      <c r="X59" s="152"/>
      <c r="Y59" s="152"/>
      <c r="Z59" s="152"/>
      <c r="AA59" s="152"/>
      <c r="AB59" s="152"/>
      <c r="AC59" s="152"/>
      <c r="AD59" s="152"/>
      <c r="AE59" s="152"/>
      <c r="AF59" s="152" t="s">
        <v>327</v>
      </c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</row>
    <row r="60" spans="1:59" outlineLevel="1" x14ac:dyDescent="0.2">
      <c r="A60" s="159"/>
      <c r="B60" s="160"/>
      <c r="C60" s="246" t="s">
        <v>2040</v>
      </c>
      <c r="D60" s="247"/>
      <c r="E60" s="247"/>
      <c r="F60" s="247"/>
      <c r="G60" s="247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52"/>
      <c r="X60" s="152"/>
      <c r="Y60" s="152"/>
      <c r="Z60" s="152"/>
      <c r="AA60" s="152"/>
      <c r="AB60" s="152"/>
      <c r="AC60" s="152"/>
      <c r="AD60" s="152"/>
      <c r="AE60" s="152"/>
      <c r="AF60" s="152" t="s">
        <v>272</v>
      </c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</row>
    <row r="61" spans="1:59" outlineLevel="1" x14ac:dyDescent="0.2">
      <c r="A61" s="159"/>
      <c r="B61" s="160"/>
      <c r="C61" s="193" t="s">
        <v>2041</v>
      </c>
      <c r="D61" s="191"/>
      <c r="E61" s="192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52"/>
      <c r="X61" s="152"/>
      <c r="Y61" s="152"/>
      <c r="Z61" s="152"/>
      <c r="AA61" s="152"/>
      <c r="AB61" s="152"/>
      <c r="AC61" s="152"/>
      <c r="AD61" s="152"/>
      <c r="AE61" s="152"/>
      <c r="AF61" s="152" t="s">
        <v>329</v>
      </c>
      <c r="AG61" s="152">
        <v>0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</row>
    <row r="62" spans="1:59" outlineLevel="1" x14ac:dyDescent="0.2">
      <c r="A62" s="159"/>
      <c r="B62" s="160"/>
      <c r="C62" s="193" t="s">
        <v>2042</v>
      </c>
      <c r="D62" s="191"/>
      <c r="E62" s="192">
        <v>480.48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52"/>
      <c r="X62" s="152"/>
      <c r="Y62" s="152"/>
      <c r="Z62" s="152"/>
      <c r="AA62" s="152"/>
      <c r="AB62" s="152"/>
      <c r="AC62" s="152"/>
      <c r="AD62" s="152"/>
      <c r="AE62" s="152"/>
      <c r="AF62" s="152" t="s">
        <v>329</v>
      </c>
      <c r="AG62" s="152">
        <v>0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</row>
    <row r="63" spans="1:59" outlineLevel="1" x14ac:dyDescent="0.2">
      <c r="A63" s="171">
        <v>11</v>
      </c>
      <c r="B63" s="172" t="s">
        <v>2043</v>
      </c>
      <c r="C63" s="187" t="s">
        <v>2044</v>
      </c>
      <c r="D63" s="173" t="s">
        <v>323</v>
      </c>
      <c r="E63" s="174">
        <v>21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15</v>
      </c>
      <c r="M63" s="176">
        <f>G63*(1+L63/100)</f>
        <v>0</v>
      </c>
      <c r="N63" s="176">
        <v>0</v>
      </c>
      <c r="O63" s="176">
        <f>ROUND(E63*N63,2)</f>
        <v>0</v>
      </c>
      <c r="P63" s="176">
        <v>0</v>
      </c>
      <c r="Q63" s="176">
        <f>ROUND(E63*P63,2)</f>
        <v>0</v>
      </c>
      <c r="R63" s="176" t="s">
        <v>324</v>
      </c>
      <c r="S63" s="176" t="s">
        <v>269</v>
      </c>
      <c r="T63" s="161">
        <v>1.2E-2</v>
      </c>
      <c r="U63" s="161">
        <f>ROUND(E63*T63,2)</f>
        <v>0.25</v>
      </c>
      <c r="V63" s="161"/>
      <c r="W63" s="152"/>
      <c r="X63" s="152"/>
      <c r="Y63" s="152"/>
      <c r="Z63" s="152"/>
      <c r="AA63" s="152"/>
      <c r="AB63" s="152"/>
      <c r="AC63" s="152"/>
      <c r="AD63" s="152"/>
      <c r="AE63" s="152"/>
      <c r="AF63" s="152" t="s">
        <v>325</v>
      </c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</row>
    <row r="64" spans="1:59" outlineLevel="1" x14ac:dyDescent="0.2">
      <c r="A64" s="159"/>
      <c r="B64" s="160"/>
      <c r="C64" s="257" t="s">
        <v>338</v>
      </c>
      <c r="D64" s="258"/>
      <c r="E64" s="258"/>
      <c r="F64" s="258"/>
      <c r="G64" s="258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52"/>
      <c r="X64" s="152"/>
      <c r="Y64" s="152"/>
      <c r="Z64" s="152"/>
      <c r="AA64" s="152"/>
      <c r="AB64" s="152"/>
      <c r="AC64" s="152"/>
      <c r="AD64" s="152"/>
      <c r="AE64" s="152"/>
      <c r="AF64" s="152" t="s">
        <v>327</v>
      </c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</row>
    <row r="65" spans="1:59" outlineLevel="1" x14ac:dyDescent="0.2">
      <c r="A65" s="159"/>
      <c r="B65" s="160"/>
      <c r="C65" s="246" t="s">
        <v>2045</v>
      </c>
      <c r="D65" s="247"/>
      <c r="E65" s="247"/>
      <c r="F65" s="247"/>
      <c r="G65" s="247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52"/>
      <c r="X65" s="152"/>
      <c r="Y65" s="152"/>
      <c r="Z65" s="152"/>
      <c r="AA65" s="152"/>
      <c r="AB65" s="152"/>
      <c r="AC65" s="152"/>
      <c r="AD65" s="152"/>
      <c r="AE65" s="152"/>
      <c r="AF65" s="152" t="s">
        <v>272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</row>
    <row r="66" spans="1:59" outlineLevel="1" x14ac:dyDescent="0.2">
      <c r="A66" s="159"/>
      <c r="B66" s="160"/>
      <c r="C66" s="193" t="s">
        <v>2027</v>
      </c>
      <c r="D66" s="191"/>
      <c r="E66" s="192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52"/>
      <c r="X66" s="152"/>
      <c r="Y66" s="152"/>
      <c r="Z66" s="152"/>
      <c r="AA66" s="152"/>
      <c r="AB66" s="152"/>
      <c r="AC66" s="152"/>
      <c r="AD66" s="152"/>
      <c r="AE66" s="152"/>
      <c r="AF66" s="152" t="s">
        <v>329</v>
      </c>
      <c r="AG66" s="152">
        <v>0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</row>
    <row r="67" spans="1:59" outlineLevel="1" x14ac:dyDescent="0.2">
      <c r="A67" s="159"/>
      <c r="B67" s="160"/>
      <c r="C67" s="193" t="s">
        <v>2028</v>
      </c>
      <c r="D67" s="191"/>
      <c r="E67" s="192">
        <v>21</v>
      </c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52"/>
      <c r="X67" s="152"/>
      <c r="Y67" s="152"/>
      <c r="Z67" s="152"/>
      <c r="AA67" s="152"/>
      <c r="AB67" s="152"/>
      <c r="AC67" s="152"/>
      <c r="AD67" s="152"/>
      <c r="AE67" s="152"/>
      <c r="AF67" s="152" t="s">
        <v>329</v>
      </c>
      <c r="AG67" s="152">
        <v>0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</row>
    <row r="68" spans="1:59" ht="33.75" outlineLevel="1" x14ac:dyDescent="0.2">
      <c r="A68" s="171">
        <v>12</v>
      </c>
      <c r="B68" s="172" t="s">
        <v>2046</v>
      </c>
      <c r="C68" s="187" t="s">
        <v>2047</v>
      </c>
      <c r="D68" s="173" t="s">
        <v>323</v>
      </c>
      <c r="E68" s="174">
        <v>126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15</v>
      </c>
      <c r="M68" s="176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6" t="s">
        <v>324</v>
      </c>
      <c r="S68" s="176" t="s">
        <v>269</v>
      </c>
      <c r="T68" s="161">
        <v>0</v>
      </c>
      <c r="U68" s="161">
        <f>ROUND(E68*T68,2)</f>
        <v>0</v>
      </c>
      <c r="V68" s="161"/>
      <c r="W68" s="152"/>
      <c r="X68" s="152"/>
      <c r="Y68" s="152"/>
      <c r="Z68" s="152"/>
      <c r="AA68" s="152"/>
      <c r="AB68" s="152"/>
      <c r="AC68" s="152"/>
      <c r="AD68" s="152"/>
      <c r="AE68" s="152"/>
      <c r="AF68" s="152" t="s">
        <v>325</v>
      </c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</row>
    <row r="69" spans="1:59" outlineLevel="1" x14ac:dyDescent="0.2">
      <c r="A69" s="159"/>
      <c r="B69" s="160"/>
      <c r="C69" s="257" t="s">
        <v>338</v>
      </c>
      <c r="D69" s="258"/>
      <c r="E69" s="258"/>
      <c r="F69" s="258"/>
      <c r="G69" s="258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52"/>
      <c r="X69" s="152"/>
      <c r="Y69" s="152"/>
      <c r="Z69" s="152"/>
      <c r="AA69" s="152"/>
      <c r="AB69" s="152"/>
      <c r="AC69" s="152"/>
      <c r="AD69" s="152"/>
      <c r="AE69" s="152"/>
      <c r="AF69" s="152" t="s">
        <v>327</v>
      </c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</row>
    <row r="70" spans="1:59" outlineLevel="1" x14ac:dyDescent="0.2">
      <c r="A70" s="159"/>
      <c r="B70" s="160"/>
      <c r="C70" s="246" t="s">
        <v>2048</v>
      </c>
      <c r="D70" s="247"/>
      <c r="E70" s="247"/>
      <c r="F70" s="247"/>
      <c r="G70" s="247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52"/>
      <c r="X70" s="152"/>
      <c r="Y70" s="152"/>
      <c r="Z70" s="152"/>
      <c r="AA70" s="152"/>
      <c r="AB70" s="152"/>
      <c r="AC70" s="152"/>
      <c r="AD70" s="152"/>
      <c r="AE70" s="152"/>
      <c r="AF70" s="152" t="s">
        <v>272</v>
      </c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</row>
    <row r="71" spans="1:59" outlineLevel="1" x14ac:dyDescent="0.2">
      <c r="A71" s="159"/>
      <c r="B71" s="160"/>
      <c r="C71" s="193" t="s">
        <v>2049</v>
      </c>
      <c r="D71" s="191"/>
      <c r="E71" s="192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52"/>
      <c r="X71" s="152"/>
      <c r="Y71" s="152"/>
      <c r="Z71" s="152"/>
      <c r="AA71" s="152"/>
      <c r="AB71" s="152"/>
      <c r="AC71" s="152"/>
      <c r="AD71" s="152"/>
      <c r="AE71" s="152"/>
      <c r="AF71" s="152" t="s">
        <v>329</v>
      </c>
      <c r="AG71" s="152">
        <v>0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</row>
    <row r="72" spans="1:59" outlineLevel="1" x14ac:dyDescent="0.2">
      <c r="A72" s="159"/>
      <c r="B72" s="160"/>
      <c r="C72" s="193" t="s">
        <v>2050</v>
      </c>
      <c r="D72" s="191"/>
      <c r="E72" s="192">
        <v>126</v>
      </c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52"/>
      <c r="X72" s="152"/>
      <c r="Y72" s="152"/>
      <c r="Z72" s="152"/>
      <c r="AA72" s="152"/>
      <c r="AB72" s="152"/>
      <c r="AC72" s="152"/>
      <c r="AD72" s="152"/>
      <c r="AE72" s="152"/>
      <c r="AF72" s="152" t="s">
        <v>329</v>
      </c>
      <c r="AG72" s="152">
        <v>0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</row>
    <row r="73" spans="1:59" x14ac:dyDescent="0.2">
      <c r="A73" s="166" t="s">
        <v>260</v>
      </c>
      <c r="B73" s="167" t="s">
        <v>140</v>
      </c>
      <c r="C73" s="185" t="s">
        <v>141</v>
      </c>
      <c r="D73" s="168"/>
      <c r="E73" s="169"/>
      <c r="F73" s="170"/>
      <c r="G73" s="170">
        <f>SUMIF(AF74:AF88,"&lt;&gt;NOR",G74:G88)</f>
        <v>0</v>
      </c>
      <c r="H73" s="170"/>
      <c r="I73" s="170">
        <f>SUM(I74:I88)</f>
        <v>0</v>
      </c>
      <c r="J73" s="170"/>
      <c r="K73" s="170">
        <f>SUM(K74:K88)</f>
        <v>0</v>
      </c>
      <c r="L73" s="170"/>
      <c r="M73" s="170">
        <f>SUM(M74:M88)</f>
        <v>0</v>
      </c>
      <c r="N73" s="170"/>
      <c r="O73" s="170">
        <f>SUM(O74:O88)</f>
        <v>171.82</v>
      </c>
      <c r="P73" s="170"/>
      <c r="Q73" s="170">
        <f>SUM(Q74:Q88)</f>
        <v>0</v>
      </c>
      <c r="R73" s="170"/>
      <c r="S73" s="170"/>
      <c r="T73" s="165"/>
      <c r="U73" s="165">
        <f>SUM(U74:U88)</f>
        <v>180.84</v>
      </c>
      <c r="V73" s="165"/>
      <c r="AF73" t="s">
        <v>261</v>
      </c>
    </row>
    <row r="74" spans="1:59" outlineLevel="1" x14ac:dyDescent="0.2">
      <c r="A74" s="171">
        <v>13</v>
      </c>
      <c r="B74" s="172" t="s">
        <v>2051</v>
      </c>
      <c r="C74" s="187" t="s">
        <v>1698</v>
      </c>
      <c r="D74" s="173" t="s">
        <v>323</v>
      </c>
      <c r="E74" s="174">
        <v>101.0719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15</v>
      </c>
      <c r="M74" s="176">
        <f>G74*(1+L74/100)</f>
        <v>0</v>
      </c>
      <c r="N74" s="176">
        <v>1.7</v>
      </c>
      <c r="O74" s="176">
        <f>ROUND(E74*N74,2)</f>
        <v>171.82</v>
      </c>
      <c r="P74" s="176">
        <v>0</v>
      </c>
      <c r="Q74" s="176">
        <f>ROUND(E74*P74,2)</f>
        <v>0</v>
      </c>
      <c r="R74" s="176" t="s">
        <v>324</v>
      </c>
      <c r="S74" s="176" t="s">
        <v>269</v>
      </c>
      <c r="T74" s="161">
        <v>1.587</v>
      </c>
      <c r="U74" s="161">
        <f>ROUND(E74*T74,2)</f>
        <v>160.4</v>
      </c>
      <c r="V74" s="161"/>
      <c r="W74" s="152"/>
      <c r="X74" s="152"/>
      <c r="Y74" s="152"/>
      <c r="Z74" s="152"/>
      <c r="AA74" s="152"/>
      <c r="AB74" s="152"/>
      <c r="AC74" s="152"/>
      <c r="AD74" s="152"/>
      <c r="AE74" s="152"/>
      <c r="AF74" s="152" t="s">
        <v>325</v>
      </c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</row>
    <row r="75" spans="1:59" ht="22.5" outlineLevel="1" x14ac:dyDescent="0.2">
      <c r="A75" s="159"/>
      <c r="B75" s="160"/>
      <c r="C75" s="257" t="s">
        <v>1699</v>
      </c>
      <c r="D75" s="258"/>
      <c r="E75" s="258"/>
      <c r="F75" s="258"/>
      <c r="G75" s="258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52"/>
      <c r="X75" s="152"/>
      <c r="Y75" s="152"/>
      <c r="Z75" s="152"/>
      <c r="AA75" s="152"/>
      <c r="AB75" s="152"/>
      <c r="AC75" s="152"/>
      <c r="AD75" s="152"/>
      <c r="AE75" s="152"/>
      <c r="AF75" s="152" t="s">
        <v>327</v>
      </c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83" t="str">
        <f>C75</f>
        <v>sypaninou z vhodných hornin tř. 1 - 4 nebo materiálem připraveným podél výkopu ve vzdálenosti do 3 m od jeho kraje, pro jakoukoliv hloubku výkopu a jakoukoliv míru zhutnění,</v>
      </c>
      <c r="BA75" s="152"/>
      <c r="BB75" s="152"/>
      <c r="BC75" s="152"/>
      <c r="BD75" s="152"/>
      <c r="BE75" s="152"/>
      <c r="BF75" s="152"/>
      <c r="BG75" s="152"/>
    </row>
    <row r="76" spans="1:59" outlineLevel="1" x14ac:dyDescent="0.2">
      <c r="A76" s="159"/>
      <c r="B76" s="160"/>
      <c r="C76" s="246" t="s">
        <v>1698</v>
      </c>
      <c r="D76" s="247"/>
      <c r="E76" s="247"/>
      <c r="F76" s="247"/>
      <c r="G76" s="247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52"/>
      <c r="X76" s="152"/>
      <c r="Y76" s="152"/>
      <c r="Z76" s="152"/>
      <c r="AA76" s="152"/>
      <c r="AB76" s="152"/>
      <c r="AC76" s="152"/>
      <c r="AD76" s="152"/>
      <c r="AE76" s="152"/>
      <c r="AF76" s="152" t="s">
        <v>272</v>
      </c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</row>
    <row r="77" spans="1:59" outlineLevel="1" x14ac:dyDescent="0.2">
      <c r="A77" s="159"/>
      <c r="B77" s="160"/>
      <c r="C77" s="246" t="s">
        <v>2052</v>
      </c>
      <c r="D77" s="247"/>
      <c r="E77" s="247"/>
      <c r="F77" s="247"/>
      <c r="G77" s="247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52"/>
      <c r="X77" s="152"/>
      <c r="Y77" s="152"/>
      <c r="Z77" s="152"/>
      <c r="AA77" s="152"/>
      <c r="AB77" s="152"/>
      <c r="AC77" s="152"/>
      <c r="AD77" s="152"/>
      <c r="AE77" s="152"/>
      <c r="AF77" s="152" t="s">
        <v>272</v>
      </c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</row>
    <row r="78" spans="1:59" outlineLevel="1" x14ac:dyDescent="0.2">
      <c r="A78" s="159"/>
      <c r="B78" s="160"/>
      <c r="C78" s="193" t="s">
        <v>2053</v>
      </c>
      <c r="D78" s="191"/>
      <c r="E78" s="192">
        <v>9.24</v>
      </c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52"/>
      <c r="X78" s="152"/>
      <c r="Y78" s="152"/>
      <c r="Z78" s="152"/>
      <c r="AA78" s="152"/>
      <c r="AB78" s="152"/>
      <c r="AC78" s="152"/>
      <c r="AD78" s="152"/>
      <c r="AE78" s="152"/>
      <c r="AF78" s="152" t="s">
        <v>329</v>
      </c>
      <c r="AG78" s="152">
        <v>0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</row>
    <row r="79" spans="1:59" outlineLevel="1" x14ac:dyDescent="0.2">
      <c r="A79" s="159"/>
      <c r="B79" s="160"/>
      <c r="C79" s="193" t="s">
        <v>2054</v>
      </c>
      <c r="D79" s="191"/>
      <c r="E79" s="192">
        <v>32.235999999999997</v>
      </c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52"/>
      <c r="X79" s="152"/>
      <c r="Y79" s="152"/>
      <c r="Z79" s="152"/>
      <c r="AA79" s="152"/>
      <c r="AB79" s="152"/>
      <c r="AC79" s="152"/>
      <c r="AD79" s="152"/>
      <c r="AE79" s="152"/>
      <c r="AF79" s="152" t="s">
        <v>329</v>
      </c>
      <c r="AG79" s="152">
        <v>0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</row>
    <row r="80" spans="1:59" outlineLevel="1" x14ac:dyDescent="0.2">
      <c r="A80" s="159"/>
      <c r="B80" s="160"/>
      <c r="C80" s="193" t="s">
        <v>2055</v>
      </c>
      <c r="D80" s="191"/>
      <c r="E80" s="192">
        <v>21.177</v>
      </c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52"/>
      <c r="X80" s="152"/>
      <c r="Y80" s="152"/>
      <c r="Z80" s="152"/>
      <c r="AA80" s="152"/>
      <c r="AB80" s="152"/>
      <c r="AC80" s="152"/>
      <c r="AD80" s="152"/>
      <c r="AE80" s="152"/>
      <c r="AF80" s="152" t="s">
        <v>329</v>
      </c>
      <c r="AG80" s="152">
        <v>0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</row>
    <row r="81" spans="1:59" outlineLevel="1" x14ac:dyDescent="0.2">
      <c r="A81" s="159"/>
      <c r="B81" s="160"/>
      <c r="C81" s="193" t="s">
        <v>2056</v>
      </c>
      <c r="D81" s="191"/>
      <c r="E81" s="192">
        <v>10.98565</v>
      </c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52"/>
      <c r="X81" s="152"/>
      <c r="Y81" s="152"/>
      <c r="Z81" s="152"/>
      <c r="AA81" s="152"/>
      <c r="AB81" s="152"/>
      <c r="AC81" s="152"/>
      <c r="AD81" s="152"/>
      <c r="AE81" s="152"/>
      <c r="AF81" s="152" t="s">
        <v>329</v>
      </c>
      <c r="AG81" s="152">
        <v>0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</row>
    <row r="82" spans="1:59" outlineLevel="1" x14ac:dyDescent="0.2">
      <c r="A82" s="159"/>
      <c r="B82" s="160"/>
      <c r="C82" s="193" t="s">
        <v>2057</v>
      </c>
      <c r="D82" s="191"/>
      <c r="E82" s="192">
        <v>3.30525</v>
      </c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52"/>
      <c r="X82" s="152"/>
      <c r="Y82" s="152"/>
      <c r="Z82" s="152"/>
      <c r="AA82" s="152"/>
      <c r="AB82" s="152"/>
      <c r="AC82" s="152"/>
      <c r="AD82" s="152"/>
      <c r="AE82" s="152"/>
      <c r="AF82" s="152" t="s">
        <v>329</v>
      </c>
      <c r="AG82" s="152">
        <v>0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</row>
    <row r="83" spans="1:59" outlineLevel="1" x14ac:dyDescent="0.2">
      <c r="A83" s="159"/>
      <c r="B83" s="160"/>
      <c r="C83" s="193" t="s">
        <v>2058</v>
      </c>
      <c r="D83" s="191"/>
      <c r="E83" s="192">
        <v>24.128</v>
      </c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52"/>
      <c r="X83" s="152"/>
      <c r="Y83" s="152"/>
      <c r="Z83" s="152"/>
      <c r="AA83" s="152"/>
      <c r="AB83" s="152"/>
      <c r="AC83" s="152"/>
      <c r="AD83" s="152"/>
      <c r="AE83" s="152"/>
      <c r="AF83" s="152" t="s">
        <v>329</v>
      </c>
      <c r="AG83" s="152">
        <v>0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</row>
    <row r="84" spans="1:59" ht="22.5" outlineLevel="1" x14ac:dyDescent="0.2">
      <c r="A84" s="171">
        <v>14</v>
      </c>
      <c r="B84" s="172" t="s">
        <v>1693</v>
      </c>
      <c r="C84" s="187" t="s">
        <v>1694</v>
      </c>
      <c r="D84" s="173" t="s">
        <v>323</v>
      </c>
      <c r="E84" s="174">
        <v>101.19</v>
      </c>
      <c r="F84" s="175"/>
      <c r="G84" s="176">
        <f>ROUND(E84*F84,2)</f>
        <v>0</v>
      </c>
      <c r="H84" s="175"/>
      <c r="I84" s="176">
        <f>ROUND(E84*H84,2)</f>
        <v>0</v>
      </c>
      <c r="J84" s="175"/>
      <c r="K84" s="176">
        <f>ROUND(E84*J84,2)</f>
        <v>0</v>
      </c>
      <c r="L84" s="176">
        <v>15</v>
      </c>
      <c r="M84" s="176">
        <f>G84*(1+L84/100)</f>
        <v>0</v>
      </c>
      <c r="N84" s="176">
        <v>0</v>
      </c>
      <c r="O84" s="176">
        <f>ROUND(E84*N84,2)</f>
        <v>0</v>
      </c>
      <c r="P84" s="176">
        <v>0</v>
      </c>
      <c r="Q84" s="176">
        <f>ROUND(E84*P84,2)</f>
        <v>0</v>
      </c>
      <c r="R84" s="176" t="s">
        <v>324</v>
      </c>
      <c r="S84" s="176" t="s">
        <v>269</v>
      </c>
      <c r="T84" s="161">
        <v>0.20200000000000001</v>
      </c>
      <c r="U84" s="161">
        <f>ROUND(E84*T84,2)</f>
        <v>20.440000000000001</v>
      </c>
      <c r="V84" s="161"/>
      <c r="W84" s="152"/>
      <c r="X84" s="152"/>
      <c r="Y84" s="152"/>
      <c r="Z84" s="152"/>
      <c r="AA84" s="152"/>
      <c r="AB84" s="152"/>
      <c r="AC84" s="152"/>
      <c r="AD84" s="152"/>
      <c r="AE84" s="152"/>
      <c r="AF84" s="152" t="s">
        <v>325</v>
      </c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</row>
    <row r="85" spans="1:59" outlineLevel="1" x14ac:dyDescent="0.2">
      <c r="A85" s="159"/>
      <c r="B85" s="160"/>
      <c r="C85" s="257" t="s">
        <v>1695</v>
      </c>
      <c r="D85" s="258"/>
      <c r="E85" s="258"/>
      <c r="F85" s="258"/>
      <c r="G85" s="258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52"/>
      <c r="X85" s="152"/>
      <c r="Y85" s="152"/>
      <c r="Z85" s="152"/>
      <c r="AA85" s="152"/>
      <c r="AB85" s="152"/>
      <c r="AC85" s="152"/>
      <c r="AD85" s="152"/>
      <c r="AE85" s="152"/>
      <c r="AF85" s="152" t="s">
        <v>327</v>
      </c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</row>
    <row r="86" spans="1:59" outlineLevel="1" x14ac:dyDescent="0.2">
      <c r="A86" s="159"/>
      <c r="B86" s="160"/>
      <c r="C86" s="246" t="s">
        <v>2059</v>
      </c>
      <c r="D86" s="247"/>
      <c r="E86" s="247"/>
      <c r="F86" s="247"/>
      <c r="G86" s="247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52"/>
      <c r="X86" s="152"/>
      <c r="Y86" s="152"/>
      <c r="Z86" s="152"/>
      <c r="AA86" s="152"/>
      <c r="AB86" s="152"/>
      <c r="AC86" s="152"/>
      <c r="AD86" s="152"/>
      <c r="AE86" s="152"/>
      <c r="AF86" s="152" t="s">
        <v>272</v>
      </c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</row>
    <row r="87" spans="1:59" outlineLevel="1" x14ac:dyDescent="0.2">
      <c r="A87" s="159"/>
      <c r="B87" s="160"/>
      <c r="C87" s="193" t="s">
        <v>2060</v>
      </c>
      <c r="D87" s="191"/>
      <c r="E87" s="192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52"/>
      <c r="X87" s="152"/>
      <c r="Y87" s="152"/>
      <c r="Z87" s="152"/>
      <c r="AA87" s="152"/>
      <c r="AB87" s="152"/>
      <c r="AC87" s="152"/>
      <c r="AD87" s="152"/>
      <c r="AE87" s="152"/>
      <c r="AF87" s="152" t="s">
        <v>329</v>
      </c>
      <c r="AG87" s="152">
        <v>0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</row>
    <row r="88" spans="1:59" outlineLevel="1" x14ac:dyDescent="0.2">
      <c r="A88" s="159"/>
      <c r="B88" s="160"/>
      <c r="C88" s="193" t="s">
        <v>2061</v>
      </c>
      <c r="D88" s="191"/>
      <c r="E88" s="192">
        <v>101.19</v>
      </c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52"/>
      <c r="X88" s="152"/>
      <c r="Y88" s="152"/>
      <c r="Z88" s="152"/>
      <c r="AA88" s="152"/>
      <c r="AB88" s="152"/>
      <c r="AC88" s="152"/>
      <c r="AD88" s="152"/>
      <c r="AE88" s="152"/>
      <c r="AF88" s="152" t="s">
        <v>329</v>
      </c>
      <c r="AG88" s="152">
        <v>0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</row>
    <row r="89" spans="1:59" x14ac:dyDescent="0.2">
      <c r="A89" s="166" t="s">
        <v>260</v>
      </c>
      <c r="B89" s="167" t="s">
        <v>142</v>
      </c>
      <c r="C89" s="185" t="s">
        <v>143</v>
      </c>
      <c r="D89" s="168"/>
      <c r="E89" s="169"/>
      <c r="F89" s="170"/>
      <c r="G89" s="170">
        <f>SUMIF(AF90:AF97,"&lt;&gt;NOR",G90:G97)</f>
        <v>0</v>
      </c>
      <c r="H89" s="170"/>
      <c r="I89" s="170">
        <f>SUM(I90:I97)</f>
        <v>0</v>
      </c>
      <c r="J89" s="170"/>
      <c r="K89" s="170">
        <f>SUM(K90:K97)</f>
        <v>0</v>
      </c>
      <c r="L89" s="170"/>
      <c r="M89" s="170">
        <f>SUM(M90:M97)</f>
        <v>0</v>
      </c>
      <c r="N89" s="170"/>
      <c r="O89" s="170">
        <f>SUM(O90:O97)</f>
        <v>0</v>
      </c>
      <c r="P89" s="170"/>
      <c r="Q89" s="170">
        <f>SUM(Q90:Q97)</f>
        <v>0</v>
      </c>
      <c r="R89" s="170"/>
      <c r="S89" s="170"/>
      <c r="T89" s="165"/>
      <c r="U89" s="165">
        <f>SUM(U90:U97)</f>
        <v>0</v>
      </c>
      <c r="V89" s="165"/>
      <c r="AF89" t="s">
        <v>261</v>
      </c>
    </row>
    <row r="90" spans="1:59" outlineLevel="1" x14ac:dyDescent="0.2">
      <c r="A90" s="171">
        <v>15</v>
      </c>
      <c r="B90" s="172" t="s">
        <v>343</v>
      </c>
      <c r="C90" s="187" t="s">
        <v>344</v>
      </c>
      <c r="D90" s="173" t="s">
        <v>323</v>
      </c>
      <c r="E90" s="174">
        <v>80.08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15</v>
      </c>
      <c r="M90" s="176">
        <f>G90*(1+L90/100)</f>
        <v>0</v>
      </c>
      <c r="N90" s="176">
        <v>0</v>
      </c>
      <c r="O90" s="176">
        <f>ROUND(E90*N90,2)</f>
        <v>0</v>
      </c>
      <c r="P90" s="176">
        <v>0</v>
      </c>
      <c r="Q90" s="176">
        <f>ROUND(E90*P90,2)</f>
        <v>0</v>
      </c>
      <c r="R90" s="176" t="s">
        <v>324</v>
      </c>
      <c r="S90" s="176" t="s">
        <v>269</v>
      </c>
      <c r="T90" s="161">
        <v>0</v>
      </c>
      <c r="U90" s="161">
        <f>ROUND(E90*T90,2)</f>
        <v>0</v>
      </c>
      <c r="V90" s="161"/>
      <c r="W90" s="152"/>
      <c r="X90" s="152"/>
      <c r="Y90" s="152"/>
      <c r="Z90" s="152"/>
      <c r="AA90" s="152"/>
      <c r="AB90" s="152"/>
      <c r="AC90" s="152"/>
      <c r="AD90" s="152"/>
      <c r="AE90" s="152"/>
      <c r="AF90" s="152" t="s">
        <v>325</v>
      </c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</row>
    <row r="91" spans="1:59" outlineLevel="1" x14ac:dyDescent="0.2">
      <c r="A91" s="159"/>
      <c r="B91" s="160"/>
      <c r="C91" s="248" t="s">
        <v>2062</v>
      </c>
      <c r="D91" s="249"/>
      <c r="E91" s="249"/>
      <c r="F91" s="249"/>
      <c r="G91" s="249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52"/>
      <c r="X91" s="152"/>
      <c r="Y91" s="152"/>
      <c r="Z91" s="152"/>
      <c r="AA91" s="152"/>
      <c r="AB91" s="152"/>
      <c r="AC91" s="152"/>
      <c r="AD91" s="152"/>
      <c r="AE91" s="152"/>
      <c r="AF91" s="152" t="s">
        <v>272</v>
      </c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</row>
    <row r="92" spans="1:59" outlineLevel="1" x14ac:dyDescent="0.2">
      <c r="A92" s="159"/>
      <c r="B92" s="160"/>
      <c r="C92" s="193" t="s">
        <v>2022</v>
      </c>
      <c r="D92" s="191"/>
      <c r="E92" s="192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52"/>
      <c r="X92" s="152"/>
      <c r="Y92" s="152"/>
      <c r="Z92" s="152"/>
      <c r="AA92" s="152"/>
      <c r="AB92" s="152"/>
      <c r="AC92" s="152"/>
      <c r="AD92" s="152"/>
      <c r="AE92" s="152"/>
      <c r="AF92" s="152" t="s">
        <v>329</v>
      </c>
      <c r="AG92" s="152">
        <v>0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</row>
    <row r="93" spans="1:59" outlineLevel="1" x14ac:dyDescent="0.2">
      <c r="A93" s="159"/>
      <c r="B93" s="160"/>
      <c r="C93" s="193" t="s">
        <v>2023</v>
      </c>
      <c r="D93" s="191"/>
      <c r="E93" s="192">
        <v>80.08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52"/>
      <c r="X93" s="152"/>
      <c r="Y93" s="152"/>
      <c r="Z93" s="152"/>
      <c r="AA93" s="152"/>
      <c r="AB93" s="152"/>
      <c r="AC93" s="152"/>
      <c r="AD93" s="152"/>
      <c r="AE93" s="152"/>
      <c r="AF93" s="152" t="s">
        <v>329</v>
      </c>
      <c r="AG93" s="152">
        <v>0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</row>
    <row r="94" spans="1:59" outlineLevel="1" x14ac:dyDescent="0.2">
      <c r="A94" s="171">
        <v>16</v>
      </c>
      <c r="B94" s="172" t="s">
        <v>2063</v>
      </c>
      <c r="C94" s="187" t="s">
        <v>2064</v>
      </c>
      <c r="D94" s="173" t="s">
        <v>323</v>
      </c>
      <c r="E94" s="174">
        <v>21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15</v>
      </c>
      <c r="M94" s="176">
        <f>G94*(1+L94/100)</f>
        <v>0</v>
      </c>
      <c r="N94" s="176">
        <v>0</v>
      </c>
      <c r="O94" s="176">
        <f>ROUND(E94*N94,2)</f>
        <v>0</v>
      </c>
      <c r="P94" s="176">
        <v>0</v>
      </c>
      <c r="Q94" s="176">
        <f>ROUND(E94*P94,2)</f>
        <v>0</v>
      </c>
      <c r="R94" s="176" t="s">
        <v>324</v>
      </c>
      <c r="S94" s="176" t="s">
        <v>269</v>
      </c>
      <c r="T94" s="161">
        <v>0</v>
      </c>
      <c r="U94" s="161">
        <f>ROUND(E94*T94,2)</f>
        <v>0</v>
      </c>
      <c r="V94" s="161"/>
      <c r="W94" s="152"/>
      <c r="X94" s="152"/>
      <c r="Y94" s="152"/>
      <c r="Z94" s="152"/>
      <c r="AA94" s="152"/>
      <c r="AB94" s="152"/>
      <c r="AC94" s="152"/>
      <c r="AD94" s="152"/>
      <c r="AE94" s="152"/>
      <c r="AF94" s="152" t="s">
        <v>325</v>
      </c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</row>
    <row r="95" spans="1:59" outlineLevel="1" x14ac:dyDescent="0.2">
      <c r="A95" s="159"/>
      <c r="B95" s="160"/>
      <c r="C95" s="248" t="s">
        <v>2065</v>
      </c>
      <c r="D95" s="249"/>
      <c r="E95" s="249"/>
      <c r="F95" s="249"/>
      <c r="G95" s="249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52"/>
      <c r="X95" s="152"/>
      <c r="Y95" s="152"/>
      <c r="Z95" s="152"/>
      <c r="AA95" s="152"/>
      <c r="AB95" s="152"/>
      <c r="AC95" s="152"/>
      <c r="AD95" s="152"/>
      <c r="AE95" s="152"/>
      <c r="AF95" s="152" t="s">
        <v>272</v>
      </c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</row>
    <row r="96" spans="1:59" outlineLevel="1" x14ac:dyDescent="0.2">
      <c r="A96" s="159"/>
      <c r="B96" s="160"/>
      <c r="C96" s="193" t="s">
        <v>2066</v>
      </c>
      <c r="D96" s="191"/>
      <c r="E96" s="192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52"/>
      <c r="X96" s="152"/>
      <c r="Y96" s="152"/>
      <c r="Z96" s="152"/>
      <c r="AA96" s="152"/>
      <c r="AB96" s="152"/>
      <c r="AC96" s="152"/>
      <c r="AD96" s="152"/>
      <c r="AE96" s="152"/>
      <c r="AF96" s="152" t="s">
        <v>329</v>
      </c>
      <c r="AG96" s="152">
        <v>0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</row>
    <row r="97" spans="1:59" outlineLevel="1" x14ac:dyDescent="0.2">
      <c r="A97" s="159"/>
      <c r="B97" s="160"/>
      <c r="C97" s="193" t="s">
        <v>2028</v>
      </c>
      <c r="D97" s="191"/>
      <c r="E97" s="192">
        <v>21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52"/>
      <c r="X97" s="152"/>
      <c r="Y97" s="152"/>
      <c r="Z97" s="152"/>
      <c r="AA97" s="152"/>
      <c r="AB97" s="152"/>
      <c r="AC97" s="152"/>
      <c r="AD97" s="152"/>
      <c r="AE97" s="152"/>
      <c r="AF97" s="152" t="s">
        <v>329</v>
      </c>
      <c r="AG97" s="152">
        <v>0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</row>
    <row r="98" spans="1:59" x14ac:dyDescent="0.2">
      <c r="A98" s="166" t="s">
        <v>260</v>
      </c>
      <c r="B98" s="167" t="s">
        <v>188</v>
      </c>
      <c r="C98" s="185" t="s">
        <v>189</v>
      </c>
      <c r="D98" s="168"/>
      <c r="E98" s="169"/>
      <c r="F98" s="170"/>
      <c r="G98" s="170">
        <f>SUMIF(AF99:AF218,"&lt;&gt;NOR",G99:G218)</f>
        <v>0</v>
      </c>
      <c r="H98" s="170"/>
      <c r="I98" s="170">
        <f>SUM(I99:I218)</f>
        <v>0</v>
      </c>
      <c r="J98" s="170"/>
      <c r="K98" s="170">
        <f>SUM(K99:K218)</f>
        <v>0</v>
      </c>
      <c r="L98" s="170"/>
      <c r="M98" s="170">
        <f>SUM(M99:M218)</f>
        <v>0</v>
      </c>
      <c r="N98" s="170"/>
      <c r="O98" s="170">
        <f>SUM(O99:O218)</f>
        <v>1.2200000000000002</v>
      </c>
      <c r="P98" s="170"/>
      <c r="Q98" s="170">
        <f>SUM(Q99:Q218)</f>
        <v>0</v>
      </c>
      <c r="R98" s="170"/>
      <c r="S98" s="170"/>
      <c r="T98" s="165"/>
      <c r="U98" s="165">
        <f>SUM(U99:U218)</f>
        <v>184</v>
      </c>
      <c r="V98" s="165"/>
      <c r="AF98" t="s">
        <v>261</v>
      </c>
    </row>
    <row r="99" spans="1:59" ht="22.5" outlineLevel="1" x14ac:dyDescent="0.2">
      <c r="A99" s="171">
        <v>17</v>
      </c>
      <c r="B99" s="172" t="s">
        <v>2067</v>
      </c>
      <c r="C99" s="187" t="s">
        <v>2068</v>
      </c>
      <c r="D99" s="173" t="s">
        <v>364</v>
      </c>
      <c r="E99" s="174">
        <v>28.1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15</v>
      </c>
      <c r="M99" s="176">
        <f>G99*(1+L99/100)</f>
        <v>0</v>
      </c>
      <c r="N99" s="176">
        <v>2.0999999999999999E-3</v>
      </c>
      <c r="O99" s="176">
        <f>ROUND(E99*N99,2)</f>
        <v>0.06</v>
      </c>
      <c r="P99" s="176">
        <v>0</v>
      </c>
      <c r="Q99" s="176">
        <f>ROUND(E99*P99,2)</f>
        <v>0</v>
      </c>
      <c r="R99" s="176" t="s">
        <v>1704</v>
      </c>
      <c r="S99" s="176" t="s">
        <v>269</v>
      </c>
      <c r="T99" s="161">
        <v>0.8</v>
      </c>
      <c r="U99" s="161">
        <f>ROUND(E99*T99,2)</f>
        <v>22.48</v>
      </c>
      <c r="V99" s="161"/>
      <c r="W99" s="152"/>
      <c r="X99" s="152"/>
      <c r="Y99" s="152"/>
      <c r="Z99" s="152"/>
      <c r="AA99" s="152"/>
      <c r="AB99" s="152"/>
      <c r="AC99" s="152"/>
      <c r="AD99" s="152"/>
      <c r="AE99" s="152"/>
      <c r="AF99" s="152" t="s">
        <v>1756</v>
      </c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</row>
    <row r="100" spans="1:59" outlineLevel="1" x14ac:dyDescent="0.2">
      <c r="A100" s="159"/>
      <c r="B100" s="160"/>
      <c r="C100" s="248" t="s">
        <v>2069</v>
      </c>
      <c r="D100" s="249"/>
      <c r="E100" s="249"/>
      <c r="F100" s="249"/>
      <c r="G100" s="249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 t="s">
        <v>272</v>
      </c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</row>
    <row r="101" spans="1:59" outlineLevel="1" x14ac:dyDescent="0.2">
      <c r="A101" s="159"/>
      <c r="B101" s="160"/>
      <c r="C101" s="193" t="s">
        <v>2070</v>
      </c>
      <c r="D101" s="191"/>
      <c r="E101" s="192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 t="s">
        <v>329</v>
      </c>
      <c r="AG101" s="152">
        <v>0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</row>
    <row r="102" spans="1:59" outlineLevel="1" x14ac:dyDescent="0.2">
      <c r="A102" s="159"/>
      <c r="B102" s="160"/>
      <c r="C102" s="193" t="s">
        <v>2071</v>
      </c>
      <c r="D102" s="191"/>
      <c r="E102" s="192">
        <v>28.1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 t="s">
        <v>329</v>
      </c>
      <c r="AG102" s="152">
        <v>0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</row>
    <row r="103" spans="1:59" ht="22.5" outlineLevel="1" x14ac:dyDescent="0.2">
      <c r="A103" s="171">
        <v>18</v>
      </c>
      <c r="B103" s="172" t="s">
        <v>2072</v>
      </c>
      <c r="C103" s="187" t="s">
        <v>2073</v>
      </c>
      <c r="D103" s="173" t="s">
        <v>364</v>
      </c>
      <c r="E103" s="174">
        <v>111.3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15</v>
      </c>
      <c r="M103" s="176">
        <f>G103*(1+L103/100)</f>
        <v>0</v>
      </c>
      <c r="N103" s="176">
        <v>2.5200000000000001E-3</v>
      </c>
      <c r="O103" s="176">
        <f>ROUND(E103*N103,2)</f>
        <v>0.28000000000000003</v>
      </c>
      <c r="P103" s="176">
        <v>0</v>
      </c>
      <c r="Q103" s="176">
        <f>ROUND(E103*P103,2)</f>
        <v>0</v>
      </c>
      <c r="R103" s="176" t="s">
        <v>1704</v>
      </c>
      <c r="S103" s="176" t="s">
        <v>269</v>
      </c>
      <c r="T103" s="161">
        <v>0.8</v>
      </c>
      <c r="U103" s="161">
        <f>ROUND(E103*T103,2)</f>
        <v>89.04</v>
      </c>
      <c r="V103" s="161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 t="s">
        <v>1756</v>
      </c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</row>
    <row r="104" spans="1:59" outlineLevel="1" x14ac:dyDescent="0.2">
      <c r="A104" s="159"/>
      <c r="B104" s="160"/>
      <c r="C104" s="248" t="s">
        <v>2074</v>
      </c>
      <c r="D104" s="249"/>
      <c r="E104" s="249"/>
      <c r="F104" s="249"/>
      <c r="G104" s="249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 t="s">
        <v>272</v>
      </c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</row>
    <row r="105" spans="1:59" outlineLevel="1" x14ac:dyDescent="0.2">
      <c r="A105" s="159"/>
      <c r="B105" s="160"/>
      <c r="C105" s="193" t="s">
        <v>2075</v>
      </c>
      <c r="D105" s="191"/>
      <c r="E105" s="192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 t="s">
        <v>329</v>
      </c>
      <c r="AG105" s="152">
        <v>0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</row>
    <row r="106" spans="1:59" outlineLevel="1" x14ac:dyDescent="0.2">
      <c r="A106" s="159"/>
      <c r="B106" s="160"/>
      <c r="C106" s="193" t="s">
        <v>2076</v>
      </c>
      <c r="D106" s="191"/>
      <c r="E106" s="192">
        <v>111.3</v>
      </c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 t="s">
        <v>329</v>
      </c>
      <c r="AG106" s="152">
        <v>0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</row>
    <row r="107" spans="1:59" ht="22.5" outlineLevel="1" x14ac:dyDescent="0.2">
      <c r="A107" s="171">
        <v>19</v>
      </c>
      <c r="B107" s="172" t="s">
        <v>2077</v>
      </c>
      <c r="C107" s="187" t="s">
        <v>2078</v>
      </c>
      <c r="D107" s="173" t="s">
        <v>364</v>
      </c>
      <c r="E107" s="174">
        <v>16.600000000000001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15</v>
      </c>
      <c r="M107" s="176">
        <f>G107*(1+L107/100)</f>
        <v>0</v>
      </c>
      <c r="N107" s="176">
        <v>3.5699999999999998E-3</v>
      </c>
      <c r="O107" s="176">
        <f>ROUND(E107*N107,2)</f>
        <v>0.06</v>
      </c>
      <c r="P107" s="176">
        <v>0</v>
      </c>
      <c r="Q107" s="176">
        <f>ROUND(E107*P107,2)</f>
        <v>0</v>
      </c>
      <c r="R107" s="176" t="s">
        <v>1704</v>
      </c>
      <c r="S107" s="176" t="s">
        <v>269</v>
      </c>
      <c r="T107" s="161">
        <v>0.55000000000000004</v>
      </c>
      <c r="U107" s="161">
        <f>ROUND(E107*T107,2)</f>
        <v>9.1300000000000008</v>
      </c>
      <c r="V107" s="161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 t="s">
        <v>1756</v>
      </c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</row>
    <row r="108" spans="1:59" outlineLevel="1" x14ac:dyDescent="0.2">
      <c r="A108" s="159"/>
      <c r="B108" s="160"/>
      <c r="C108" s="248" t="s">
        <v>2079</v>
      </c>
      <c r="D108" s="249"/>
      <c r="E108" s="249"/>
      <c r="F108" s="249"/>
      <c r="G108" s="249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 t="s">
        <v>272</v>
      </c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</row>
    <row r="109" spans="1:59" outlineLevel="1" x14ac:dyDescent="0.2">
      <c r="A109" s="159"/>
      <c r="B109" s="160"/>
      <c r="C109" s="193" t="s">
        <v>2080</v>
      </c>
      <c r="D109" s="191"/>
      <c r="E109" s="192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 t="s">
        <v>329</v>
      </c>
      <c r="AG109" s="152">
        <v>0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</row>
    <row r="110" spans="1:59" outlineLevel="1" x14ac:dyDescent="0.2">
      <c r="A110" s="159"/>
      <c r="B110" s="160"/>
      <c r="C110" s="193" t="s">
        <v>2081</v>
      </c>
      <c r="D110" s="191"/>
      <c r="E110" s="192">
        <v>16.600000000000001</v>
      </c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 t="s">
        <v>329</v>
      </c>
      <c r="AG110" s="152">
        <v>0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</row>
    <row r="111" spans="1:59" outlineLevel="1" x14ac:dyDescent="0.2">
      <c r="A111" s="171">
        <v>20</v>
      </c>
      <c r="B111" s="172" t="s">
        <v>2082</v>
      </c>
      <c r="C111" s="187" t="s">
        <v>2083</v>
      </c>
      <c r="D111" s="173" t="s">
        <v>395</v>
      </c>
      <c r="E111" s="174">
        <v>15</v>
      </c>
      <c r="F111" s="175"/>
      <c r="G111" s="176">
        <f>ROUND(E111*F111,2)</f>
        <v>0</v>
      </c>
      <c r="H111" s="175"/>
      <c r="I111" s="176">
        <f>ROUND(E111*H111,2)</f>
        <v>0</v>
      </c>
      <c r="J111" s="175"/>
      <c r="K111" s="176">
        <f>ROUND(E111*J111,2)</f>
        <v>0</v>
      </c>
      <c r="L111" s="176">
        <v>15</v>
      </c>
      <c r="M111" s="176">
        <f>G111*(1+L111/100)</f>
        <v>0</v>
      </c>
      <c r="N111" s="176">
        <v>0</v>
      </c>
      <c r="O111" s="176">
        <f>ROUND(E111*N111,2)</f>
        <v>0</v>
      </c>
      <c r="P111" s="176">
        <v>0</v>
      </c>
      <c r="Q111" s="176">
        <f>ROUND(E111*P111,2)</f>
        <v>0</v>
      </c>
      <c r="R111" s="176" t="s">
        <v>1704</v>
      </c>
      <c r="S111" s="176" t="s">
        <v>269</v>
      </c>
      <c r="T111" s="161">
        <v>0.25900000000000001</v>
      </c>
      <c r="U111" s="161">
        <f>ROUND(E111*T111,2)</f>
        <v>3.89</v>
      </c>
      <c r="V111" s="161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 t="s">
        <v>1756</v>
      </c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</row>
    <row r="112" spans="1:59" outlineLevel="1" x14ac:dyDescent="0.2">
      <c r="A112" s="159"/>
      <c r="B112" s="160"/>
      <c r="C112" s="257" t="s">
        <v>2084</v>
      </c>
      <c r="D112" s="258"/>
      <c r="E112" s="258"/>
      <c r="F112" s="258"/>
      <c r="G112" s="258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 t="s">
        <v>327</v>
      </c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</row>
    <row r="113" spans="1:59" outlineLevel="1" x14ac:dyDescent="0.2">
      <c r="A113" s="159"/>
      <c r="B113" s="160"/>
      <c r="C113" s="246" t="s">
        <v>2085</v>
      </c>
      <c r="D113" s="247"/>
      <c r="E113" s="247"/>
      <c r="F113" s="247"/>
      <c r="G113" s="247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 t="s">
        <v>272</v>
      </c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</row>
    <row r="114" spans="1:59" outlineLevel="1" x14ac:dyDescent="0.2">
      <c r="A114" s="159"/>
      <c r="B114" s="160"/>
      <c r="C114" s="193" t="s">
        <v>2086</v>
      </c>
      <c r="D114" s="191"/>
      <c r="E114" s="192">
        <v>15</v>
      </c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 t="s">
        <v>329</v>
      </c>
      <c r="AG114" s="152">
        <v>0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</row>
    <row r="115" spans="1:59" ht="22.5" outlineLevel="1" x14ac:dyDescent="0.2">
      <c r="A115" s="171">
        <v>21</v>
      </c>
      <c r="B115" s="172" t="s">
        <v>2087</v>
      </c>
      <c r="C115" s="187" t="s">
        <v>2088</v>
      </c>
      <c r="D115" s="173" t="s">
        <v>364</v>
      </c>
      <c r="E115" s="174">
        <v>11.6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15</v>
      </c>
      <c r="M115" s="176">
        <f>G115*(1+L115/100)</f>
        <v>0</v>
      </c>
      <c r="N115" s="176">
        <v>5.2999999999999998E-4</v>
      </c>
      <c r="O115" s="176">
        <f>ROUND(E115*N115,2)</f>
        <v>0.01</v>
      </c>
      <c r="P115" s="176">
        <v>0</v>
      </c>
      <c r="Q115" s="176">
        <f>ROUND(E115*P115,2)</f>
        <v>0</v>
      </c>
      <c r="R115" s="176" t="s">
        <v>1704</v>
      </c>
      <c r="S115" s="176" t="s">
        <v>269</v>
      </c>
      <c r="T115" s="161">
        <v>0.26750000000000002</v>
      </c>
      <c r="U115" s="161">
        <f>ROUND(E115*T115,2)</f>
        <v>3.1</v>
      </c>
      <c r="V115" s="161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 t="s">
        <v>1756</v>
      </c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</row>
    <row r="116" spans="1:59" outlineLevel="1" x14ac:dyDescent="0.2">
      <c r="A116" s="159"/>
      <c r="B116" s="160"/>
      <c r="C116" s="248" t="s">
        <v>2089</v>
      </c>
      <c r="D116" s="249"/>
      <c r="E116" s="249"/>
      <c r="F116" s="249"/>
      <c r="G116" s="249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 t="s">
        <v>272</v>
      </c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</row>
    <row r="117" spans="1:59" outlineLevel="1" x14ac:dyDescent="0.2">
      <c r="A117" s="159"/>
      <c r="B117" s="160"/>
      <c r="C117" s="193" t="s">
        <v>2090</v>
      </c>
      <c r="D117" s="191"/>
      <c r="E117" s="192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 t="s">
        <v>329</v>
      </c>
      <c r="AG117" s="152">
        <v>0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</row>
    <row r="118" spans="1:59" outlineLevel="1" x14ac:dyDescent="0.2">
      <c r="A118" s="159"/>
      <c r="B118" s="160"/>
      <c r="C118" s="193" t="s">
        <v>2091</v>
      </c>
      <c r="D118" s="191"/>
      <c r="E118" s="192">
        <v>11.6</v>
      </c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 t="s">
        <v>329</v>
      </c>
      <c r="AG118" s="152">
        <v>0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</row>
    <row r="119" spans="1:59" ht="22.5" outlineLevel="1" x14ac:dyDescent="0.2">
      <c r="A119" s="171">
        <v>22</v>
      </c>
      <c r="B119" s="172" t="s">
        <v>2092</v>
      </c>
      <c r="C119" s="187" t="s">
        <v>2093</v>
      </c>
      <c r="D119" s="173" t="s">
        <v>364</v>
      </c>
      <c r="E119" s="174">
        <v>6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15</v>
      </c>
      <c r="M119" s="176">
        <f>G119*(1+L119/100)</f>
        <v>0</v>
      </c>
      <c r="N119" s="176">
        <v>1.4400000000000001E-3</v>
      </c>
      <c r="O119" s="176">
        <f>ROUND(E119*N119,2)</f>
        <v>0.01</v>
      </c>
      <c r="P119" s="176">
        <v>0</v>
      </c>
      <c r="Q119" s="176">
        <f>ROUND(E119*P119,2)</f>
        <v>0</v>
      </c>
      <c r="R119" s="176" t="s">
        <v>1704</v>
      </c>
      <c r="S119" s="176" t="s">
        <v>269</v>
      </c>
      <c r="T119" s="161">
        <v>0.8</v>
      </c>
      <c r="U119" s="161">
        <f>ROUND(E119*T119,2)</f>
        <v>4.8</v>
      </c>
      <c r="V119" s="161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 t="s">
        <v>1756</v>
      </c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</row>
    <row r="120" spans="1:59" outlineLevel="1" x14ac:dyDescent="0.2">
      <c r="A120" s="159"/>
      <c r="B120" s="160"/>
      <c r="C120" s="248" t="s">
        <v>2094</v>
      </c>
      <c r="D120" s="249"/>
      <c r="E120" s="249"/>
      <c r="F120" s="249"/>
      <c r="G120" s="249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 t="s">
        <v>272</v>
      </c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</row>
    <row r="121" spans="1:59" outlineLevel="1" x14ac:dyDescent="0.2">
      <c r="A121" s="159"/>
      <c r="B121" s="160"/>
      <c r="C121" s="193" t="s">
        <v>2095</v>
      </c>
      <c r="D121" s="191"/>
      <c r="E121" s="192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 t="s">
        <v>329</v>
      </c>
      <c r="AG121" s="152">
        <v>0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</row>
    <row r="122" spans="1:59" outlineLevel="1" x14ac:dyDescent="0.2">
      <c r="A122" s="159"/>
      <c r="B122" s="160"/>
      <c r="C122" s="193" t="s">
        <v>1096</v>
      </c>
      <c r="D122" s="191"/>
      <c r="E122" s="192">
        <v>6</v>
      </c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 t="s">
        <v>329</v>
      </c>
      <c r="AG122" s="152">
        <v>0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</row>
    <row r="123" spans="1:59" ht="22.5" outlineLevel="1" x14ac:dyDescent="0.2">
      <c r="A123" s="171">
        <v>23</v>
      </c>
      <c r="B123" s="172" t="s">
        <v>2096</v>
      </c>
      <c r="C123" s="187" t="s">
        <v>2097</v>
      </c>
      <c r="D123" s="173" t="s">
        <v>364</v>
      </c>
      <c r="E123" s="174">
        <v>1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15</v>
      </c>
      <c r="M123" s="176">
        <f>G123*(1+L123/100)</f>
        <v>0</v>
      </c>
      <c r="N123" s="176">
        <v>1.8799999999999999E-3</v>
      </c>
      <c r="O123" s="176">
        <f>ROUND(E123*N123,2)</f>
        <v>0</v>
      </c>
      <c r="P123" s="176">
        <v>0</v>
      </c>
      <c r="Q123" s="176">
        <f>ROUND(E123*P123,2)</f>
        <v>0</v>
      </c>
      <c r="R123" s="176" t="s">
        <v>1704</v>
      </c>
      <c r="S123" s="176" t="s">
        <v>269</v>
      </c>
      <c r="T123" s="161">
        <v>0.8</v>
      </c>
      <c r="U123" s="161">
        <f>ROUND(E123*T123,2)</f>
        <v>0.8</v>
      </c>
      <c r="V123" s="161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 t="s">
        <v>1756</v>
      </c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</row>
    <row r="124" spans="1:59" outlineLevel="1" x14ac:dyDescent="0.2">
      <c r="A124" s="159"/>
      <c r="B124" s="160"/>
      <c r="C124" s="248" t="s">
        <v>2098</v>
      </c>
      <c r="D124" s="249"/>
      <c r="E124" s="249"/>
      <c r="F124" s="249"/>
      <c r="G124" s="249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 t="s">
        <v>272</v>
      </c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</row>
    <row r="125" spans="1:59" outlineLevel="1" x14ac:dyDescent="0.2">
      <c r="A125" s="159"/>
      <c r="B125" s="160"/>
      <c r="C125" s="193" t="s">
        <v>2099</v>
      </c>
      <c r="D125" s="191"/>
      <c r="E125" s="192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 t="s">
        <v>329</v>
      </c>
      <c r="AG125" s="152">
        <v>0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</row>
    <row r="126" spans="1:59" outlineLevel="1" x14ac:dyDescent="0.2">
      <c r="A126" s="159"/>
      <c r="B126" s="160"/>
      <c r="C126" s="193" t="s">
        <v>59</v>
      </c>
      <c r="D126" s="191"/>
      <c r="E126" s="192">
        <v>1</v>
      </c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 t="s">
        <v>329</v>
      </c>
      <c r="AG126" s="152">
        <v>0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</row>
    <row r="127" spans="1:59" ht="22.5" outlineLevel="1" x14ac:dyDescent="0.2">
      <c r="A127" s="171">
        <v>24</v>
      </c>
      <c r="B127" s="172" t="s">
        <v>2100</v>
      </c>
      <c r="C127" s="187" t="s">
        <v>2101</v>
      </c>
      <c r="D127" s="173" t="s">
        <v>364</v>
      </c>
      <c r="E127" s="174">
        <v>13.2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15</v>
      </c>
      <c r="M127" s="176">
        <f>G127*(1+L127/100)</f>
        <v>0</v>
      </c>
      <c r="N127" s="176">
        <v>3.8000000000000002E-4</v>
      </c>
      <c r="O127" s="176">
        <f>ROUND(E127*N127,2)</f>
        <v>0.01</v>
      </c>
      <c r="P127" s="176">
        <v>0</v>
      </c>
      <c r="Q127" s="176">
        <f>ROUND(E127*P127,2)</f>
        <v>0</v>
      </c>
      <c r="R127" s="176" t="s">
        <v>1704</v>
      </c>
      <c r="S127" s="176" t="s">
        <v>269</v>
      </c>
      <c r="T127" s="161">
        <v>0.32</v>
      </c>
      <c r="U127" s="161">
        <f>ROUND(E127*T127,2)</f>
        <v>4.22</v>
      </c>
      <c r="V127" s="161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 t="s">
        <v>1756</v>
      </c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</row>
    <row r="128" spans="1:59" outlineLevel="1" x14ac:dyDescent="0.2">
      <c r="A128" s="159"/>
      <c r="B128" s="160"/>
      <c r="C128" s="248" t="s">
        <v>2102</v>
      </c>
      <c r="D128" s="249"/>
      <c r="E128" s="249"/>
      <c r="F128" s="249"/>
      <c r="G128" s="249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 t="s">
        <v>272</v>
      </c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</row>
    <row r="129" spans="1:59" outlineLevel="1" x14ac:dyDescent="0.2">
      <c r="A129" s="159"/>
      <c r="B129" s="160"/>
      <c r="C129" s="193" t="s">
        <v>2103</v>
      </c>
      <c r="D129" s="191"/>
      <c r="E129" s="192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 t="s">
        <v>329</v>
      </c>
      <c r="AG129" s="152">
        <v>0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</row>
    <row r="130" spans="1:59" outlineLevel="1" x14ac:dyDescent="0.2">
      <c r="A130" s="159"/>
      <c r="B130" s="160"/>
      <c r="C130" s="193" t="s">
        <v>2104</v>
      </c>
      <c r="D130" s="191"/>
      <c r="E130" s="192">
        <v>13.2</v>
      </c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 t="s">
        <v>329</v>
      </c>
      <c r="AG130" s="152">
        <v>0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</row>
    <row r="131" spans="1:59" ht="22.5" outlineLevel="1" x14ac:dyDescent="0.2">
      <c r="A131" s="171">
        <v>25</v>
      </c>
      <c r="B131" s="172" t="s">
        <v>2105</v>
      </c>
      <c r="C131" s="187" t="s">
        <v>2106</v>
      </c>
      <c r="D131" s="173" t="s">
        <v>364</v>
      </c>
      <c r="E131" s="174">
        <v>9.5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15</v>
      </c>
      <c r="M131" s="176">
        <f>G131*(1+L131/100)</f>
        <v>0</v>
      </c>
      <c r="N131" s="176">
        <v>4.6999999999999999E-4</v>
      </c>
      <c r="O131" s="176">
        <f>ROUND(E131*N131,2)</f>
        <v>0</v>
      </c>
      <c r="P131" s="176">
        <v>0</v>
      </c>
      <c r="Q131" s="176">
        <f>ROUND(E131*P131,2)</f>
        <v>0</v>
      </c>
      <c r="R131" s="176" t="s">
        <v>1704</v>
      </c>
      <c r="S131" s="176" t="s">
        <v>269</v>
      </c>
      <c r="T131" s="161">
        <v>0.35899999999999999</v>
      </c>
      <c r="U131" s="161">
        <f>ROUND(E131*T131,2)</f>
        <v>3.41</v>
      </c>
      <c r="V131" s="161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 t="s">
        <v>1756</v>
      </c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</row>
    <row r="132" spans="1:59" outlineLevel="1" x14ac:dyDescent="0.2">
      <c r="A132" s="159"/>
      <c r="B132" s="160"/>
      <c r="C132" s="248" t="s">
        <v>2107</v>
      </c>
      <c r="D132" s="249"/>
      <c r="E132" s="249"/>
      <c r="F132" s="249"/>
      <c r="G132" s="249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 t="s">
        <v>272</v>
      </c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</row>
    <row r="133" spans="1:59" outlineLevel="1" x14ac:dyDescent="0.2">
      <c r="A133" s="159"/>
      <c r="B133" s="160"/>
      <c r="C133" s="193" t="s">
        <v>2108</v>
      </c>
      <c r="D133" s="191"/>
      <c r="E133" s="192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 t="s">
        <v>329</v>
      </c>
      <c r="AG133" s="152">
        <v>0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</row>
    <row r="134" spans="1:59" outlineLevel="1" x14ac:dyDescent="0.2">
      <c r="A134" s="159"/>
      <c r="B134" s="160"/>
      <c r="C134" s="193" t="s">
        <v>2109</v>
      </c>
      <c r="D134" s="191"/>
      <c r="E134" s="192">
        <v>9.5</v>
      </c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 t="s">
        <v>329</v>
      </c>
      <c r="AG134" s="152">
        <v>0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</row>
    <row r="135" spans="1:59" ht="22.5" outlineLevel="1" x14ac:dyDescent="0.2">
      <c r="A135" s="171">
        <v>26</v>
      </c>
      <c r="B135" s="172" t="s">
        <v>2110</v>
      </c>
      <c r="C135" s="187" t="s">
        <v>2111</v>
      </c>
      <c r="D135" s="173" t="s">
        <v>364</v>
      </c>
      <c r="E135" s="174">
        <v>13.34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15</v>
      </c>
      <c r="M135" s="176">
        <f>G135*(1+L135/100)</f>
        <v>0</v>
      </c>
      <c r="N135" s="176">
        <v>1.5200000000000001E-3</v>
      </c>
      <c r="O135" s="176">
        <f>ROUND(E135*N135,2)</f>
        <v>0.02</v>
      </c>
      <c r="P135" s="176">
        <v>0</v>
      </c>
      <c r="Q135" s="176">
        <f>ROUND(E135*P135,2)</f>
        <v>0</v>
      </c>
      <c r="R135" s="176" t="s">
        <v>1704</v>
      </c>
      <c r="S135" s="176" t="s">
        <v>269</v>
      </c>
      <c r="T135" s="161">
        <v>1.173</v>
      </c>
      <c r="U135" s="161">
        <f>ROUND(E135*T135,2)</f>
        <v>15.65</v>
      </c>
      <c r="V135" s="161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 t="s">
        <v>1756</v>
      </c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</row>
    <row r="136" spans="1:59" outlineLevel="1" x14ac:dyDescent="0.2">
      <c r="A136" s="159"/>
      <c r="B136" s="160"/>
      <c r="C136" s="248" t="s">
        <v>2112</v>
      </c>
      <c r="D136" s="249"/>
      <c r="E136" s="249"/>
      <c r="F136" s="249"/>
      <c r="G136" s="249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 t="s">
        <v>272</v>
      </c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</row>
    <row r="137" spans="1:59" outlineLevel="1" x14ac:dyDescent="0.2">
      <c r="A137" s="159"/>
      <c r="B137" s="160"/>
      <c r="C137" s="193" t="s">
        <v>2113</v>
      </c>
      <c r="D137" s="191"/>
      <c r="E137" s="192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 t="s">
        <v>329</v>
      </c>
      <c r="AG137" s="152">
        <v>0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</row>
    <row r="138" spans="1:59" outlineLevel="1" x14ac:dyDescent="0.2">
      <c r="A138" s="159"/>
      <c r="B138" s="160"/>
      <c r="C138" s="193" t="s">
        <v>2114</v>
      </c>
      <c r="D138" s="191"/>
      <c r="E138" s="192">
        <v>13.34</v>
      </c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 t="s">
        <v>329</v>
      </c>
      <c r="AG138" s="152">
        <v>0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</row>
    <row r="139" spans="1:59" outlineLevel="1" x14ac:dyDescent="0.2">
      <c r="A139" s="171">
        <v>27</v>
      </c>
      <c r="B139" s="172" t="s">
        <v>2115</v>
      </c>
      <c r="C139" s="187" t="s">
        <v>2116</v>
      </c>
      <c r="D139" s="173" t="s">
        <v>395</v>
      </c>
      <c r="E139" s="174">
        <v>7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15</v>
      </c>
      <c r="M139" s="176">
        <f>G139*(1+L139/100)</f>
        <v>0</v>
      </c>
      <c r="N139" s="176">
        <v>0</v>
      </c>
      <c r="O139" s="176">
        <f>ROUND(E139*N139,2)</f>
        <v>0</v>
      </c>
      <c r="P139" s="176">
        <v>0</v>
      </c>
      <c r="Q139" s="176">
        <f>ROUND(E139*P139,2)</f>
        <v>0</v>
      </c>
      <c r="R139" s="176" t="s">
        <v>1704</v>
      </c>
      <c r="S139" s="176" t="s">
        <v>269</v>
      </c>
      <c r="T139" s="161">
        <v>0.157</v>
      </c>
      <c r="U139" s="161">
        <f>ROUND(E139*T139,2)</f>
        <v>1.1000000000000001</v>
      </c>
      <c r="V139" s="161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 t="s">
        <v>1756</v>
      </c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</row>
    <row r="140" spans="1:59" outlineLevel="1" x14ac:dyDescent="0.2">
      <c r="A140" s="159"/>
      <c r="B140" s="160"/>
      <c r="C140" s="257" t="s">
        <v>2084</v>
      </c>
      <c r="D140" s="258"/>
      <c r="E140" s="258"/>
      <c r="F140" s="258"/>
      <c r="G140" s="258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 t="s">
        <v>327</v>
      </c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</row>
    <row r="141" spans="1:59" outlineLevel="1" x14ac:dyDescent="0.2">
      <c r="A141" s="159"/>
      <c r="B141" s="160"/>
      <c r="C141" s="246" t="s">
        <v>2117</v>
      </c>
      <c r="D141" s="247"/>
      <c r="E141" s="247"/>
      <c r="F141" s="247"/>
      <c r="G141" s="247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 t="s">
        <v>272</v>
      </c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</row>
    <row r="142" spans="1:59" outlineLevel="1" x14ac:dyDescent="0.2">
      <c r="A142" s="159"/>
      <c r="B142" s="160"/>
      <c r="C142" s="193" t="s">
        <v>2118</v>
      </c>
      <c r="D142" s="191"/>
      <c r="E142" s="192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 t="s">
        <v>329</v>
      </c>
      <c r="AG142" s="152">
        <v>0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</row>
    <row r="143" spans="1:59" outlineLevel="1" x14ac:dyDescent="0.2">
      <c r="A143" s="159"/>
      <c r="B143" s="160"/>
      <c r="C143" s="193" t="s">
        <v>1000</v>
      </c>
      <c r="D143" s="191"/>
      <c r="E143" s="192">
        <v>7</v>
      </c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 t="s">
        <v>329</v>
      </c>
      <c r="AG143" s="152">
        <v>0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</row>
    <row r="144" spans="1:59" outlineLevel="1" x14ac:dyDescent="0.2">
      <c r="A144" s="171">
        <v>28</v>
      </c>
      <c r="B144" s="172" t="s">
        <v>2119</v>
      </c>
      <c r="C144" s="187" t="s">
        <v>2120</v>
      </c>
      <c r="D144" s="173" t="s">
        <v>395</v>
      </c>
      <c r="E144" s="174">
        <v>10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15</v>
      </c>
      <c r="M144" s="176">
        <f>G144*(1+L144/100)</f>
        <v>0</v>
      </c>
      <c r="N144" s="176">
        <v>0</v>
      </c>
      <c r="O144" s="176">
        <f>ROUND(E144*N144,2)</f>
        <v>0</v>
      </c>
      <c r="P144" s="176">
        <v>0</v>
      </c>
      <c r="Q144" s="176">
        <f>ROUND(E144*P144,2)</f>
        <v>0</v>
      </c>
      <c r="R144" s="176" t="s">
        <v>1704</v>
      </c>
      <c r="S144" s="176" t="s">
        <v>269</v>
      </c>
      <c r="T144" s="161">
        <v>0.17399999999999999</v>
      </c>
      <c r="U144" s="161">
        <f>ROUND(E144*T144,2)</f>
        <v>1.74</v>
      </c>
      <c r="V144" s="161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 t="s">
        <v>1756</v>
      </c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</row>
    <row r="145" spans="1:59" outlineLevel="1" x14ac:dyDescent="0.2">
      <c r="A145" s="159"/>
      <c r="B145" s="160"/>
      <c r="C145" s="257" t="s">
        <v>2084</v>
      </c>
      <c r="D145" s="258"/>
      <c r="E145" s="258"/>
      <c r="F145" s="258"/>
      <c r="G145" s="258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 t="s">
        <v>327</v>
      </c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</row>
    <row r="146" spans="1:59" outlineLevel="1" x14ac:dyDescent="0.2">
      <c r="A146" s="159"/>
      <c r="B146" s="160"/>
      <c r="C146" s="246" t="s">
        <v>2121</v>
      </c>
      <c r="D146" s="247"/>
      <c r="E146" s="247"/>
      <c r="F146" s="247"/>
      <c r="G146" s="247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 t="s">
        <v>272</v>
      </c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</row>
    <row r="147" spans="1:59" outlineLevel="1" x14ac:dyDescent="0.2">
      <c r="A147" s="159"/>
      <c r="B147" s="160"/>
      <c r="C147" s="193" t="s">
        <v>2122</v>
      </c>
      <c r="D147" s="191"/>
      <c r="E147" s="192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 t="s">
        <v>329</v>
      </c>
      <c r="AG147" s="152">
        <v>0</v>
      </c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</row>
    <row r="148" spans="1:59" outlineLevel="1" x14ac:dyDescent="0.2">
      <c r="A148" s="159"/>
      <c r="B148" s="160"/>
      <c r="C148" s="193" t="s">
        <v>2123</v>
      </c>
      <c r="D148" s="191"/>
      <c r="E148" s="192">
        <v>10</v>
      </c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52"/>
      <c r="X148" s="152"/>
      <c r="Y148" s="152"/>
      <c r="Z148" s="152"/>
      <c r="AA148" s="152"/>
      <c r="AB148" s="152"/>
      <c r="AC148" s="152"/>
      <c r="AD148" s="152"/>
      <c r="AE148" s="152"/>
      <c r="AF148" s="152" t="s">
        <v>329</v>
      </c>
      <c r="AG148" s="152">
        <v>0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</row>
    <row r="149" spans="1:59" outlineLevel="1" x14ac:dyDescent="0.2">
      <c r="A149" s="171">
        <v>29</v>
      </c>
      <c r="B149" s="172" t="s">
        <v>2119</v>
      </c>
      <c r="C149" s="187" t="s">
        <v>2120</v>
      </c>
      <c r="D149" s="173" t="s">
        <v>395</v>
      </c>
      <c r="E149" s="174">
        <v>4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15</v>
      </c>
      <c r="M149" s="176">
        <f>G149*(1+L149/100)</f>
        <v>0</v>
      </c>
      <c r="N149" s="176">
        <v>5.0000000000000001E-4</v>
      </c>
      <c r="O149" s="176">
        <f>ROUND(E149*N149,2)</f>
        <v>0</v>
      </c>
      <c r="P149" s="176">
        <v>0</v>
      </c>
      <c r="Q149" s="176">
        <f>ROUND(E149*P149,2)</f>
        <v>0</v>
      </c>
      <c r="R149" s="176" t="s">
        <v>1704</v>
      </c>
      <c r="S149" s="176" t="s">
        <v>269</v>
      </c>
      <c r="T149" s="161">
        <v>0.17399999999999999</v>
      </c>
      <c r="U149" s="161">
        <f>ROUND(E149*T149,2)</f>
        <v>0.7</v>
      </c>
      <c r="V149" s="161"/>
      <c r="W149" s="152"/>
      <c r="X149" s="152"/>
      <c r="Y149" s="152"/>
      <c r="Z149" s="152"/>
      <c r="AA149" s="152"/>
      <c r="AB149" s="152"/>
      <c r="AC149" s="152"/>
      <c r="AD149" s="152"/>
      <c r="AE149" s="152"/>
      <c r="AF149" s="152" t="s">
        <v>1756</v>
      </c>
      <c r="AG149" s="152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</row>
    <row r="150" spans="1:59" outlineLevel="1" x14ac:dyDescent="0.2">
      <c r="A150" s="159"/>
      <c r="B150" s="160"/>
      <c r="C150" s="257" t="s">
        <v>2084</v>
      </c>
      <c r="D150" s="258"/>
      <c r="E150" s="258"/>
      <c r="F150" s="258"/>
      <c r="G150" s="258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52"/>
      <c r="X150" s="152"/>
      <c r="Y150" s="152"/>
      <c r="Z150" s="152"/>
      <c r="AA150" s="152"/>
      <c r="AB150" s="152"/>
      <c r="AC150" s="152"/>
      <c r="AD150" s="152"/>
      <c r="AE150" s="152"/>
      <c r="AF150" s="152" t="s">
        <v>327</v>
      </c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</row>
    <row r="151" spans="1:59" outlineLevel="1" x14ac:dyDescent="0.2">
      <c r="A151" s="159"/>
      <c r="B151" s="160"/>
      <c r="C151" s="246" t="s">
        <v>2121</v>
      </c>
      <c r="D151" s="247"/>
      <c r="E151" s="247"/>
      <c r="F151" s="247"/>
      <c r="G151" s="247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2" t="s">
        <v>272</v>
      </c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</row>
    <row r="152" spans="1:59" outlineLevel="1" x14ac:dyDescent="0.2">
      <c r="A152" s="159"/>
      <c r="B152" s="160"/>
      <c r="C152" s="246" t="s">
        <v>2124</v>
      </c>
      <c r="D152" s="247"/>
      <c r="E152" s="247"/>
      <c r="F152" s="247"/>
      <c r="G152" s="247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52" t="s">
        <v>272</v>
      </c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</row>
    <row r="153" spans="1:59" outlineLevel="1" x14ac:dyDescent="0.2">
      <c r="A153" s="159"/>
      <c r="B153" s="160"/>
      <c r="C153" s="193" t="s">
        <v>2125</v>
      </c>
      <c r="D153" s="191"/>
      <c r="E153" s="192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52"/>
      <c r="X153" s="152"/>
      <c r="Y153" s="152"/>
      <c r="Z153" s="152"/>
      <c r="AA153" s="152"/>
      <c r="AB153" s="152"/>
      <c r="AC153" s="152"/>
      <c r="AD153" s="152"/>
      <c r="AE153" s="152"/>
      <c r="AF153" s="152" t="s">
        <v>329</v>
      </c>
      <c r="AG153" s="152">
        <v>0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</row>
    <row r="154" spans="1:59" outlineLevel="1" x14ac:dyDescent="0.2">
      <c r="A154" s="159"/>
      <c r="B154" s="160"/>
      <c r="C154" s="193" t="s">
        <v>148</v>
      </c>
      <c r="D154" s="191"/>
      <c r="E154" s="192">
        <v>4</v>
      </c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52"/>
      <c r="X154" s="152"/>
      <c r="Y154" s="152"/>
      <c r="Z154" s="152"/>
      <c r="AA154" s="152"/>
      <c r="AB154" s="152"/>
      <c r="AC154" s="152"/>
      <c r="AD154" s="152"/>
      <c r="AE154" s="152"/>
      <c r="AF154" s="152" t="s">
        <v>329</v>
      </c>
      <c r="AG154" s="152">
        <v>0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</row>
    <row r="155" spans="1:59" outlineLevel="1" x14ac:dyDescent="0.2">
      <c r="A155" s="171">
        <v>30</v>
      </c>
      <c r="B155" s="172" t="s">
        <v>2119</v>
      </c>
      <c r="C155" s="187" t="s">
        <v>2120</v>
      </c>
      <c r="D155" s="173" t="s">
        <v>395</v>
      </c>
      <c r="E155" s="174">
        <v>2</v>
      </c>
      <c r="F155" s="175"/>
      <c r="G155" s="176">
        <f>ROUND(E155*F155,2)</f>
        <v>0</v>
      </c>
      <c r="H155" s="175"/>
      <c r="I155" s="176">
        <f>ROUND(E155*H155,2)</f>
        <v>0</v>
      </c>
      <c r="J155" s="175"/>
      <c r="K155" s="176">
        <f>ROUND(E155*J155,2)</f>
        <v>0</v>
      </c>
      <c r="L155" s="176">
        <v>15</v>
      </c>
      <c r="M155" s="176">
        <f>G155*(1+L155/100)</f>
        <v>0</v>
      </c>
      <c r="N155" s="176">
        <v>5.0000000000000001E-4</v>
      </c>
      <c r="O155" s="176">
        <f>ROUND(E155*N155,2)</f>
        <v>0</v>
      </c>
      <c r="P155" s="176">
        <v>0</v>
      </c>
      <c r="Q155" s="176">
        <f>ROUND(E155*P155,2)</f>
        <v>0</v>
      </c>
      <c r="R155" s="176" t="s">
        <v>1704</v>
      </c>
      <c r="S155" s="176" t="s">
        <v>269</v>
      </c>
      <c r="T155" s="161">
        <v>0.17399999999999999</v>
      </c>
      <c r="U155" s="161">
        <f>ROUND(E155*T155,2)</f>
        <v>0.35</v>
      </c>
      <c r="V155" s="161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 t="s">
        <v>1756</v>
      </c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</row>
    <row r="156" spans="1:59" outlineLevel="1" x14ac:dyDescent="0.2">
      <c r="A156" s="159"/>
      <c r="B156" s="160"/>
      <c r="C156" s="257" t="s">
        <v>2084</v>
      </c>
      <c r="D156" s="258"/>
      <c r="E156" s="258"/>
      <c r="F156" s="258"/>
      <c r="G156" s="258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52"/>
      <c r="X156" s="152"/>
      <c r="Y156" s="152"/>
      <c r="Z156" s="152"/>
      <c r="AA156" s="152"/>
      <c r="AB156" s="152"/>
      <c r="AC156" s="152"/>
      <c r="AD156" s="152"/>
      <c r="AE156" s="152"/>
      <c r="AF156" s="152" t="s">
        <v>327</v>
      </c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</row>
    <row r="157" spans="1:59" outlineLevel="1" x14ac:dyDescent="0.2">
      <c r="A157" s="159"/>
      <c r="B157" s="160"/>
      <c r="C157" s="246" t="s">
        <v>2121</v>
      </c>
      <c r="D157" s="247"/>
      <c r="E157" s="247"/>
      <c r="F157" s="247"/>
      <c r="G157" s="247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 t="s">
        <v>272</v>
      </c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</row>
    <row r="158" spans="1:59" outlineLevel="1" x14ac:dyDescent="0.2">
      <c r="A158" s="159"/>
      <c r="B158" s="160"/>
      <c r="C158" s="246" t="s">
        <v>2126</v>
      </c>
      <c r="D158" s="247"/>
      <c r="E158" s="247"/>
      <c r="F158" s="247"/>
      <c r="G158" s="247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 t="s">
        <v>272</v>
      </c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</row>
    <row r="159" spans="1:59" outlineLevel="1" x14ac:dyDescent="0.2">
      <c r="A159" s="159"/>
      <c r="B159" s="160"/>
      <c r="C159" s="193" t="s">
        <v>2127</v>
      </c>
      <c r="D159" s="191"/>
      <c r="E159" s="192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52"/>
      <c r="X159" s="152"/>
      <c r="Y159" s="152"/>
      <c r="Z159" s="152"/>
      <c r="AA159" s="152"/>
      <c r="AB159" s="152"/>
      <c r="AC159" s="152"/>
      <c r="AD159" s="152"/>
      <c r="AE159" s="152"/>
      <c r="AF159" s="152" t="s">
        <v>329</v>
      </c>
      <c r="AG159" s="152">
        <v>0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</row>
    <row r="160" spans="1:59" outlineLevel="1" x14ac:dyDescent="0.2">
      <c r="A160" s="159"/>
      <c r="B160" s="160"/>
      <c r="C160" s="193" t="s">
        <v>144</v>
      </c>
      <c r="D160" s="191"/>
      <c r="E160" s="192">
        <v>2</v>
      </c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52"/>
      <c r="X160" s="152"/>
      <c r="Y160" s="152"/>
      <c r="Z160" s="152"/>
      <c r="AA160" s="152"/>
      <c r="AB160" s="152"/>
      <c r="AC160" s="152"/>
      <c r="AD160" s="152"/>
      <c r="AE160" s="152"/>
      <c r="AF160" s="152" t="s">
        <v>329</v>
      </c>
      <c r="AG160" s="152">
        <v>0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</row>
    <row r="161" spans="1:59" outlineLevel="1" x14ac:dyDescent="0.2">
      <c r="A161" s="171">
        <v>31</v>
      </c>
      <c r="B161" s="172" t="s">
        <v>2082</v>
      </c>
      <c r="C161" s="187" t="s">
        <v>2083</v>
      </c>
      <c r="D161" s="173" t="s">
        <v>395</v>
      </c>
      <c r="E161" s="174">
        <v>6</v>
      </c>
      <c r="F161" s="175"/>
      <c r="G161" s="176">
        <f>ROUND(E161*F161,2)</f>
        <v>0</v>
      </c>
      <c r="H161" s="175"/>
      <c r="I161" s="176">
        <f>ROUND(E161*H161,2)</f>
        <v>0</v>
      </c>
      <c r="J161" s="175"/>
      <c r="K161" s="176">
        <f>ROUND(E161*J161,2)</f>
        <v>0</v>
      </c>
      <c r="L161" s="176">
        <v>15</v>
      </c>
      <c r="M161" s="176">
        <f>G161*(1+L161/100)</f>
        <v>0</v>
      </c>
      <c r="N161" s="176">
        <v>0</v>
      </c>
      <c r="O161" s="176">
        <f>ROUND(E161*N161,2)</f>
        <v>0</v>
      </c>
      <c r="P161" s="176">
        <v>0</v>
      </c>
      <c r="Q161" s="176">
        <f>ROUND(E161*P161,2)</f>
        <v>0</v>
      </c>
      <c r="R161" s="176" t="s">
        <v>1704</v>
      </c>
      <c r="S161" s="176" t="s">
        <v>269</v>
      </c>
      <c r="T161" s="161">
        <v>0.25900000000000001</v>
      </c>
      <c r="U161" s="161">
        <f>ROUND(E161*T161,2)</f>
        <v>1.55</v>
      </c>
      <c r="V161" s="161"/>
      <c r="W161" s="152"/>
      <c r="X161" s="152"/>
      <c r="Y161" s="152"/>
      <c r="Z161" s="152"/>
      <c r="AA161" s="152"/>
      <c r="AB161" s="152"/>
      <c r="AC161" s="152"/>
      <c r="AD161" s="152"/>
      <c r="AE161" s="152"/>
      <c r="AF161" s="152" t="s">
        <v>1756</v>
      </c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</row>
    <row r="162" spans="1:59" outlineLevel="1" x14ac:dyDescent="0.2">
      <c r="A162" s="159"/>
      <c r="B162" s="160"/>
      <c r="C162" s="257" t="s">
        <v>2084</v>
      </c>
      <c r="D162" s="258"/>
      <c r="E162" s="258"/>
      <c r="F162" s="258"/>
      <c r="G162" s="258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 t="s">
        <v>327</v>
      </c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</row>
    <row r="163" spans="1:59" outlineLevel="1" x14ac:dyDescent="0.2">
      <c r="A163" s="159"/>
      <c r="B163" s="160"/>
      <c r="C163" s="246" t="s">
        <v>2085</v>
      </c>
      <c r="D163" s="247"/>
      <c r="E163" s="247"/>
      <c r="F163" s="247"/>
      <c r="G163" s="247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 t="s">
        <v>272</v>
      </c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</row>
    <row r="164" spans="1:59" outlineLevel="1" x14ac:dyDescent="0.2">
      <c r="A164" s="159"/>
      <c r="B164" s="160"/>
      <c r="C164" s="193" t="s">
        <v>2095</v>
      </c>
      <c r="D164" s="191"/>
      <c r="E164" s="192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 t="s">
        <v>329</v>
      </c>
      <c r="AG164" s="152">
        <v>0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</row>
    <row r="165" spans="1:59" outlineLevel="1" x14ac:dyDescent="0.2">
      <c r="A165" s="159"/>
      <c r="B165" s="160"/>
      <c r="C165" s="193" t="s">
        <v>1096</v>
      </c>
      <c r="D165" s="191"/>
      <c r="E165" s="192">
        <v>6</v>
      </c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52"/>
      <c r="X165" s="152"/>
      <c r="Y165" s="152"/>
      <c r="Z165" s="152"/>
      <c r="AA165" s="152"/>
      <c r="AB165" s="152"/>
      <c r="AC165" s="152"/>
      <c r="AD165" s="152"/>
      <c r="AE165" s="152"/>
      <c r="AF165" s="152" t="s">
        <v>329</v>
      </c>
      <c r="AG165" s="152">
        <v>0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</row>
    <row r="166" spans="1:59" ht="22.5" outlineLevel="1" x14ac:dyDescent="0.2">
      <c r="A166" s="171">
        <v>32</v>
      </c>
      <c r="B166" s="172" t="s">
        <v>2128</v>
      </c>
      <c r="C166" s="187" t="s">
        <v>2129</v>
      </c>
      <c r="D166" s="173" t="s">
        <v>395</v>
      </c>
      <c r="E166" s="174">
        <v>2</v>
      </c>
      <c r="F166" s="175"/>
      <c r="G166" s="176">
        <f>ROUND(E166*F166,2)</f>
        <v>0</v>
      </c>
      <c r="H166" s="175"/>
      <c r="I166" s="176">
        <f>ROUND(E166*H166,2)</f>
        <v>0</v>
      </c>
      <c r="J166" s="175"/>
      <c r="K166" s="176">
        <f>ROUND(E166*J166,2)</f>
        <v>0</v>
      </c>
      <c r="L166" s="176">
        <v>15</v>
      </c>
      <c r="M166" s="176">
        <f>G166*(1+L166/100)</f>
        <v>0</v>
      </c>
      <c r="N166" s="176">
        <v>3.8E-3</v>
      </c>
      <c r="O166" s="176">
        <f>ROUND(E166*N166,2)</f>
        <v>0.01</v>
      </c>
      <c r="P166" s="176">
        <v>0</v>
      </c>
      <c r="Q166" s="176">
        <f>ROUND(E166*P166,2)</f>
        <v>0</v>
      </c>
      <c r="R166" s="176" t="s">
        <v>1704</v>
      </c>
      <c r="S166" s="176" t="s">
        <v>269</v>
      </c>
      <c r="T166" s="161">
        <v>0.33300000000000002</v>
      </c>
      <c r="U166" s="161">
        <f>ROUND(E166*T166,2)</f>
        <v>0.67</v>
      </c>
      <c r="V166" s="161"/>
      <c r="W166" s="152"/>
      <c r="X166" s="152"/>
      <c r="Y166" s="152"/>
      <c r="Z166" s="152"/>
      <c r="AA166" s="152"/>
      <c r="AB166" s="152"/>
      <c r="AC166" s="152"/>
      <c r="AD166" s="152"/>
      <c r="AE166" s="152"/>
      <c r="AF166" s="152" t="s">
        <v>1756</v>
      </c>
      <c r="AG166" s="152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</row>
    <row r="167" spans="1:59" outlineLevel="1" x14ac:dyDescent="0.2">
      <c r="A167" s="159"/>
      <c r="B167" s="160"/>
      <c r="C167" s="248" t="s">
        <v>2130</v>
      </c>
      <c r="D167" s="249"/>
      <c r="E167" s="249"/>
      <c r="F167" s="249"/>
      <c r="G167" s="249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52"/>
      <c r="X167" s="152"/>
      <c r="Y167" s="152"/>
      <c r="Z167" s="152"/>
      <c r="AA167" s="152"/>
      <c r="AB167" s="152"/>
      <c r="AC167" s="152"/>
      <c r="AD167" s="152"/>
      <c r="AE167" s="152"/>
      <c r="AF167" s="152" t="s">
        <v>272</v>
      </c>
      <c r="AG167" s="152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</row>
    <row r="168" spans="1:59" outlineLevel="1" x14ac:dyDescent="0.2">
      <c r="A168" s="159"/>
      <c r="B168" s="160"/>
      <c r="C168" s="193" t="s">
        <v>2127</v>
      </c>
      <c r="D168" s="191"/>
      <c r="E168" s="192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52"/>
      <c r="X168" s="152"/>
      <c r="Y168" s="152"/>
      <c r="Z168" s="152"/>
      <c r="AA168" s="152"/>
      <c r="AB168" s="152"/>
      <c r="AC168" s="152"/>
      <c r="AD168" s="152"/>
      <c r="AE168" s="152"/>
      <c r="AF168" s="152" t="s">
        <v>329</v>
      </c>
      <c r="AG168" s="152">
        <v>0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</row>
    <row r="169" spans="1:59" outlineLevel="1" x14ac:dyDescent="0.2">
      <c r="A169" s="159"/>
      <c r="B169" s="160"/>
      <c r="C169" s="193" t="s">
        <v>144</v>
      </c>
      <c r="D169" s="191"/>
      <c r="E169" s="192">
        <v>2</v>
      </c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52"/>
      <c r="X169" s="152"/>
      <c r="Y169" s="152"/>
      <c r="Z169" s="152"/>
      <c r="AA169" s="152"/>
      <c r="AB169" s="152"/>
      <c r="AC169" s="152"/>
      <c r="AD169" s="152"/>
      <c r="AE169" s="152"/>
      <c r="AF169" s="152" t="s">
        <v>329</v>
      </c>
      <c r="AG169" s="152">
        <v>0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</row>
    <row r="170" spans="1:59" outlineLevel="1" x14ac:dyDescent="0.2">
      <c r="A170" s="171">
        <v>33</v>
      </c>
      <c r="B170" s="172" t="s">
        <v>2131</v>
      </c>
      <c r="C170" s="187" t="s">
        <v>2132</v>
      </c>
      <c r="D170" s="173" t="s">
        <v>395</v>
      </c>
      <c r="E170" s="174">
        <v>2</v>
      </c>
      <c r="F170" s="175"/>
      <c r="G170" s="176">
        <f>ROUND(E170*F170,2)</f>
        <v>0</v>
      </c>
      <c r="H170" s="175"/>
      <c r="I170" s="176">
        <f>ROUND(E170*H170,2)</f>
        <v>0</v>
      </c>
      <c r="J170" s="175"/>
      <c r="K170" s="176">
        <f>ROUND(E170*J170,2)</f>
        <v>0</v>
      </c>
      <c r="L170" s="176">
        <v>15</v>
      </c>
      <c r="M170" s="176">
        <f>G170*(1+L170/100)</f>
        <v>0</v>
      </c>
      <c r="N170" s="176">
        <v>2.7E-4</v>
      </c>
      <c r="O170" s="176">
        <f>ROUND(E170*N170,2)</f>
        <v>0</v>
      </c>
      <c r="P170" s="176">
        <v>0</v>
      </c>
      <c r="Q170" s="176">
        <f>ROUND(E170*P170,2)</f>
        <v>0</v>
      </c>
      <c r="R170" s="176" t="s">
        <v>1704</v>
      </c>
      <c r="S170" s="176" t="s">
        <v>269</v>
      </c>
      <c r="T170" s="161">
        <v>0.33300000000000002</v>
      </c>
      <c r="U170" s="161">
        <f>ROUND(E170*T170,2)</f>
        <v>0.67</v>
      </c>
      <c r="V170" s="161"/>
      <c r="W170" s="152"/>
      <c r="X170" s="152"/>
      <c r="Y170" s="152"/>
      <c r="Z170" s="152"/>
      <c r="AA170" s="152"/>
      <c r="AB170" s="152"/>
      <c r="AC170" s="152"/>
      <c r="AD170" s="152"/>
      <c r="AE170" s="152"/>
      <c r="AF170" s="152" t="s">
        <v>1756</v>
      </c>
      <c r="AG170" s="152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</row>
    <row r="171" spans="1:59" outlineLevel="1" x14ac:dyDescent="0.2">
      <c r="A171" s="159"/>
      <c r="B171" s="160"/>
      <c r="C171" s="248" t="s">
        <v>2133</v>
      </c>
      <c r="D171" s="249"/>
      <c r="E171" s="249"/>
      <c r="F171" s="249"/>
      <c r="G171" s="249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52"/>
      <c r="X171" s="152"/>
      <c r="Y171" s="152"/>
      <c r="Z171" s="152"/>
      <c r="AA171" s="152"/>
      <c r="AB171" s="152"/>
      <c r="AC171" s="152"/>
      <c r="AD171" s="152"/>
      <c r="AE171" s="152"/>
      <c r="AF171" s="152" t="s">
        <v>272</v>
      </c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</row>
    <row r="172" spans="1:59" outlineLevel="1" x14ac:dyDescent="0.2">
      <c r="A172" s="159"/>
      <c r="B172" s="160"/>
      <c r="C172" s="246" t="s">
        <v>2134</v>
      </c>
      <c r="D172" s="247"/>
      <c r="E172" s="247"/>
      <c r="F172" s="247"/>
      <c r="G172" s="247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52"/>
      <c r="X172" s="152"/>
      <c r="Y172" s="152"/>
      <c r="Z172" s="152"/>
      <c r="AA172" s="152"/>
      <c r="AB172" s="152"/>
      <c r="AC172" s="152"/>
      <c r="AD172" s="152"/>
      <c r="AE172" s="152"/>
      <c r="AF172" s="152" t="s">
        <v>272</v>
      </c>
      <c r="AG172" s="152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</row>
    <row r="173" spans="1:59" outlineLevel="1" x14ac:dyDescent="0.2">
      <c r="A173" s="159"/>
      <c r="B173" s="160"/>
      <c r="C173" s="193" t="s">
        <v>2127</v>
      </c>
      <c r="D173" s="191"/>
      <c r="E173" s="192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 t="s">
        <v>329</v>
      </c>
      <c r="AG173" s="152">
        <v>0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</row>
    <row r="174" spans="1:59" outlineLevel="1" x14ac:dyDescent="0.2">
      <c r="A174" s="159"/>
      <c r="B174" s="160"/>
      <c r="C174" s="193" t="s">
        <v>144</v>
      </c>
      <c r="D174" s="191"/>
      <c r="E174" s="192">
        <v>2</v>
      </c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 t="s">
        <v>329</v>
      </c>
      <c r="AG174" s="152">
        <v>0</v>
      </c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</row>
    <row r="175" spans="1:59" ht="33.75" outlineLevel="1" x14ac:dyDescent="0.2">
      <c r="A175" s="171">
        <v>34</v>
      </c>
      <c r="B175" s="172" t="s">
        <v>2135</v>
      </c>
      <c r="C175" s="187" t="s">
        <v>2136</v>
      </c>
      <c r="D175" s="173" t="s">
        <v>395</v>
      </c>
      <c r="E175" s="174">
        <v>5</v>
      </c>
      <c r="F175" s="175"/>
      <c r="G175" s="176">
        <f>ROUND(E175*F175,2)</f>
        <v>0</v>
      </c>
      <c r="H175" s="175"/>
      <c r="I175" s="176">
        <f>ROUND(E175*H175,2)</f>
        <v>0</v>
      </c>
      <c r="J175" s="175"/>
      <c r="K175" s="176">
        <f>ROUND(E175*J175,2)</f>
        <v>0</v>
      </c>
      <c r="L175" s="176">
        <v>15</v>
      </c>
      <c r="M175" s="176">
        <f>G175*(1+L175/100)</f>
        <v>0</v>
      </c>
      <c r="N175" s="176">
        <v>7.5800000000000006E-2</v>
      </c>
      <c r="O175" s="176">
        <f>ROUND(E175*N175,2)</f>
        <v>0.38</v>
      </c>
      <c r="P175" s="176">
        <v>0</v>
      </c>
      <c r="Q175" s="176">
        <f>ROUND(E175*P175,2)</f>
        <v>0</v>
      </c>
      <c r="R175" s="176" t="s">
        <v>1704</v>
      </c>
      <c r="S175" s="176" t="s">
        <v>269</v>
      </c>
      <c r="T175" s="161">
        <v>0.5</v>
      </c>
      <c r="U175" s="161">
        <f>ROUND(E175*T175,2)</f>
        <v>2.5</v>
      </c>
      <c r="V175" s="161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 t="s">
        <v>1756</v>
      </c>
      <c r="AG175" s="152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</row>
    <row r="176" spans="1:59" outlineLevel="1" x14ac:dyDescent="0.2">
      <c r="A176" s="159"/>
      <c r="B176" s="160"/>
      <c r="C176" s="248" t="s">
        <v>2137</v>
      </c>
      <c r="D176" s="249"/>
      <c r="E176" s="249"/>
      <c r="F176" s="249"/>
      <c r="G176" s="249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 t="s">
        <v>272</v>
      </c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</row>
    <row r="177" spans="1:59" ht="22.5" outlineLevel="1" x14ac:dyDescent="0.2">
      <c r="A177" s="159"/>
      <c r="B177" s="160"/>
      <c r="C177" s="246" t="s">
        <v>2138</v>
      </c>
      <c r="D177" s="247"/>
      <c r="E177" s="247"/>
      <c r="F177" s="247"/>
      <c r="G177" s="247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 t="s">
        <v>272</v>
      </c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83" t="str">
        <f>C177</f>
        <v>kolmý odtok,S košem pro zachytávání nečistot, suchá nezámrzná a pachonepropustná klapka. Jednoduché vylamovací kroužky pro svody průměru 75, 100 a 110 mm. Dovolený průtok 360 l/min.</v>
      </c>
      <c r="BA177" s="152"/>
      <c r="BB177" s="152"/>
      <c r="BC177" s="152"/>
      <c r="BD177" s="152"/>
      <c r="BE177" s="152"/>
      <c r="BF177" s="152"/>
      <c r="BG177" s="152"/>
    </row>
    <row r="178" spans="1:59" outlineLevel="1" x14ac:dyDescent="0.2">
      <c r="A178" s="159"/>
      <c r="B178" s="160"/>
      <c r="C178" s="193" t="s">
        <v>2139</v>
      </c>
      <c r="D178" s="191"/>
      <c r="E178" s="192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52"/>
      <c r="X178" s="152"/>
      <c r="Y178" s="152"/>
      <c r="Z178" s="152"/>
      <c r="AA178" s="152"/>
      <c r="AB178" s="152"/>
      <c r="AC178" s="152"/>
      <c r="AD178" s="152"/>
      <c r="AE178" s="152"/>
      <c r="AF178" s="152" t="s">
        <v>329</v>
      </c>
      <c r="AG178" s="152">
        <v>0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</row>
    <row r="179" spans="1:59" outlineLevel="1" x14ac:dyDescent="0.2">
      <c r="A179" s="159"/>
      <c r="B179" s="160"/>
      <c r="C179" s="193" t="s">
        <v>150</v>
      </c>
      <c r="D179" s="191"/>
      <c r="E179" s="192">
        <v>5</v>
      </c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52"/>
      <c r="X179" s="152"/>
      <c r="Y179" s="152"/>
      <c r="Z179" s="152"/>
      <c r="AA179" s="152"/>
      <c r="AB179" s="152"/>
      <c r="AC179" s="152"/>
      <c r="AD179" s="152"/>
      <c r="AE179" s="152"/>
      <c r="AF179" s="152" t="s">
        <v>329</v>
      </c>
      <c r="AG179" s="152">
        <v>0</v>
      </c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</row>
    <row r="180" spans="1:59" ht="33.75" outlineLevel="1" x14ac:dyDescent="0.2">
      <c r="A180" s="171">
        <v>35</v>
      </c>
      <c r="B180" s="172" t="s">
        <v>2140</v>
      </c>
      <c r="C180" s="187" t="s">
        <v>2141</v>
      </c>
      <c r="D180" s="173" t="s">
        <v>395</v>
      </c>
      <c r="E180" s="174">
        <v>3</v>
      </c>
      <c r="F180" s="175"/>
      <c r="G180" s="176">
        <f>ROUND(E180*F180,2)</f>
        <v>0</v>
      </c>
      <c r="H180" s="175"/>
      <c r="I180" s="176">
        <f>ROUND(E180*H180,2)</f>
        <v>0</v>
      </c>
      <c r="J180" s="175"/>
      <c r="K180" s="176">
        <f>ROUND(E180*J180,2)</f>
        <v>0</v>
      </c>
      <c r="L180" s="176">
        <v>15</v>
      </c>
      <c r="M180" s="176">
        <f>G180*(1+L180/100)</f>
        <v>0</v>
      </c>
      <c r="N180" s="176">
        <v>4.8999999999999998E-4</v>
      </c>
      <c r="O180" s="176">
        <f>ROUND(E180*N180,2)</f>
        <v>0</v>
      </c>
      <c r="P180" s="176">
        <v>0</v>
      </c>
      <c r="Q180" s="176">
        <f>ROUND(E180*P180,2)</f>
        <v>0</v>
      </c>
      <c r="R180" s="176" t="s">
        <v>1704</v>
      </c>
      <c r="S180" s="176" t="s">
        <v>269</v>
      </c>
      <c r="T180" s="161">
        <v>0.13300000000000001</v>
      </c>
      <c r="U180" s="161">
        <f>ROUND(E180*T180,2)</f>
        <v>0.4</v>
      </c>
      <c r="V180" s="161"/>
      <c r="W180" s="152"/>
      <c r="X180" s="152"/>
      <c r="Y180" s="152"/>
      <c r="Z180" s="152"/>
      <c r="AA180" s="152"/>
      <c r="AB180" s="152"/>
      <c r="AC180" s="152"/>
      <c r="AD180" s="152"/>
      <c r="AE180" s="152"/>
      <c r="AF180" s="152" t="s">
        <v>1756</v>
      </c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</row>
    <row r="181" spans="1:59" outlineLevel="1" x14ac:dyDescent="0.2">
      <c r="A181" s="159"/>
      <c r="B181" s="160"/>
      <c r="C181" s="248" t="s">
        <v>2142</v>
      </c>
      <c r="D181" s="249"/>
      <c r="E181" s="249"/>
      <c r="F181" s="249"/>
      <c r="G181" s="249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52"/>
      <c r="X181" s="152"/>
      <c r="Y181" s="152"/>
      <c r="Z181" s="152"/>
      <c r="AA181" s="152"/>
      <c r="AB181" s="152"/>
      <c r="AC181" s="152"/>
      <c r="AD181" s="152"/>
      <c r="AE181" s="152"/>
      <c r="AF181" s="152" t="s">
        <v>272</v>
      </c>
      <c r="AG181" s="152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</row>
    <row r="182" spans="1:59" outlineLevel="1" x14ac:dyDescent="0.2">
      <c r="A182" s="159"/>
      <c r="B182" s="160"/>
      <c r="C182" s="246" t="s">
        <v>2143</v>
      </c>
      <c r="D182" s="247"/>
      <c r="E182" s="247"/>
      <c r="F182" s="247"/>
      <c r="G182" s="247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52"/>
      <c r="X182" s="152"/>
      <c r="Y182" s="152"/>
      <c r="Z182" s="152"/>
      <c r="AA182" s="152"/>
      <c r="AB182" s="152"/>
      <c r="AC182" s="152"/>
      <c r="AD182" s="152"/>
      <c r="AE182" s="152"/>
      <c r="AF182" s="152" t="s">
        <v>272</v>
      </c>
      <c r="AG182" s="152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</row>
    <row r="183" spans="1:59" outlineLevel="1" x14ac:dyDescent="0.2">
      <c r="A183" s="159"/>
      <c r="B183" s="160"/>
      <c r="C183" s="193" t="s">
        <v>2144</v>
      </c>
      <c r="D183" s="191"/>
      <c r="E183" s="192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52"/>
      <c r="X183" s="152"/>
      <c r="Y183" s="152"/>
      <c r="Z183" s="152"/>
      <c r="AA183" s="152"/>
      <c r="AB183" s="152"/>
      <c r="AC183" s="152"/>
      <c r="AD183" s="152"/>
      <c r="AE183" s="152"/>
      <c r="AF183" s="152" t="s">
        <v>329</v>
      </c>
      <c r="AG183" s="152">
        <v>0</v>
      </c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</row>
    <row r="184" spans="1:59" outlineLevel="1" x14ac:dyDescent="0.2">
      <c r="A184" s="159"/>
      <c r="B184" s="160"/>
      <c r="C184" s="193" t="s">
        <v>146</v>
      </c>
      <c r="D184" s="191"/>
      <c r="E184" s="192">
        <v>3</v>
      </c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52"/>
      <c r="X184" s="152"/>
      <c r="Y184" s="152"/>
      <c r="Z184" s="152"/>
      <c r="AA184" s="152"/>
      <c r="AB184" s="152"/>
      <c r="AC184" s="152"/>
      <c r="AD184" s="152"/>
      <c r="AE184" s="152"/>
      <c r="AF184" s="152" t="s">
        <v>329</v>
      </c>
      <c r="AG184" s="152">
        <v>0</v>
      </c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</row>
    <row r="185" spans="1:59" ht="22.5" outlineLevel="1" x14ac:dyDescent="0.2">
      <c r="A185" s="171">
        <v>36</v>
      </c>
      <c r="B185" s="172" t="s">
        <v>2145</v>
      </c>
      <c r="C185" s="187" t="s">
        <v>2146</v>
      </c>
      <c r="D185" s="173" t="s">
        <v>395</v>
      </c>
      <c r="E185" s="174">
        <v>1</v>
      </c>
      <c r="F185" s="175"/>
      <c r="G185" s="176">
        <f>ROUND(E185*F185,2)</f>
        <v>0</v>
      </c>
      <c r="H185" s="175"/>
      <c r="I185" s="176">
        <f>ROUND(E185*H185,2)</f>
        <v>0</v>
      </c>
      <c r="J185" s="175"/>
      <c r="K185" s="176">
        <f>ROUND(E185*J185,2)</f>
        <v>0</v>
      </c>
      <c r="L185" s="176">
        <v>15</v>
      </c>
      <c r="M185" s="176">
        <f>G185*(1+L185/100)</f>
        <v>0</v>
      </c>
      <c r="N185" s="176">
        <v>5.5999999999999995E-4</v>
      </c>
      <c r="O185" s="176">
        <f>ROUND(E185*N185,2)</f>
        <v>0</v>
      </c>
      <c r="P185" s="176">
        <v>0</v>
      </c>
      <c r="Q185" s="176">
        <f>ROUND(E185*P185,2)</f>
        <v>0</v>
      </c>
      <c r="R185" s="176" t="s">
        <v>1704</v>
      </c>
      <c r="S185" s="176" t="s">
        <v>269</v>
      </c>
      <c r="T185" s="161">
        <v>0.3</v>
      </c>
      <c r="U185" s="161">
        <f>ROUND(E185*T185,2)</f>
        <v>0.3</v>
      </c>
      <c r="V185" s="161"/>
      <c r="W185" s="152"/>
      <c r="X185" s="152"/>
      <c r="Y185" s="152"/>
      <c r="Z185" s="152"/>
      <c r="AA185" s="152"/>
      <c r="AB185" s="152"/>
      <c r="AC185" s="152"/>
      <c r="AD185" s="152"/>
      <c r="AE185" s="152"/>
      <c r="AF185" s="152" t="s">
        <v>1756</v>
      </c>
      <c r="AG185" s="152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</row>
    <row r="186" spans="1:59" outlineLevel="1" x14ac:dyDescent="0.2">
      <c r="A186" s="159"/>
      <c r="B186" s="160"/>
      <c r="C186" s="248" t="s">
        <v>2147</v>
      </c>
      <c r="D186" s="249"/>
      <c r="E186" s="249"/>
      <c r="F186" s="249"/>
      <c r="G186" s="249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52"/>
      <c r="X186" s="152"/>
      <c r="Y186" s="152"/>
      <c r="Z186" s="152"/>
      <c r="AA186" s="152"/>
      <c r="AB186" s="152"/>
      <c r="AC186" s="152"/>
      <c r="AD186" s="152"/>
      <c r="AE186" s="152"/>
      <c r="AF186" s="152" t="s">
        <v>272</v>
      </c>
      <c r="AG186" s="152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</row>
    <row r="187" spans="1:59" outlineLevel="1" x14ac:dyDescent="0.2">
      <c r="A187" s="159"/>
      <c r="B187" s="160"/>
      <c r="C187" s="246" t="s">
        <v>2148</v>
      </c>
      <c r="D187" s="247"/>
      <c r="E187" s="247"/>
      <c r="F187" s="247"/>
      <c r="G187" s="247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52"/>
      <c r="X187" s="152"/>
      <c r="Y187" s="152"/>
      <c r="Z187" s="152"/>
      <c r="AA187" s="152"/>
      <c r="AB187" s="152"/>
      <c r="AC187" s="152"/>
      <c r="AD187" s="152"/>
      <c r="AE187" s="152"/>
      <c r="AF187" s="152" t="s">
        <v>272</v>
      </c>
      <c r="AG187" s="152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</row>
    <row r="188" spans="1:59" outlineLevel="1" x14ac:dyDescent="0.2">
      <c r="A188" s="159"/>
      <c r="B188" s="160"/>
      <c r="C188" s="193" t="s">
        <v>2099</v>
      </c>
      <c r="D188" s="191"/>
      <c r="E188" s="192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52"/>
      <c r="X188" s="152"/>
      <c r="Y188" s="152"/>
      <c r="Z188" s="152"/>
      <c r="AA188" s="152"/>
      <c r="AB188" s="152"/>
      <c r="AC188" s="152"/>
      <c r="AD188" s="152"/>
      <c r="AE188" s="152"/>
      <c r="AF188" s="152" t="s">
        <v>329</v>
      </c>
      <c r="AG188" s="152">
        <v>0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</row>
    <row r="189" spans="1:59" outlineLevel="1" x14ac:dyDescent="0.2">
      <c r="A189" s="159"/>
      <c r="B189" s="160"/>
      <c r="C189" s="193" t="s">
        <v>59</v>
      </c>
      <c r="D189" s="191"/>
      <c r="E189" s="192">
        <v>1</v>
      </c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 t="s">
        <v>329</v>
      </c>
      <c r="AG189" s="152">
        <v>0</v>
      </c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</row>
    <row r="190" spans="1:59" ht="22.5" outlineLevel="1" x14ac:dyDescent="0.2">
      <c r="A190" s="171">
        <v>37</v>
      </c>
      <c r="B190" s="172" t="s">
        <v>2149</v>
      </c>
      <c r="C190" s="187" t="s">
        <v>2150</v>
      </c>
      <c r="D190" s="173" t="s">
        <v>395</v>
      </c>
      <c r="E190" s="174">
        <v>3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15</v>
      </c>
      <c r="M190" s="176">
        <f>G190*(1+L190/100)</f>
        <v>0</v>
      </c>
      <c r="N190" s="176">
        <v>8.7889999999999996E-2</v>
      </c>
      <c r="O190" s="176">
        <f>ROUND(E190*N190,2)</f>
        <v>0.26</v>
      </c>
      <c r="P190" s="176">
        <v>0</v>
      </c>
      <c r="Q190" s="176">
        <f>ROUND(E190*P190,2)</f>
        <v>0</v>
      </c>
      <c r="R190" s="176" t="s">
        <v>1704</v>
      </c>
      <c r="S190" s="176" t="s">
        <v>269</v>
      </c>
      <c r="T190" s="161">
        <v>1.0580000000000001</v>
      </c>
      <c r="U190" s="161">
        <f>ROUND(E190*T190,2)</f>
        <v>3.17</v>
      </c>
      <c r="V190" s="161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 t="s">
        <v>1756</v>
      </c>
      <c r="AG190" s="152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</row>
    <row r="191" spans="1:59" outlineLevel="1" x14ac:dyDescent="0.2">
      <c r="A191" s="159"/>
      <c r="B191" s="160"/>
      <c r="C191" s="257" t="s">
        <v>2151</v>
      </c>
      <c r="D191" s="258"/>
      <c r="E191" s="258"/>
      <c r="F191" s="258"/>
      <c r="G191" s="258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 t="s">
        <v>327</v>
      </c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</row>
    <row r="192" spans="1:59" outlineLevel="1" x14ac:dyDescent="0.2">
      <c r="A192" s="159"/>
      <c r="B192" s="160"/>
      <c r="C192" s="246" t="s">
        <v>2152</v>
      </c>
      <c r="D192" s="247"/>
      <c r="E192" s="247"/>
      <c r="F192" s="247"/>
      <c r="G192" s="247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52"/>
      <c r="X192" s="152"/>
      <c r="Y192" s="152"/>
      <c r="Z192" s="152"/>
      <c r="AA192" s="152"/>
      <c r="AB192" s="152"/>
      <c r="AC192" s="152"/>
      <c r="AD192" s="152"/>
      <c r="AE192" s="152"/>
      <c r="AF192" s="152" t="s">
        <v>272</v>
      </c>
      <c r="AG192" s="152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</row>
    <row r="193" spans="1:59" outlineLevel="1" x14ac:dyDescent="0.2">
      <c r="A193" s="159"/>
      <c r="B193" s="160"/>
      <c r="C193" s="193" t="s">
        <v>2144</v>
      </c>
      <c r="D193" s="191"/>
      <c r="E193" s="192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 t="s">
        <v>329</v>
      </c>
      <c r="AG193" s="152">
        <v>0</v>
      </c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</row>
    <row r="194" spans="1:59" outlineLevel="1" x14ac:dyDescent="0.2">
      <c r="A194" s="159"/>
      <c r="B194" s="160"/>
      <c r="C194" s="193" t="s">
        <v>146</v>
      </c>
      <c r="D194" s="191"/>
      <c r="E194" s="192">
        <v>3</v>
      </c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 t="s">
        <v>329</v>
      </c>
      <c r="AG194" s="152">
        <v>0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</row>
    <row r="195" spans="1:59" ht="22.5" outlineLevel="1" x14ac:dyDescent="0.2">
      <c r="A195" s="171">
        <v>38</v>
      </c>
      <c r="B195" s="172" t="s">
        <v>2153</v>
      </c>
      <c r="C195" s="187" t="s">
        <v>2154</v>
      </c>
      <c r="D195" s="173" t="s">
        <v>395</v>
      </c>
      <c r="E195" s="174">
        <v>1</v>
      </c>
      <c r="F195" s="175"/>
      <c r="G195" s="176">
        <f>ROUND(E195*F195,2)</f>
        <v>0</v>
      </c>
      <c r="H195" s="175"/>
      <c r="I195" s="176">
        <f>ROUND(E195*H195,2)</f>
        <v>0</v>
      </c>
      <c r="J195" s="175"/>
      <c r="K195" s="176">
        <f>ROUND(E195*J195,2)</f>
        <v>0</v>
      </c>
      <c r="L195" s="176">
        <v>15</v>
      </c>
      <c r="M195" s="176">
        <f>G195*(1+L195/100)</f>
        <v>0</v>
      </c>
      <c r="N195" s="176">
        <v>5.6610000000000001E-2</v>
      </c>
      <c r="O195" s="176">
        <f>ROUND(E195*N195,2)</f>
        <v>0.06</v>
      </c>
      <c r="P195" s="176">
        <v>0</v>
      </c>
      <c r="Q195" s="176">
        <f>ROUND(E195*P195,2)</f>
        <v>0</v>
      </c>
      <c r="R195" s="176" t="s">
        <v>1704</v>
      </c>
      <c r="S195" s="176" t="s">
        <v>269</v>
      </c>
      <c r="T195" s="161">
        <v>1.0580000000000001</v>
      </c>
      <c r="U195" s="161">
        <f>ROUND(E195*T195,2)</f>
        <v>1.06</v>
      </c>
      <c r="V195" s="161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 t="s">
        <v>1756</v>
      </c>
      <c r="AG195" s="152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</row>
    <row r="196" spans="1:59" outlineLevel="1" x14ac:dyDescent="0.2">
      <c r="A196" s="159"/>
      <c r="B196" s="160"/>
      <c r="C196" s="257" t="s">
        <v>2151</v>
      </c>
      <c r="D196" s="258"/>
      <c r="E196" s="258"/>
      <c r="F196" s="258"/>
      <c r="G196" s="258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52"/>
      <c r="X196" s="152"/>
      <c r="Y196" s="152"/>
      <c r="Z196" s="152"/>
      <c r="AA196" s="152"/>
      <c r="AB196" s="152"/>
      <c r="AC196" s="152"/>
      <c r="AD196" s="152"/>
      <c r="AE196" s="152"/>
      <c r="AF196" s="152" t="s">
        <v>327</v>
      </c>
      <c r="AG196" s="152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</row>
    <row r="197" spans="1:59" outlineLevel="1" x14ac:dyDescent="0.2">
      <c r="A197" s="159"/>
      <c r="B197" s="160"/>
      <c r="C197" s="246" t="s">
        <v>2155</v>
      </c>
      <c r="D197" s="247"/>
      <c r="E197" s="247"/>
      <c r="F197" s="247"/>
      <c r="G197" s="247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 t="s">
        <v>272</v>
      </c>
      <c r="AG197" s="152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</row>
    <row r="198" spans="1:59" outlineLevel="1" x14ac:dyDescent="0.2">
      <c r="A198" s="159"/>
      <c r="B198" s="160"/>
      <c r="C198" s="193" t="s">
        <v>2099</v>
      </c>
      <c r="D198" s="191"/>
      <c r="E198" s="192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52"/>
      <c r="X198" s="152"/>
      <c r="Y198" s="152"/>
      <c r="Z198" s="152"/>
      <c r="AA198" s="152"/>
      <c r="AB198" s="152"/>
      <c r="AC198" s="152"/>
      <c r="AD198" s="152"/>
      <c r="AE198" s="152"/>
      <c r="AF198" s="152" t="s">
        <v>329</v>
      </c>
      <c r="AG198" s="152">
        <v>0</v>
      </c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</row>
    <row r="199" spans="1:59" outlineLevel="1" x14ac:dyDescent="0.2">
      <c r="A199" s="159"/>
      <c r="B199" s="160"/>
      <c r="C199" s="193" t="s">
        <v>59</v>
      </c>
      <c r="D199" s="191"/>
      <c r="E199" s="192">
        <v>1</v>
      </c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52"/>
      <c r="X199" s="152"/>
      <c r="Y199" s="152"/>
      <c r="Z199" s="152"/>
      <c r="AA199" s="152"/>
      <c r="AB199" s="152"/>
      <c r="AC199" s="152"/>
      <c r="AD199" s="152"/>
      <c r="AE199" s="152"/>
      <c r="AF199" s="152" t="s">
        <v>329</v>
      </c>
      <c r="AG199" s="152">
        <v>0</v>
      </c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</row>
    <row r="200" spans="1:59" ht="22.5" outlineLevel="1" x14ac:dyDescent="0.2">
      <c r="A200" s="171">
        <v>39</v>
      </c>
      <c r="B200" s="172" t="s">
        <v>2156</v>
      </c>
      <c r="C200" s="187" t="s">
        <v>2157</v>
      </c>
      <c r="D200" s="173" t="s">
        <v>395</v>
      </c>
      <c r="E200" s="174">
        <v>1</v>
      </c>
      <c r="F200" s="175"/>
      <c r="G200" s="176">
        <f>ROUND(E200*F200,2)</f>
        <v>0</v>
      </c>
      <c r="H200" s="175"/>
      <c r="I200" s="176">
        <f>ROUND(E200*H200,2)</f>
        <v>0</v>
      </c>
      <c r="J200" s="175"/>
      <c r="K200" s="176">
        <f>ROUND(E200*J200,2)</f>
        <v>0</v>
      </c>
      <c r="L200" s="176">
        <v>15</v>
      </c>
      <c r="M200" s="176">
        <f>G200*(1+L200/100)</f>
        <v>0</v>
      </c>
      <c r="N200" s="176">
        <v>6.411E-2</v>
      </c>
      <c r="O200" s="176">
        <f>ROUND(E200*N200,2)</f>
        <v>0.06</v>
      </c>
      <c r="P200" s="176">
        <v>0</v>
      </c>
      <c r="Q200" s="176">
        <f>ROUND(E200*P200,2)</f>
        <v>0</v>
      </c>
      <c r="R200" s="176" t="s">
        <v>1704</v>
      </c>
      <c r="S200" s="176" t="s">
        <v>269</v>
      </c>
      <c r="T200" s="161">
        <v>1.0580000000000001</v>
      </c>
      <c r="U200" s="161">
        <f>ROUND(E200*T200,2)</f>
        <v>1.06</v>
      </c>
      <c r="V200" s="161"/>
      <c r="W200" s="152"/>
      <c r="X200" s="152"/>
      <c r="Y200" s="152"/>
      <c r="Z200" s="152"/>
      <c r="AA200" s="152"/>
      <c r="AB200" s="152"/>
      <c r="AC200" s="152"/>
      <c r="AD200" s="152"/>
      <c r="AE200" s="152"/>
      <c r="AF200" s="152" t="s">
        <v>1756</v>
      </c>
      <c r="AG200" s="152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</row>
    <row r="201" spans="1:59" outlineLevel="1" x14ac:dyDescent="0.2">
      <c r="A201" s="159"/>
      <c r="B201" s="160"/>
      <c r="C201" s="257" t="s">
        <v>2151</v>
      </c>
      <c r="D201" s="258"/>
      <c r="E201" s="258"/>
      <c r="F201" s="258"/>
      <c r="G201" s="258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52"/>
      <c r="X201" s="152"/>
      <c r="Y201" s="152"/>
      <c r="Z201" s="152"/>
      <c r="AA201" s="152"/>
      <c r="AB201" s="152"/>
      <c r="AC201" s="152"/>
      <c r="AD201" s="152"/>
      <c r="AE201" s="152"/>
      <c r="AF201" s="152" t="s">
        <v>327</v>
      </c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</row>
    <row r="202" spans="1:59" outlineLevel="1" x14ac:dyDescent="0.2">
      <c r="A202" s="159"/>
      <c r="B202" s="160"/>
      <c r="C202" s="246" t="s">
        <v>2158</v>
      </c>
      <c r="D202" s="247"/>
      <c r="E202" s="247"/>
      <c r="F202" s="247"/>
      <c r="G202" s="247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 t="s">
        <v>272</v>
      </c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</row>
    <row r="203" spans="1:59" outlineLevel="1" x14ac:dyDescent="0.2">
      <c r="A203" s="159"/>
      <c r="B203" s="160"/>
      <c r="C203" s="193" t="s">
        <v>2099</v>
      </c>
      <c r="D203" s="191"/>
      <c r="E203" s="192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52"/>
      <c r="X203" s="152"/>
      <c r="Y203" s="152"/>
      <c r="Z203" s="152"/>
      <c r="AA203" s="152"/>
      <c r="AB203" s="152"/>
      <c r="AC203" s="152"/>
      <c r="AD203" s="152"/>
      <c r="AE203" s="152"/>
      <c r="AF203" s="152" t="s">
        <v>329</v>
      </c>
      <c r="AG203" s="152">
        <v>0</v>
      </c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</row>
    <row r="204" spans="1:59" outlineLevel="1" x14ac:dyDescent="0.2">
      <c r="A204" s="159"/>
      <c r="B204" s="160"/>
      <c r="C204" s="193" t="s">
        <v>59</v>
      </c>
      <c r="D204" s="191"/>
      <c r="E204" s="192">
        <v>1</v>
      </c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52"/>
      <c r="X204" s="152"/>
      <c r="Y204" s="152"/>
      <c r="Z204" s="152"/>
      <c r="AA204" s="152"/>
      <c r="AB204" s="152"/>
      <c r="AC204" s="152"/>
      <c r="AD204" s="152"/>
      <c r="AE204" s="152"/>
      <c r="AF204" s="152" t="s">
        <v>329</v>
      </c>
      <c r="AG204" s="152">
        <v>0</v>
      </c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</row>
    <row r="205" spans="1:59" ht="22.5" outlineLevel="1" x14ac:dyDescent="0.2">
      <c r="A205" s="171">
        <v>40</v>
      </c>
      <c r="B205" s="172" t="s">
        <v>2159</v>
      </c>
      <c r="C205" s="187" t="s">
        <v>2160</v>
      </c>
      <c r="D205" s="173" t="s">
        <v>395</v>
      </c>
      <c r="E205" s="174">
        <v>4</v>
      </c>
      <c r="F205" s="175"/>
      <c r="G205" s="176">
        <f>ROUND(E205*F205,2)</f>
        <v>0</v>
      </c>
      <c r="H205" s="175"/>
      <c r="I205" s="176">
        <f>ROUND(E205*H205,2)</f>
        <v>0</v>
      </c>
      <c r="J205" s="175"/>
      <c r="K205" s="176">
        <f>ROUND(E205*J205,2)</f>
        <v>0</v>
      </c>
      <c r="L205" s="176">
        <v>15</v>
      </c>
      <c r="M205" s="176">
        <f>G205*(1+L205/100)</f>
        <v>0</v>
      </c>
      <c r="N205" s="176">
        <v>7.5000000000000002E-4</v>
      </c>
      <c r="O205" s="176">
        <f>ROUND(E205*N205,2)</f>
        <v>0</v>
      </c>
      <c r="P205" s="176">
        <v>0</v>
      </c>
      <c r="Q205" s="176">
        <f>ROUND(E205*P205,2)</f>
        <v>0</v>
      </c>
      <c r="R205" s="176" t="s">
        <v>1704</v>
      </c>
      <c r="S205" s="176" t="s">
        <v>269</v>
      </c>
      <c r="T205" s="161">
        <v>0.36699999999999999</v>
      </c>
      <c r="U205" s="161">
        <f>ROUND(E205*T205,2)</f>
        <v>1.47</v>
      </c>
      <c r="V205" s="161"/>
      <c r="W205" s="152"/>
      <c r="X205" s="152"/>
      <c r="Y205" s="152"/>
      <c r="Z205" s="152"/>
      <c r="AA205" s="152"/>
      <c r="AB205" s="152"/>
      <c r="AC205" s="152"/>
      <c r="AD205" s="152"/>
      <c r="AE205" s="152"/>
      <c r="AF205" s="152" t="s">
        <v>1756</v>
      </c>
      <c r="AG205" s="152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</row>
    <row r="206" spans="1:59" outlineLevel="1" x14ac:dyDescent="0.2">
      <c r="A206" s="159"/>
      <c r="B206" s="160"/>
      <c r="C206" s="257" t="s">
        <v>2161</v>
      </c>
      <c r="D206" s="258"/>
      <c r="E206" s="258"/>
      <c r="F206" s="258"/>
      <c r="G206" s="258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52"/>
      <c r="X206" s="152"/>
      <c r="Y206" s="152"/>
      <c r="Z206" s="152"/>
      <c r="AA206" s="152"/>
      <c r="AB206" s="152"/>
      <c r="AC206" s="152"/>
      <c r="AD206" s="152"/>
      <c r="AE206" s="152"/>
      <c r="AF206" s="152" t="s">
        <v>327</v>
      </c>
      <c r="AG206" s="152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</row>
    <row r="207" spans="1:59" outlineLevel="1" x14ac:dyDescent="0.2">
      <c r="A207" s="159"/>
      <c r="B207" s="160"/>
      <c r="C207" s="246" t="s">
        <v>2162</v>
      </c>
      <c r="D207" s="247"/>
      <c r="E207" s="247"/>
      <c r="F207" s="247"/>
      <c r="G207" s="247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52"/>
      <c r="X207" s="152"/>
      <c r="Y207" s="152"/>
      <c r="Z207" s="152"/>
      <c r="AA207" s="152"/>
      <c r="AB207" s="152"/>
      <c r="AC207" s="152"/>
      <c r="AD207" s="152"/>
      <c r="AE207" s="152"/>
      <c r="AF207" s="152" t="s">
        <v>272</v>
      </c>
      <c r="AG207" s="152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</row>
    <row r="208" spans="1:59" outlineLevel="1" x14ac:dyDescent="0.2">
      <c r="A208" s="159"/>
      <c r="B208" s="160"/>
      <c r="C208" s="193" t="s">
        <v>2125</v>
      </c>
      <c r="D208" s="191"/>
      <c r="E208" s="192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 t="s">
        <v>329</v>
      </c>
      <c r="AG208" s="152">
        <v>0</v>
      </c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</row>
    <row r="209" spans="1:59" outlineLevel="1" x14ac:dyDescent="0.2">
      <c r="A209" s="159"/>
      <c r="B209" s="160"/>
      <c r="C209" s="193" t="s">
        <v>148</v>
      </c>
      <c r="D209" s="191"/>
      <c r="E209" s="192">
        <v>4</v>
      </c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52"/>
      <c r="X209" s="152"/>
      <c r="Y209" s="152"/>
      <c r="Z209" s="152"/>
      <c r="AA209" s="152"/>
      <c r="AB209" s="152"/>
      <c r="AC209" s="152"/>
      <c r="AD209" s="152"/>
      <c r="AE209" s="152"/>
      <c r="AF209" s="152" t="s">
        <v>329</v>
      </c>
      <c r="AG209" s="152">
        <v>0</v>
      </c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</row>
    <row r="210" spans="1:59" outlineLevel="1" x14ac:dyDescent="0.2">
      <c r="A210" s="171">
        <v>41</v>
      </c>
      <c r="B210" s="172" t="s">
        <v>2163</v>
      </c>
      <c r="C210" s="187" t="s">
        <v>2164</v>
      </c>
      <c r="D210" s="173" t="s">
        <v>364</v>
      </c>
      <c r="E210" s="174">
        <v>223.8</v>
      </c>
      <c r="F210" s="175"/>
      <c r="G210" s="176">
        <f>ROUND(E210*F210,2)</f>
        <v>0</v>
      </c>
      <c r="H210" s="175"/>
      <c r="I210" s="176">
        <f>ROUND(E210*H210,2)</f>
        <v>0</v>
      </c>
      <c r="J210" s="175"/>
      <c r="K210" s="176">
        <f>ROUND(E210*J210,2)</f>
        <v>0</v>
      </c>
      <c r="L210" s="176">
        <v>15</v>
      </c>
      <c r="M210" s="176">
        <f>G210*(1+L210/100)</f>
        <v>0</v>
      </c>
      <c r="N210" s="176">
        <v>0</v>
      </c>
      <c r="O210" s="176">
        <f>ROUND(E210*N210,2)</f>
        <v>0</v>
      </c>
      <c r="P210" s="176">
        <v>0</v>
      </c>
      <c r="Q210" s="176">
        <f>ROUND(E210*P210,2)</f>
        <v>0</v>
      </c>
      <c r="R210" s="176" t="s">
        <v>1704</v>
      </c>
      <c r="S210" s="176" t="s">
        <v>269</v>
      </c>
      <c r="T210" s="161">
        <v>4.8000000000000001E-2</v>
      </c>
      <c r="U210" s="161">
        <f>ROUND(E210*T210,2)</f>
        <v>10.74</v>
      </c>
      <c r="V210" s="161"/>
      <c r="W210" s="152"/>
      <c r="X210" s="152"/>
      <c r="Y210" s="152"/>
      <c r="Z210" s="152"/>
      <c r="AA210" s="152"/>
      <c r="AB210" s="152"/>
      <c r="AC210" s="152"/>
      <c r="AD210" s="152"/>
      <c r="AE210" s="152"/>
      <c r="AF210" s="152" t="s">
        <v>1756</v>
      </c>
      <c r="AG210" s="152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</row>
    <row r="211" spans="1:59" outlineLevel="1" x14ac:dyDescent="0.2">
      <c r="A211" s="159"/>
      <c r="B211" s="160"/>
      <c r="C211" s="248" t="s">
        <v>2165</v>
      </c>
      <c r="D211" s="249"/>
      <c r="E211" s="249"/>
      <c r="F211" s="249"/>
      <c r="G211" s="249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52"/>
      <c r="X211" s="152"/>
      <c r="Y211" s="152"/>
      <c r="Z211" s="152"/>
      <c r="AA211" s="152"/>
      <c r="AB211" s="152"/>
      <c r="AC211" s="152"/>
      <c r="AD211" s="152"/>
      <c r="AE211" s="152"/>
      <c r="AF211" s="152" t="s">
        <v>272</v>
      </c>
      <c r="AG211" s="152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</row>
    <row r="212" spans="1:59" outlineLevel="1" x14ac:dyDescent="0.2">
      <c r="A212" s="159"/>
      <c r="B212" s="160"/>
      <c r="C212" s="193" t="s">
        <v>2166</v>
      </c>
      <c r="D212" s="191"/>
      <c r="E212" s="192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 t="s">
        <v>329</v>
      </c>
      <c r="AG212" s="152">
        <v>0</v>
      </c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</row>
    <row r="213" spans="1:59" outlineLevel="1" x14ac:dyDescent="0.2">
      <c r="A213" s="159"/>
      <c r="B213" s="160"/>
      <c r="C213" s="193" t="s">
        <v>2167</v>
      </c>
      <c r="D213" s="191"/>
      <c r="E213" s="192">
        <v>223.8</v>
      </c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52"/>
      <c r="X213" s="152"/>
      <c r="Y213" s="152"/>
      <c r="Z213" s="152"/>
      <c r="AA213" s="152"/>
      <c r="AB213" s="152"/>
      <c r="AC213" s="152"/>
      <c r="AD213" s="152"/>
      <c r="AE213" s="152"/>
      <c r="AF213" s="152" t="s">
        <v>329</v>
      </c>
      <c r="AG213" s="152">
        <v>0</v>
      </c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</row>
    <row r="214" spans="1:59" outlineLevel="1" x14ac:dyDescent="0.2">
      <c r="A214" s="171">
        <v>42</v>
      </c>
      <c r="B214" s="172" t="s">
        <v>2168</v>
      </c>
      <c r="C214" s="187" t="s">
        <v>2169</v>
      </c>
      <c r="D214" s="173" t="s">
        <v>0</v>
      </c>
      <c r="E214" s="174">
        <v>3500</v>
      </c>
      <c r="F214" s="175"/>
      <c r="G214" s="176">
        <f>ROUND(E214*F214,2)</f>
        <v>0</v>
      </c>
      <c r="H214" s="175"/>
      <c r="I214" s="176">
        <f>ROUND(E214*H214,2)</f>
        <v>0</v>
      </c>
      <c r="J214" s="175"/>
      <c r="K214" s="176">
        <f>ROUND(E214*J214,2)</f>
        <v>0</v>
      </c>
      <c r="L214" s="176">
        <v>15</v>
      </c>
      <c r="M214" s="176">
        <f>G214*(1+L214/100)</f>
        <v>0</v>
      </c>
      <c r="N214" s="176">
        <v>0</v>
      </c>
      <c r="O214" s="176">
        <f>ROUND(E214*N214,2)</f>
        <v>0</v>
      </c>
      <c r="P214" s="176">
        <v>0</v>
      </c>
      <c r="Q214" s="176">
        <f>ROUND(E214*P214,2)</f>
        <v>0</v>
      </c>
      <c r="R214" s="176" t="s">
        <v>1704</v>
      </c>
      <c r="S214" s="176" t="s">
        <v>269</v>
      </c>
      <c r="T214" s="161">
        <v>0</v>
      </c>
      <c r="U214" s="161">
        <f>ROUND(E214*T214,2)</f>
        <v>0</v>
      </c>
      <c r="V214" s="161"/>
      <c r="W214" s="152"/>
      <c r="X214" s="152"/>
      <c r="Y214" s="152"/>
      <c r="Z214" s="152"/>
      <c r="AA214" s="152"/>
      <c r="AB214" s="152"/>
      <c r="AC214" s="152"/>
      <c r="AD214" s="152"/>
      <c r="AE214" s="152"/>
      <c r="AF214" s="152" t="s">
        <v>1756</v>
      </c>
      <c r="AG214" s="152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</row>
    <row r="215" spans="1:59" outlineLevel="1" x14ac:dyDescent="0.2">
      <c r="A215" s="159"/>
      <c r="B215" s="160"/>
      <c r="C215" s="257" t="s">
        <v>2170</v>
      </c>
      <c r="D215" s="258"/>
      <c r="E215" s="258"/>
      <c r="F215" s="258"/>
      <c r="G215" s="258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52"/>
      <c r="X215" s="152"/>
      <c r="Y215" s="152"/>
      <c r="Z215" s="152"/>
      <c r="AA215" s="152"/>
      <c r="AB215" s="152"/>
      <c r="AC215" s="152"/>
      <c r="AD215" s="152"/>
      <c r="AE215" s="152"/>
      <c r="AF215" s="152" t="s">
        <v>327</v>
      </c>
      <c r="AG215" s="152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</row>
    <row r="216" spans="1:59" outlineLevel="1" x14ac:dyDescent="0.2">
      <c r="A216" s="159"/>
      <c r="B216" s="160"/>
      <c r="C216" s="246" t="s">
        <v>2171</v>
      </c>
      <c r="D216" s="247"/>
      <c r="E216" s="247"/>
      <c r="F216" s="247"/>
      <c r="G216" s="247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52"/>
      <c r="X216" s="152"/>
      <c r="Y216" s="152"/>
      <c r="Z216" s="152"/>
      <c r="AA216" s="152"/>
      <c r="AB216" s="152"/>
      <c r="AC216" s="152"/>
      <c r="AD216" s="152"/>
      <c r="AE216" s="152"/>
      <c r="AF216" s="152" t="s">
        <v>272</v>
      </c>
      <c r="AG216" s="152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</row>
    <row r="217" spans="1:59" outlineLevel="1" x14ac:dyDescent="0.2">
      <c r="A217" s="159"/>
      <c r="B217" s="160"/>
      <c r="C217" s="193" t="s">
        <v>2172</v>
      </c>
      <c r="D217" s="191"/>
      <c r="E217" s="192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52"/>
      <c r="X217" s="152"/>
      <c r="Y217" s="152"/>
      <c r="Z217" s="152"/>
      <c r="AA217" s="152"/>
      <c r="AB217" s="152"/>
      <c r="AC217" s="152"/>
      <c r="AD217" s="152"/>
      <c r="AE217" s="152"/>
      <c r="AF217" s="152" t="s">
        <v>329</v>
      </c>
      <c r="AG217" s="152">
        <v>0</v>
      </c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</row>
    <row r="218" spans="1:59" outlineLevel="1" x14ac:dyDescent="0.2">
      <c r="A218" s="159"/>
      <c r="B218" s="160"/>
      <c r="C218" s="193" t="s">
        <v>2173</v>
      </c>
      <c r="D218" s="191"/>
      <c r="E218" s="192">
        <v>3500</v>
      </c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52"/>
      <c r="X218" s="152"/>
      <c r="Y218" s="152"/>
      <c r="Z218" s="152"/>
      <c r="AA218" s="152"/>
      <c r="AB218" s="152"/>
      <c r="AC218" s="152"/>
      <c r="AD218" s="152"/>
      <c r="AE218" s="152"/>
      <c r="AF218" s="152" t="s">
        <v>329</v>
      </c>
      <c r="AG218" s="152">
        <v>0</v>
      </c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</row>
    <row r="219" spans="1:59" x14ac:dyDescent="0.2">
      <c r="A219" s="166" t="s">
        <v>260</v>
      </c>
      <c r="B219" s="167" t="s">
        <v>190</v>
      </c>
      <c r="C219" s="185" t="s">
        <v>191</v>
      </c>
      <c r="D219" s="168"/>
      <c r="E219" s="169"/>
      <c r="F219" s="170"/>
      <c r="G219" s="170">
        <f>SUMIF(AF220:AF416,"&lt;&gt;NOR",G220:G416)</f>
        <v>0</v>
      </c>
      <c r="H219" s="170"/>
      <c r="I219" s="170">
        <f>SUM(I220:I416)</f>
        <v>0</v>
      </c>
      <c r="J219" s="170"/>
      <c r="K219" s="170">
        <f>SUM(K220:K416)</f>
        <v>0</v>
      </c>
      <c r="L219" s="170"/>
      <c r="M219" s="170">
        <f>SUM(M220:M416)</f>
        <v>0</v>
      </c>
      <c r="N219" s="170"/>
      <c r="O219" s="170">
        <f>SUM(O220:O416)</f>
        <v>0.4</v>
      </c>
      <c r="P219" s="170"/>
      <c r="Q219" s="170">
        <f>SUM(Q220:Q416)</f>
        <v>0</v>
      </c>
      <c r="R219" s="170"/>
      <c r="S219" s="170"/>
      <c r="T219" s="165"/>
      <c r="U219" s="165">
        <f>SUM(U220:U416)</f>
        <v>192.5</v>
      </c>
      <c r="V219" s="165"/>
      <c r="AF219" t="s">
        <v>261</v>
      </c>
    </row>
    <row r="220" spans="1:59" ht="22.5" outlineLevel="1" x14ac:dyDescent="0.2">
      <c r="A220" s="171">
        <v>43</v>
      </c>
      <c r="B220" s="172" t="s">
        <v>2174</v>
      </c>
      <c r="C220" s="187" t="s">
        <v>2175</v>
      </c>
      <c r="D220" s="173" t="s">
        <v>364</v>
      </c>
      <c r="E220" s="174">
        <v>40</v>
      </c>
      <c r="F220" s="175"/>
      <c r="G220" s="176">
        <f>ROUND(E220*F220,2)</f>
        <v>0</v>
      </c>
      <c r="H220" s="175"/>
      <c r="I220" s="176">
        <f>ROUND(E220*H220,2)</f>
        <v>0</v>
      </c>
      <c r="J220" s="175"/>
      <c r="K220" s="176">
        <f>ROUND(E220*J220,2)</f>
        <v>0</v>
      </c>
      <c r="L220" s="176">
        <v>15</v>
      </c>
      <c r="M220" s="176">
        <f>G220*(1+L220/100)</f>
        <v>0</v>
      </c>
      <c r="N220" s="176">
        <v>1.0499999999999999E-3</v>
      </c>
      <c r="O220" s="176">
        <f>ROUND(E220*N220,2)</f>
        <v>0.04</v>
      </c>
      <c r="P220" s="176">
        <v>0</v>
      </c>
      <c r="Q220" s="176">
        <f>ROUND(E220*P220,2)</f>
        <v>0</v>
      </c>
      <c r="R220" s="176" t="s">
        <v>1704</v>
      </c>
      <c r="S220" s="176" t="s">
        <v>269</v>
      </c>
      <c r="T220" s="161">
        <v>0.878</v>
      </c>
      <c r="U220" s="161">
        <f>ROUND(E220*T220,2)</f>
        <v>35.119999999999997</v>
      </c>
      <c r="V220" s="161"/>
      <c r="W220" s="152"/>
      <c r="X220" s="152"/>
      <c r="Y220" s="152"/>
      <c r="Z220" s="152"/>
      <c r="AA220" s="152"/>
      <c r="AB220" s="152"/>
      <c r="AC220" s="152"/>
      <c r="AD220" s="152"/>
      <c r="AE220" s="152"/>
      <c r="AF220" s="152" t="s">
        <v>1756</v>
      </c>
      <c r="AG220" s="152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</row>
    <row r="221" spans="1:59" outlineLevel="1" x14ac:dyDescent="0.2">
      <c r="A221" s="159"/>
      <c r="B221" s="160"/>
      <c r="C221" s="248" t="s">
        <v>2176</v>
      </c>
      <c r="D221" s="249"/>
      <c r="E221" s="249"/>
      <c r="F221" s="249"/>
      <c r="G221" s="249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52"/>
      <c r="X221" s="152"/>
      <c r="Y221" s="152"/>
      <c r="Z221" s="152"/>
      <c r="AA221" s="152"/>
      <c r="AB221" s="152"/>
      <c r="AC221" s="152"/>
      <c r="AD221" s="152"/>
      <c r="AE221" s="152"/>
      <c r="AF221" s="152" t="s">
        <v>272</v>
      </c>
      <c r="AG221" s="152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</row>
    <row r="222" spans="1:59" outlineLevel="1" x14ac:dyDescent="0.2">
      <c r="A222" s="159"/>
      <c r="B222" s="160"/>
      <c r="C222" s="193" t="s">
        <v>2177</v>
      </c>
      <c r="D222" s="191"/>
      <c r="E222" s="192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52"/>
      <c r="X222" s="152"/>
      <c r="Y222" s="152"/>
      <c r="Z222" s="152"/>
      <c r="AA222" s="152"/>
      <c r="AB222" s="152"/>
      <c r="AC222" s="152"/>
      <c r="AD222" s="152"/>
      <c r="AE222" s="152"/>
      <c r="AF222" s="152" t="s">
        <v>329</v>
      </c>
      <c r="AG222" s="152">
        <v>0</v>
      </c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</row>
    <row r="223" spans="1:59" outlineLevel="1" x14ac:dyDescent="0.2">
      <c r="A223" s="159"/>
      <c r="B223" s="160"/>
      <c r="C223" s="193" t="s">
        <v>2178</v>
      </c>
      <c r="D223" s="191"/>
      <c r="E223" s="192">
        <v>40</v>
      </c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52"/>
      <c r="X223" s="152"/>
      <c r="Y223" s="152"/>
      <c r="Z223" s="152"/>
      <c r="AA223" s="152"/>
      <c r="AB223" s="152"/>
      <c r="AC223" s="152"/>
      <c r="AD223" s="152"/>
      <c r="AE223" s="152"/>
      <c r="AF223" s="152" t="s">
        <v>329</v>
      </c>
      <c r="AG223" s="152">
        <v>0</v>
      </c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</row>
    <row r="224" spans="1:59" outlineLevel="1" x14ac:dyDescent="0.2">
      <c r="A224" s="171">
        <v>44</v>
      </c>
      <c r="B224" s="172" t="s">
        <v>2179</v>
      </c>
      <c r="C224" s="187" t="s">
        <v>2180</v>
      </c>
      <c r="D224" s="173" t="s">
        <v>395</v>
      </c>
      <c r="E224" s="174">
        <v>44</v>
      </c>
      <c r="F224" s="175"/>
      <c r="G224" s="176">
        <f>ROUND(E224*F224,2)</f>
        <v>0</v>
      </c>
      <c r="H224" s="175"/>
      <c r="I224" s="176">
        <f>ROUND(E224*H224,2)</f>
        <v>0</v>
      </c>
      <c r="J224" s="175"/>
      <c r="K224" s="176">
        <f>ROUND(E224*J224,2)</f>
        <v>0</v>
      </c>
      <c r="L224" s="176">
        <v>15</v>
      </c>
      <c r="M224" s="176">
        <f>G224*(1+L224/100)</f>
        <v>0</v>
      </c>
      <c r="N224" s="176">
        <v>0</v>
      </c>
      <c r="O224" s="176">
        <f>ROUND(E224*N224,2)</f>
        <v>0</v>
      </c>
      <c r="P224" s="176">
        <v>0</v>
      </c>
      <c r="Q224" s="176">
        <f>ROUND(E224*P224,2)</f>
        <v>0</v>
      </c>
      <c r="R224" s="176" t="s">
        <v>1704</v>
      </c>
      <c r="S224" s="176" t="s">
        <v>269</v>
      </c>
      <c r="T224" s="161">
        <v>0.42499999999999999</v>
      </c>
      <c r="U224" s="161">
        <f>ROUND(E224*T224,2)</f>
        <v>18.7</v>
      </c>
      <c r="V224" s="161"/>
      <c r="W224" s="152"/>
      <c r="X224" s="152"/>
      <c r="Y224" s="152"/>
      <c r="Z224" s="152"/>
      <c r="AA224" s="152"/>
      <c r="AB224" s="152"/>
      <c r="AC224" s="152"/>
      <c r="AD224" s="152"/>
      <c r="AE224" s="152"/>
      <c r="AF224" s="152" t="s">
        <v>1756</v>
      </c>
      <c r="AG224" s="152"/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</row>
    <row r="225" spans="1:59" outlineLevel="1" x14ac:dyDescent="0.2">
      <c r="A225" s="159"/>
      <c r="B225" s="160"/>
      <c r="C225" s="248" t="s">
        <v>2181</v>
      </c>
      <c r="D225" s="249"/>
      <c r="E225" s="249"/>
      <c r="F225" s="249"/>
      <c r="G225" s="249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52"/>
      <c r="X225" s="152"/>
      <c r="Y225" s="152"/>
      <c r="Z225" s="152"/>
      <c r="AA225" s="152"/>
      <c r="AB225" s="152"/>
      <c r="AC225" s="152"/>
      <c r="AD225" s="152"/>
      <c r="AE225" s="152"/>
      <c r="AF225" s="152" t="s">
        <v>272</v>
      </c>
      <c r="AG225" s="152"/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</row>
    <row r="226" spans="1:59" outlineLevel="1" x14ac:dyDescent="0.2">
      <c r="A226" s="159"/>
      <c r="B226" s="160"/>
      <c r="C226" s="193" t="s">
        <v>2182</v>
      </c>
      <c r="D226" s="191"/>
      <c r="E226" s="192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52"/>
      <c r="X226" s="152"/>
      <c r="Y226" s="152"/>
      <c r="Z226" s="152"/>
      <c r="AA226" s="152"/>
      <c r="AB226" s="152"/>
      <c r="AC226" s="152"/>
      <c r="AD226" s="152"/>
      <c r="AE226" s="152"/>
      <c r="AF226" s="152" t="s">
        <v>329</v>
      </c>
      <c r="AG226" s="152">
        <v>0</v>
      </c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</row>
    <row r="227" spans="1:59" outlineLevel="1" x14ac:dyDescent="0.2">
      <c r="A227" s="159"/>
      <c r="B227" s="160"/>
      <c r="C227" s="193" t="s">
        <v>2183</v>
      </c>
      <c r="D227" s="191"/>
      <c r="E227" s="192">
        <v>44</v>
      </c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52"/>
      <c r="X227" s="152"/>
      <c r="Y227" s="152"/>
      <c r="Z227" s="152"/>
      <c r="AA227" s="152"/>
      <c r="AB227" s="152"/>
      <c r="AC227" s="152"/>
      <c r="AD227" s="152"/>
      <c r="AE227" s="152"/>
      <c r="AF227" s="152" t="s">
        <v>329</v>
      </c>
      <c r="AG227" s="152">
        <v>0</v>
      </c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</row>
    <row r="228" spans="1:59" ht="22.5" outlineLevel="1" x14ac:dyDescent="0.2">
      <c r="A228" s="171">
        <v>45</v>
      </c>
      <c r="B228" s="172" t="s">
        <v>2184</v>
      </c>
      <c r="C228" s="187" t="s">
        <v>2185</v>
      </c>
      <c r="D228" s="173" t="s">
        <v>395</v>
      </c>
      <c r="E228" s="174">
        <v>4</v>
      </c>
      <c r="F228" s="175"/>
      <c r="G228" s="176">
        <f>ROUND(E228*F228,2)</f>
        <v>0</v>
      </c>
      <c r="H228" s="175"/>
      <c r="I228" s="176">
        <f>ROUND(E228*H228,2)</f>
        <v>0</v>
      </c>
      <c r="J228" s="175"/>
      <c r="K228" s="176">
        <f>ROUND(E228*J228,2)</f>
        <v>0</v>
      </c>
      <c r="L228" s="176">
        <v>15</v>
      </c>
      <c r="M228" s="176">
        <f>G228*(1+L228/100)</f>
        <v>0</v>
      </c>
      <c r="N228" s="176">
        <v>6.0999999999999997E-4</v>
      </c>
      <c r="O228" s="176">
        <f>ROUND(E228*N228,2)</f>
        <v>0</v>
      </c>
      <c r="P228" s="176">
        <v>0</v>
      </c>
      <c r="Q228" s="176">
        <f>ROUND(E228*P228,2)</f>
        <v>0</v>
      </c>
      <c r="R228" s="176" t="s">
        <v>1704</v>
      </c>
      <c r="S228" s="176" t="s">
        <v>269</v>
      </c>
      <c r="T228" s="161">
        <v>0.22700000000000001</v>
      </c>
      <c r="U228" s="161">
        <f>ROUND(E228*T228,2)</f>
        <v>0.91</v>
      </c>
      <c r="V228" s="161"/>
      <c r="W228" s="152"/>
      <c r="X228" s="152"/>
      <c r="Y228" s="152"/>
      <c r="Z228" s="152"/>
      <c r="AA228" s="152"/>
      <c r="AB228" s="152"/>
      <c r="AC228" s="152"/>
      <c r="AD228" s="152"/>
      <c r="AE228" s="152"/>
      <c r="AF228" s="152" t="s">
        <v>1756</v>
      </c>
      <c r="AG228" s="152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</row>
    <row r="229" spans="1:59" outlineLevel="1" x14ac:dyDescent="0.2">
      <c r="A229" s="159"/>
      <c r="B229" s="160"/>
      <c r="C229" s="248" t="s">
        <v>2186</v>
      </c>
      <c r="D229" s="249"/>
      <c r="E229" s="249"/>
      <c r="F229" s="249"/>
      <c r="G229" s="249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52"/>
      <c r="X229" s="152"/>
      <c r="Y229" s="152"/>
      <c r="Z229" s="152"/>
      <c r="AA229" s="152"/>
      <c r="AB229" s="152"/>
      <c r="AC229" s="152"/>
      <c r="AD229" s="152"/>
      <c r="AE229" s="152"/>
      <c r="AF229" s="152" t="s">
        <v>272</v>
      </c>
      <c r="AG229" s="152"/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</row>
    <row r="230" spans="1:59" outlineLevel="1" x14ac:dyDescent="0.2">
      <c r="A230" s="159"/>
      <c r="B230" s="160"/>
      <c r="C230" s="193" t="s">
        <v>2125</v>
      </c>
      <c r="D230" s="191"/>
      <c r="E230" s="192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52"/>
      <c r="X230" s="152"/>
      <c r="Y230" s="152"/>
      <c r="Z230" s="152"/>
      <c r="AA230" s="152"/>
      <c r="AB230" s="152"/>
      <c r="AC230" s="152"/>
      <c r="AD230" s="152"/>
      <c r="AE230" s="152"/>
      <c r="AF230" s="152" t="s">
        <v>329</v>
      </c>
      <c r="AG230" s="152">
        <v>0</v>
      </c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</row>
    <row r="231" spans="1:59" outlineLevel="1" x14ac:dyDescent="0.2">
      <c r="A231" s="159"/>
      <c r="B231" s="160"/>
      <c r="C231" s="193" t="s">
        <v>148</v>
      </c>
      <c r="D231" s="191"/>
      <c r="E231" s="192">
        <v>4</v>
      </c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52"/>
      <c r="X231" s="152"/>
      <c r="Y231" s="152"/>
      <c r="Z231" s="152"/>
      <c r="AA231" s="152"/>
      <c r="AB231" s="152"/>
      <c r="AC231" s="152"/>
      <c r="AD231" s="152"/>
      <c r="AE231" s="152"/>
      <c r="AF231" s="152" t="s">
        <v>329</v>
      </c>
      <c r="AG231" s="152">
        <v>0</v>
      </c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</row>
    <row r="232" spans="1:59" outlineLevel="1" x14ac:dyDescent="0.2">
      <c r="A232" s="171">
        <v>46</v>
      </c>
      <c r="B232" s="172" t="s">
        <v>2187</v>
      </c>
      <c r="C232" s="187" t="s">
        <v>2188</v>
      </c>
      <c r="D232" s="173" t="s">
        <v>364</v>
      </c>
      <c r="E232" s="174">
        <v>234.05</v>
      </c>
      <c r="F232" s="175"/>
      <c r="G232" s="176">
        <f>ROUND(E232*F232,2)</f>
        <v>0</v>
      </c>
      <c r="H232" s="175"/>
      <c r="I232" s="176">
        <f>ROUND(E232*H232,2)</f>
        <v>0</v>
      </c>
      <c r="J232" s="175"/>
      <c r="K232" s="176">
        <f>ROUND(E232*J232,2)</f>
        <v>0</v>
      </c>
      <c r="L232" s="176">
        <v>15</v>
      </c>
      <c r="M232" s="176">
        <f>G232*(1+L232/100)</f>
        <v>0</v>
      </c>
      <c r="N232" s="176">
        <v>0</v>
      </c>
      <c r="O232" s="176">
        <f>ROUND(E232*N232,2)</f>
        <v>0</v>
      </c>
      <c r="P232" s="176">
        <v>0</v>
      </c>
      <c r="Q232" s="176">
        <f>ROUND(E232*P232,2)</f>
        <v>0</v>
      </c>
      <c r="R232" s="176" t="s">
        <v>1704</v>
      </c>
      <c r="S232" s="176" t="s">
        <v>269</v>
      </c>
      <c r="T232" s="161">
        <v>2.9000000000000001E-2</v>
      </c>
      <c r="U232" s="161">
        <f>ROUND(E232*T232,2)</f>
        <v>6.79</v>
      </c>
      <c r="V232" s="161"/>
      <c r="W232" s="152"/>
      <c r="X232" s="152"/>
      <c r="Y232" s="152"/>
      <c r="Z232" s="152"/>
      <c r="AA232" s="152"/>
      <c r="AB232" s="152"/>
      <c r="AC232" s="152"/>
      <c r="AD232" s="152"/>
      <c r="AE232" s="152"/>
      <c r="AF232" s="152" t="s">
        <v>1756</v>
      </c>
      <c r="AG232" s="152"/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</row>
    <row r="233" spans="1:59" outlineLevel="1" x14ac:dyDescent="0.2">
      <c r="A233" s="159"/>
      <c r="B233" s="160"/>
      <c r="C233" s="248" t="s">
        <v>2189</v>
      </c>
      <c r="D233" s="249"/>
      <c r="E233" s="249"/>
      <c r="F233" s="249"/>
      <c r="G233" s="249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52"/>
      <c r="X233" s="152"/>
      <c r="Y233" s="152"/>
      <c r="Z233" s="152"/>
      <c r="AA233" s="152"/>
      <c r="AB233" s="152"/>
      <c r="AC233" s="152"/>
      <c r="AD233" s="152"/>
      <c r="AE233" s="152"/>
      <c r="AF233" s="152" t="s">
        <v>272</v>
      </c>
      <c r="AG233" s="152"/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</row>
    <row r="234" spans="1:59" outlineLevel="1" x14ac:dyDescent="0.2">
      <c r="A234" s="159"/>
      <c r="B234" s="160"/>
      <c r="C234" s="193" t="s">
        <v>2190</v>
      </c>
      <c r="D234" s="191"/>
      <c r="E234" s="192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52"/>
      <c r="X234" s="152"/>
      <c r="Y234" s="152"/>
      <c r="Z234" s="152"/>
      <c r="AA234" s="152"/>
      <c r="AB234" s="152"/>
      <c r="AC234" s="152"/>
      <c r="AD234" s="152"/>
      <c r="AE234" s="152"/>
      <c r="AF234" s="152" t="s">
        <v>329</v>
      </c>
      <c r="AG234" s="152">
        <v>0</v>
      </c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</row>
    <row r="235" spans="1:59" outlineLevel="1" x14ac:dyDescent="0.2">
      <c r="A235" s="159"/>
      <c r="B235" s="160"/>
      <c r="C235" s="193" t="s">
        <v>2191</v>
      </c>
      <c r="D235" s="191"/>
      <c r="E235" s="192">
        <v>234.05</v>
      </c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52"/>
      <c r="X235" s="152"/>
      <c r="Y235" s="152"/>
      <c r="Z235" s="152"/>
      <c r="AA235" s="152"/>
      <c r="AB235" s="152"/>
      <c r="AC235" s="152"/>
      <c r="AD235" s="152"/>
      <c r="AE235" s="152"/>
      <c r="AF235" s="152" t="s">
        <v>329</v>
      </c>
      <c r="AG235" s="152">
        <v>0</v>
      </c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</row>
    <row r="236" spans="1:59" ht="22.5" outlineLevel="1" x14ac:dyDescent="0.2">
      <c r="A236" s="171">
        <v>47</v>
      </c>
      <c r="B236" s="172" t="s">
        <v>2192</v>
      </c>
      <c r="C236" s="187" t="s">
        <v>2193</v>
      </c>
      <c r="D236" s="173" t="s">
        <v>395</v>
      </c>
      <c r="E236" s="174">
        <v>1</v>
      </c>
      <c r="F236" s="175"/>
      <c r="G236" s="176">
        <f>ROUND(E236*F236,2)</f>
        <v>0</v>
      </c>
      <c r="H236" s="175"/>
      <c r="I236" s="176">
        <f>ROUND(E236*H236,2)</f>
        <v>0</v>
      </c>
      <c r="J236" s="175"/>
      <c r="K236" s="176">
        <f>ROUND(E236*J236,2)</f>
        <v>0</v>
      </c>
      <c r="L236" s="176">
        <v>15</v>
      </c>
      <c r="M236" s="176">
        <f>G236*(1+L236/100)</f>
        <v>0</v>
      </c>
      <c r="N236" s="176">
        <v>7.2999999999999996E-4</v>
      </c>
      <c r="O236" s="176">
        <f>ROUND(E236*N236,2)</f>
        <v>0</v>
      </c>
      <c r="P236" s="176">
        <v>0</v>
      </c>
      <c r="Q236" s="176">
        <f>ROUND(E236*P236,2)</f>
        <v>0</v>
      </c>
      <c r="R236" s="176" t="s">
        <v>1704</v>
      </c>
      <c r="S236" s="176" t="s">
        <v>269</v>
      </c>
      <c r="T236" s="161">
        <v>0.32100000000000001</v>
      </c>
      <c r="U236" s="161">
        <f>ROUND(E236*T236,2)</f>
        <v>0.32</v>
      </c>
      <c r="V236" s="161"/>
      <c r="W236" s="152"/>
      <c r="X236" s="152"/>
      <c r="Y236" s="152"/>
      <c r="Z236" s="152"/>
      <c r="AA236" s="152"/>
      <c r="AB236" s="152"/>
      <c r="AC236" s="152"/>
      <c r="AD236" s="152"/>
      <c r="AE236" s="152"/>
      <c r="AF236" s="152" t="s">
        <v>1756</v>
      </c>
      <c r="AG236" s="152"/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</row>
    <row r="237" spans="1:59" outlineLevel="1" x14ac:dyDescent="0.2">
      <c r="A237" s="159"/>
      <c r="B237" s="160"/>
      <c r="C237" s="248" t="s">
        <v>2194</v>
      </c>
      <c r="D237" s="249"/>
      <c r="E237" s="249"/>
      <c r="F237" s="249"/>
      <c r="G237" s="249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52"/>
      <c r="X237" s="152"/>
      <c r="Y237" s="152"/>
      <c r="Z237" s="152"/>
      <c r="AA237" s="152"/>
      <c r="AB237" s="152"/>
      <c r="AC237" s="152"/>
      <c r="AD237" s="152"/>
      <c r="AE237" s="152"/>
      <c r="AF237" s="152" t="s">
        <v>272</v>
      </c>
      <c r="AG237" s="152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</row>
    <row r="238" spans="1:59" outlineLevel="1" x14ac:dyDescent="0.2">
      <c r="A238" s="159"/>
      <c r="B238" s="160"/>
      <c r="C238" s="193" t="s">
        <v>2099</v>
      </c>
      <c r="D238" s="191"/>
      <c r="E238" s="192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52"/>
      <c r="X238" s="152"/>
      <c r="Y238" s="152"/>
      <c r="Z238" s="152"/>
      <c r="AA238" s="152"/>
      <c r="AB238" s="152"/>
      <c r="AC238" s="152"/>
      <c r="AD238" s="152"/>
      <c r="AE238" s="152"/>
      <c r="AF238" s="152" t="s">
        <v>329</v>
      </c>
      <c r="AG238" s="152">
        <v>0</v>
      </c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</row>
    <row r="239" spans="1:59" outlineLevel="1" x14ac:dyDescent="0.2">
      <c r="A239" s="159"/>
      <c r="B239" s="160"/>
      <c r="C239" s="193" t="s">
        <v>59</v>
      </c>
      <c r="D239" s="191"/>
      <c r="E239" s="192">
        <v>1</v>
      </c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52"/>
      <c r="X239" s="152"/>
      <c r="Y239" s="152"/>
      <c r="Z239" s="152"/>
      <c r="AA239" s="152"/>
      <c r="AB239" s="152"/>
      <c r="AC239" s="152"/>
      <c r="AD239" s="152"/>
      <c r="AE239" s="152"/>
      <c r="AF239" s="152" t="s">
        <v>329</v>
      </c>
      <c r="AG239" s="152">
        <v>0</v>
      </c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</row>
    <row r="240" spans="1:59" ht="22.5" outlineLevel="1" x14ac:dyDescent="0.2">
      <c r="A240" s="171">
        <v>48</v>
      </c>
      <c r="B240" s="172" t="s">
        <v>2195</v>
      </c>
      <c r="C240" s="187" t="s">
        <v>2196</v>
      </c>
      <c r="D240" s="173" t="s">
        <v>364</v>
      </c>
      <c r="E240" s="174">
        <v>117.2</v>
      </c>
      <c r="F240" s="175"/>
      <c r="G240" s="176">
        <f>ROUND(E240*F240,2)</f>
        <v>0</v>
      </c>
      <c r="H240" s="175"/>
      <c r="I240" s="176">
        <f>ROUND(E240*H240,2)</f>
        <v>0</v>
      </c>
      <c r="J240" s="175"/>
      <c r="K240" s="176">
        <f>ROUND(E240*J240,2)</f>
        <v>0</v>
      </c>
      <c r="L240" s="176">
        <v>15</v>
      </c>
      <c r="M240" s="176">
        <f>G240*(1+L240/100)</f>
        <v>0</v>
      </c>
      <c r="N240" s="176">
        <v>9.7999999999999997E-4</v>
      </c>
      <c r="O240" s="176">
        <f>ROUND(E240*N240,2)</f>
        <v>0.11</v>
      </c>
      <c r="P240" s="176">
        <v>0</v>
      </c>
      <c r="Q240" s="176">
        <f>ROUND(E240*P240,2)</f>
        <v>0</v>
      </c>
      <c r="R240" s="176" t="s">
        <v>1704</v>
      </c>
      <c r="S240" s="176" t="s">
        <v>269</v>
      </c>
      <c r="T240" s="161">
        <v>0.34104000000000001</v>
      </c>
      <c r="U240" s="161">
        <f>ROUND(E240*T240,2)</f>
        <v>39.97</v>
      </c>
      <c r="V240" s="161"/>
      <c r="W240" s="152"/>
      <c r="X240" s="152"/>
      <c r="Y240" s="152"/>
      <c r="Z240" s="152"/>
      <c r="AA240" s="152"/>
      <c r="AB240" s="152"/>
      <c r="AC240" s="152"/>
      <c r="AD240" s="152"/>
      <c r="AE240" s="152"/>
      <c r="AF240" s="152" t="s">
        <v>1756</v>
      </c>
      <c r="AG240" s="152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</row>
    <row r="241" spans="1:59" outlineLevel="1" x14ac:dyDescent="0.2">
      <c r="A241" s="159"/>
      <c r="B241" s="160"/>
      <c r="C241" s="257" t="s">
        <v>2197</v>
      </c>
      <c r="D241" s="258"/>
      <c r="E241" s="258"/>
      <c r="F241" s="258"/>
      <c r="G241" s="258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52"/>
      <c r="X241" s="152"/>
      <c r="Y241" s="152"/>
      <c r="Z241" s="152"/>
      <c r="AA241" s="152"/>
      <c r="AB241" s="152"/>
      <c r="AC241" s="152"/>
      <c r="AD241" s="152"/>
      <c r="AE241" s="152"/>
      <c r="AF241" s="152" t="s">
        <v>327</v>
      </c>
      <c r="AG241" s="152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</row>
    <row r="242" spans="1:59" outlineLevel="1" x14ac:dyDescent="0.2">
      <c r="A242" s="159"/>
      <c r="B242" s="160"/>
      <c r="C242" s="246" t="s">
        <v>2198</v>
      </c>
      <c r="D242" s="247"/>
      <c r="E242" s="247"/>
      <c r="F242" s="247"/>
      <c r="G242" s="247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52"/>
      <c r="X242" s="152"/>
      <c r="Y242" s="152"/>
      <c r="Z242" s="152"/>
      <c r="AA242" s="152"/>
      <c r="AB242" s="152"/>
      <c r="AC242" s="152"/>
      <c r="AD242" s="152"/>
      <c r="AE242" s="152"/>
      <c r="AF242" s="152" t="s">
        <v>272</v>
      </c>
      <c r="AG242" s="152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</row>
    <row r="243" spans="1:59" outlineLevel="1" x14ac:dyDescent="0.2">
      <c r="A243" s="159"/>
      <c r="B243" s="160"/>
      <c r="C243" s="246" t="s">
        <v>2199</v>
      </c>
      <c r="D243" s="247"/>
      <c r="E243" s="247"/>
      <c r="F243" s="247"/>
      <c r="G243" s="247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52"/>
      <c r="X243" s="152"/>
      <c r="Y243" s="152"/>
      <c r="Z243" s="152"/>
      <c r="AA243" s="152"/>
      <c r="AB243" s="152"/>
      <c r="AC243" s="152"/>
      <c r="AD243" s="152"/>
      <c r="AE243" s="152"/>
      <c r="AF243" s="152" t="s">
        <v>272</v>
      </c>
      <c r="AG243" s="152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</row>
    <row r="244" spans="1:59" outlineLevel="1" x14ac:dyDescent="0.2">
      <c r="A244" s="159"/>
      <c r="B244" s="160"/>
      <c r="C244" s="193" t="s">
        <v>2200</v>
      </c>
      <c r="D244" s="191"/>
      <c r="E244" s="192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52"/>
      <c r="X244" s="152"/>
      <c r="Y244" s="152"/>
      <c r="Z244" s="152"/>
      <c r="AA244" s="152"/>
      <c r="AB244" s="152"/>
      <c r="AC244" s="152"/>
      <c r="AD244" s="152"/>
      <c r="AE244" s="152"/>
      <c r="AF244" s="152" t="s">
        <v>329</v>
      </c>
      <c r="AG244" s="152">
        <v>0</v>
      </c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</row>
    <row r="245" spans="1:59" outlineLevel="1" x14ac:dyDescent="0.2">
      <c r="A245" s="159"/>
      <c r="B245" s="160"/>
      <c r="C245" s="193" t="s">
        <v>2201</v>
      </c>
      <c r="D245" s="191"/>
      <c r="E245" s="192">
        <v>117.2</v>
      </c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52"/>
      <c r="X245" s="152"/>
      <c r="Y245" s="152"/>
      <c r="Z245" s="152"/>
      <c r="AA245" s="152"/>
      <c r="AB245" s="152"/>
      <c r="AC245" s="152"/>
      <c r="AD245" s="152"/>
      <c r="AE245" s="152"/>
      <c r="AF245" s="152" t="s">
        <v>329</v>
      </c>
      <c r="AG245" s="152">
        <v>0</v>
      </c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</row>
    <row r="246" spans="1:59" ht="22.5" outlineLevel="1" x14ac:dyDescent="0.2">
      <c r="A246" s="171">
        <v>49</v>
      </c>
      <c r="B246" s="172" t="s">
        <v>2202</v>
      </c>
      <c r="C246" s="187" t="s">
        <v>2203</v>
      </c>
      <c r="D246" s="173" t="s">
        <v>364</v>
      </c>
      <c r="E246" s="174">
        <v>31.98</v>
      </c>
      <c r="F246" s="175"/>
      <c r="G246" s="176">
        <f>ROUND(E246*F246,2)</f>
        <v>0</v>
      </c>
      <c r="H246" s="175"/>
      <c r="I246" s="176">
        <f>ROUND(E246*H246,2)</f>
        <v>0</v>
      </c>
      <c r="J246" s="175"/>
      <c r="K246" s="176">
        <f>ROUND(E246*J246,2)</f>
        <v>0</v>
      </c>
      <c r="L246" s="176">
        <v>15</v>
      </c>
      <c r="M246" s="176">
        <f>G246*(1+L246/100)</f>
        <v>0</v>
      </c>
      <c r="N246" s="176">
        <v>1.09E-3</v>
      </c>
      <c r="O246" s="176">
        <f>ROUND(E246*N246,2)</f>
        <v>0.03</v>
      </c>
      <c r="P246" s="176">
        <v>0</v>
      </c>
      <c r="Q246" s="176">
        <f>ROUND(E246*P246,2)</f>
        <v>0</v>
      </c>
      <c r="R246" s="176" t="s">
        <v>1704</v>
      </c>
      <c r="S246" s="176" t="s">
        <v>269</v>
      </c>
      <c r="T246" s="161">
        <v>0.34136</v>
      </c>
      <c r="U246" s="161">
        <f>ROUND(E246*T246,2)</f>
        <v>10.92</v>
      </c>
      <c r="V246" s="161"/>
      <c r="W246" s="152"/>
      <c r="X246" s="152"/>
      <c r="Y246" s="152"/>
      <c r="Z246" s="152"/>
      <c r="AA246" s="152"/>
      <c r="AB246" s="152"/>
      <c r="AC246" s="152"/>
      <c r="AD246" s="152"/>
      <c r="AE246" s="152"/>
      <c r="AF246" s="152" t="s">
        <v>1756</v>
      </c>
      <c r="AG246" s="152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</row>
    <row r="247" spans="1:59" outlineLevel="1" x14ac:dyDescent="0.2">
      <c r="A247" s="159"/>
      <c r="B247" s="160"/>
      <c r="C247" s="257" t="s">
        <v>2197</v>
      </c>
      <c r="D247" s="258"/>
      <c r="E247" s="258"/>
      <c r="F247" s="258"/>
      <c r="G247" s="258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52"/>
      <c r="X247" s="152"/>
      <c r="Y247" s="152"/>
      <c r="Z247" s="152"/>
      <c r="AA247" s="152"/>
      <c r="AB247" s="152"/>
      <c r="AC247" s="152"/>
      <c r="AD247" s="152"/>
      <c r="AE247" s="152"/>
      <c r="AF247" s="152" t="s">
        <v>327</v>
      </c>
      <c r="AG247" s="152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</row>
    <row r="248" spans="1:59" outlineLevel="1" x14ac:dyDescent="0.2">
      <c r="A248" s="159"/>
      <c r="B248" s="160"/>
      <c r="C248" s="246" t="s">
        <v>2204</v>
      </c>
      <c r="D248" s="247"/>
      <c r="E248" s="247"/>
      <c r="F248" s="247"/>
      <c r="G248" s="247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52"/>
      <c r="X248" s="152"/>
      <c r="Y248" s="152"/>
      <c r="Z248" s="152"/>
      <c r="AA248" s="152"/>
      <c r="AB248" s="152"/>
      <c r="AC248" s="152"/>
      <c r="AD248" s="152"/>
      <c r="AE248" s="152"/>
      <c r="AF248" s="152" t="s">
        <v>272</v>
      </c>
      <c r="AG248" s="152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</row>
    <row r="249" spans="1:59" outlineLevel="1" x14ac:dyDescent="0.2">
      <c r="A249" s="159"/>
      <c r="B249" s="160"/>
      <c r="C249" s="246" t="s">
        <v>2199</v>
      </c>
      <c r="D249" s="247"/>
      <c r="E249" s="247"/>
      <c r="F249" s="247"/>
      <c r="G249" s="247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52"/>
      <c r="X249" s="152"/>
      <c r="Y249" s="152"/>
      <c r="Z249" s="152"/>
      <c r="AA249" s="152"/>
      <c r="AB249" s="152"/>
      <c r="AC249" s="152"/>
      <c r="AD249" s="152"/>
      <c r="AE249" s="152"/>
      <c r="AF249" s="152" t="s">
        <v>272</v>
      </c>
      <c r="AG249" s="152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</row>
    <row r="250" spans="1:59" outlineLevel="1" x14ac:dyDescent="0.2">
      <c r="A250" s="159"/>
      <c r="B250" s="160"/>
      <c r="C250" s="193" t="s">
        <v>2205</v>
      </c>
      <c r="D250" s="191"/>
      <c r="E250" s="192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52"/>
      <c r="X250" s="152"/>
      <c r="Y250" s="152"/>
      <c r="Z250" s="152"/>
      <c r="AA250" s="152"/>
      <c r="AB250" s="152"/>
      <c r="AC250" s="152"/>
      <c r="AD250" s="152"/>
      <c r="AE250" s="152"/>
      <c r="AF250" s="152" t="s">
        <v>329</v>
      </c>
      <c r="AG250" s="152">
        <v>0</v>
      </c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</row>
    <row r="251" spans="1:59" outlineLevel="1" x14ac:dyDescent="0.2">
      <c r="A251" s="159"/>
      <c r="B251" s="160"/>
      <c r="C251" s="193" t="s">
        <v>2206</v>
      </c>
      <c r="D251" s="191"/>
      <c r="E251" s="192">
        <v>31.98</v>
      </c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52"/>
      <c r="X251" s="152"/>
      <c r="Y251" s="152"/>
      <c r="Z251" s="152"/>
      <c r="AA251" s="152"/>
      <c r="AB251" s="152"/>
      <c r="AC251" s="152"/>
      <c r="AD251" s="152"/>
      <c r="AE251" s="152"/>
      <c r="AF251" s="152" t="s">
        <v>329</v>
      </c>
      <c r="AG251" s="152">
        <v>0</v>
      </c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</row>
    <row r="252" spans="1:59" ht="22.5" outlineLevel="1" x14ac:dyDescent="0.2">
      <c r="A252" s="171">
        <v>50</v>
      </c>
      <c r="B252" s="172" t="s">
        <v>2207</v>
      </c>
      <c r="C252" s="187" t="s">
        <v>2208</v>
      </c>
      <c r="D252" s="173" t="s">
        <v>364</v>
      </c>
      <c r="E252" s="174">
        <v>68.599999999999994</v>
      </c>
      <c r="F252" s="175"/>
      <c r="G252" s="176">
        <f>ROUND(E252*F252,2)</f>
        <v>0</v>
      </c>
      <c r="H252" s="175"/>
      <c r="I252" s="176">
        <f>ROUND(E252*H252,2)</f>
        <v>0</v>
      </c>
      <c r="J252" s="175"/>
      <c r="K252" s="176">
        <f>ROUND(E252*J252,2)</f>
        <v>0</v>
      </c>
      <c r="L252" s="176">
        <v>15</v>
      </c>
      <c r="M252" s="176">
        <f>G252*(1+L252/100)</f>
        <v>0</v>
      </c>
      <c r="N252" s="176">
        <v>1.67E-3</v>
      </c>
      <c r="O252" s="176">
        <f>ROUND(E252*N252,2)</f>
        <v>0.11</v>
      </c>
      <c r="P252" s="176">
        <v>0</v>
      </c>
      <c r="Q252" s="176">
        <f>ROUND(E252*P252,2)</f>
        <v>0</v>
      </c>
      <c r="R252" s="176" t="s">
        <v>1704</v>
      </c>
      <c r="S252" s="176" t="s">
        <v>269</v>
      </c>
      <c r="T252" s="161">
        <v>0.36764000000000002</v>
      </c>
      <c r="U252" s="161">
        <f>ROUND(E252*T252,2)</f>
        <v>25.22</v>
      </c>
      <c r="V252" s="161"/>
      <c r="W252" s="152"/>
      <c r="X252" s="152"/>
      <c r="Y252" s="152"/>
      <c r="Z252" s="152"/>
      <c r="AA252" s="152"/>
      <c r="AB252" s="152"/>
      <c r="AC252" s="152"/>
      <c r="AD252" s="152"/>
      <c r="AE252" s="152"/>
      <c r="AF252" s="152" t="s">
        <v>1756</v>
      </c>
      <c r="AG252" s="152"/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</row>
    <row r="253" spans="1:59" outlineLevel="1" x14ac:dyDescent="0.2">
      <c r="A253" s="159"/>
      <c r="B253" s="160"/>
      <c r="C253" s="257" t="s">
        <v>2197</v>
      </c>
      <c r="D253" s="258"/>
      <c r="E253" s="258"/>
      <c r="F253" s="258"/>
      <c r="G253" s="258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52"/>
      <c r="X253" s="152"/>
      <c r="Y253" s="152"/>
      <c r="Z253" s="152"/>
      <c r="AA253" s="152"/>
      <c r="AB253" s="152"/>
      <c r="AC253" s="152"/>
      <c r="AD253" s="152"/>
      <c r="AE253" s="152"/>
      <c r="AF253" s="152" t="s">
        <v>327</v>
      </c>
      <c r="AG253" s="152"/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</row>
    <row r="254" spans="1:59" outlineLevel="1" x14ac:dyDescent="0.2">
      <c r="A254" s="159"/>
      <c r="B254" s="160"/>
      <c r="C254" s="246" t="s">
        <v>2209</v>
      </c>
      <c r="D254" s="247"/>
      <c r="E254" s="247"/>
      <c r="F254" s="247"/>
      <c r="G254" s="247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52"/>
      <c r="X254" s="152"/>
      <c r="Y254" s="152"/>
      <c r="Z254" s="152"/>
      <c r="AA254" s="152"/>
      <c r="AB254" s="152"/>
      <c r="AC254" s="152"/>
      <c r="AD254" s="152"/>
      <c r="AE254" s="152"/>
      <c r="AF254" s="152" t="s">
        <v>272</v>
      </c>
      <c r="AG254" s="152"/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</row>
    <row r="255" spans="1:59" outlineLevel="1" x14ac:dyDescent="0.2">
      <c r="A255" s="159"/>
      <c r="B255" s="160"/>
      <c r="C255" s="246" t="s">
        <v>2199</v>
      </c>
      <c r="D255" s="247"/>
      <c r="E255" s="247"/>
      <c r="F255" s="247"/>
      <c r="G255" s="247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52"/>
      <c r="X255" s="152"/>
      <c r="Y255" s="152"/>
      <c r="Z255" s="152"/>
      <c r="AA255" s="152"/>
      <c r="AB255" s="152"/>
      <c r="AC255" s="152"/>
      <c r="AD255" s="152"/>
      <c r="AE255" s="152"/>
      <c r="AF255" s="152" t="s">
        <v>272</v>
      </c>
      <c r="AG255" s="152"/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</row>
    <row r="256" spans="1:59" outlineLevel="1" x14ac:dyDescent="0.2">
      <c r="A256" s="159"/>
      <c r="B256" s="160"/>
      <c r="C256" s="193" t="s">
        <v>2210</v>
      </c>
      <c r="D256" s="191"/>
      <c r="E256" s="192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52"/>
      <c r="X256" s="152"/>
      <c r="Y256" s="152"/>
      <c r="Z256" s="152"/>
      <c r="AA256" s="152"/>
      <c r="AB256" s="152"/>
      <c r="AC256" s="152"/>
      <c r="AD256" s="152"/>
      <c r="AE256" s="152"/>
      <c r="AF256" s="152" t="s">
        <v>329</v>
      </c>
      <c r="AG256" s="152">
        <v>0</v>
      </c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</row>
    <row r="257" spans="1:59" outlineLevel="1" x14ac:dyDescent="0.2">
      <c r="A257" s="159"/>
      <c r="B257" s="160"/>
      <c r="C257" s="193" t="s">
        <v>2211</v>
      </c>
      <c r="D257" s="191"/>
      <c r="E257" s="192">
        <v>68.599999999999994</v>
      </c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52"/>
      <c r="X257" s="152"/>
      <c r="Y257" s="152"/>
      <c r="Z257" s="152"/>
      <c r="AA257" s="152"/>
      <c r="AB257" s="152"/>
      <c r="AC257" s="152"/>
      <c r="AD257" s="152"/>
      <c r="AE257" s="152"/>
      <c r="AF257" s="152" t="s">
        <v>329</v>
      </c>
      <c r="AG257" s="152">
        <v>0</v>
      </c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</row>
    <row r="258" spans="1:59" ht="22.5" outlineLevel="1" x14ac:dyDescent="0.2">
      <c r="A258" s="171">
        <v>51</v>
      </c>
      <c r="B258" s="172" t="s">
        <v>2212</v>
      </c>
      <c r="C258" s="187" t="s">
        <v>2213</v>
      </c>
      <c r="D258" s="173" t="s">
        <v>364</v>
      </c>
      <c r="E258" s="174">
        <v>15.2</v>
      </c>
      <c r="F258" s="175"/>
      <c r="G258" s="176">
        <f>ROUND(E258*F258,2)</f>
        <v>0</v>
      </c>
      <c r="H258" s="175"/>
      <c r="I258" s="176">
        <f>ROUND(E258*H258,2)</f>
        <v>0</v>
      </c>
      <c r="J258" s="175"/>
      <c r="K258" s="176">
        <f>ROUND(E258*J258,2)</f>
        <v>0</v>
      </c>
      <c r="L258" s="176">
        <v>15</v>
      </c>
      <c r="M258" s="176">
        <f>G258*(1+L258/100)</f>
        <v>0</v>
      </c>
      <c r="N258" s="176">
        <v>2.0100000000000001E-3</v>
      </c>
      <c r="O258" s="176">
        <f>ROUND(E258*N258,2)</f>
        <v>0.03</v>
      </c>
      <c r="P258" s="176">
        <v>0</v>
      </c>
      <c r="Q258" s="176">
        <f>ROUND(E258*P258,2)</f>
        <v>0</v>
      </c>
      <c r="R258" s="176" t="s">
        <v>1704</v>
      </c>
      <c r="S258" s="176" t="s">
        <v>269</v>
      </c>
      <c r="T258" s="161">
        <v>0.39029999999999998</v>
      </c>
      <c r="U258" s="161">
        <f>ROUND(E258*T258,2)</f>
        <v>5.93</v>
      </c>
      <c r="V258" s="161"/>
      <c r="W258" s="152"/>
      <c r="X258" s="152"/>
      <c r="Y258" s="152"/>
      <c r="Z258" s="152"/>
      <c r="AA258" s="152"/>
      <c r="AB258" s="152"/>
      <c r="AC258" s="152"/>
      <c r="AD258" s="152"/>
      <c r="AE258" s="152"/>
      <c r="AF258" s="152" t="s">
        <v>1756</v>
      </c>
      <c r="AG258" s="152"/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</row>
    <row r="259" spans="1:59" outlineLevel="1" x14ac:dyDescent="0.2">
      <c r="A259" s="159"/>
      <c r="B259" s="160"/>
      <c r="C259" s="257" t="s">
        <v>2197</v>
      </c>
      <c r="D259" s="258"/>
      <c r="E259" s="258"/>
      <c r="F259" s="258"/>
      <c r="G259" s="258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52"/>
      <c r="X259" s="152"/>
      <c r="Y259" s="152"/>
      <c r="Z259" s="152"/>
      <c r="AA259" s="152"/>
      <c r="AB259" s="152"/>
      <c r="AC259" s="152"/>
      <c r="AD259" s="152"/>
      <c r="AE259" s="152"/>
      <c r="AF259" s="152" t="s">
        <v>327</v>
      </c>
      <c r="AG259" s="152"/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</row>
    <row r="260" spans="1:59" outlineLevel="1" x14ac:dyDescent="0.2">
      <c r="A260" s="159"/>
      <c r="B260" s="160"/>
      <c r="C260" s="246" t="s">
        <v>2214</v>
      </c>
      <c r="D260" s="247"/>
      <c r="E260" s="247"/>
      <c r="F260" s="247"/>
      <c r="G260" s="247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52"/>
      <c r="X260" s="152"/>
      <c r="Y260" s="152"/>
      <c r="Z260" s="152"/>
      <c r="AA260" s="152"/>
      <c r="AB260" s="152"/>
      <c r="AC260" s="152"/>
      <c r="AD260" s="152"/>
      <c r="AE260" s="152"/>
      <c r="AF260" s="152" t="s">
        <v>272</v>
      </c>
      <c r="AG260" s="152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</row>
    <row r="261" spans="1:59" outlineLevel="1" x14ac:dyDescent="0.2">
      <c r="A261" s="159"/>
      <c r="B261" s="160"/>
      <c r="C261" s="246" t="s">
        <v>2199</v>
      </c>
      <c r="D261" s="247"/>
      <c r="E261" s="247"/>
      <c r="F261" s="247"/>
      <c r="G261" s="247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52"/>
      <c r="X261" s="152"/>
      <c r="Y261" s="152"/>
      <c r="Z261" s="152"/>
      <c r="AA261" s="152"/>
      <c r="AB261" s="152"/>
      <c r="AC261" s="152"/>
      <c r="AD261" s="152"/>
      <c r="AE261" s="152"/>
      <c r="AF261" s="152" t="s">
        <v>272</v>
      </c>
      <c r="AG261" s="152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</row>
    <row r="262" spans="1:59" outlineLevel="1" x14ac:dyDescent="0.2">
      <c r="A262" s="159"/>
      <c r="B262" s="160"/>
      <c r="C262" s="193" t="s">
        <v>2215</v>
      </c>
      <c r="D262" s="191"/>
      <c r="E262" s="192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52"/>
      <c r="X262" s="152"/>
      <c r="Y262" s="152"/>
      <c r="Z262" s="152"/>
      <c r="AA262" s="152"/>
      <c r="AB262" s="152"/>
      <c r="AC262" s="152"/>
      <c r="AD262" s="152"/>
      <c r="AE262" s="152"/>
      <c r="AF262" s="152" t="s">
        <v>329</v>
      </c>
      <c r="AG262" s="152">
        <v>0</v>
      </c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</row>
    <row r="263" spans="1:59" outlineLevel="1" x14ac:dyDescent="0.2">
      <c r="A263" s="159"/>
      <c r="B263" s="160"/>
      <c r="C263" s="193" t="s">
        <v>2216</v>
      </c>
      <c r="D263" s="191"/>
      <c r="E263" s="192">
        <v>15.2</v>
      </c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52"/>
      <c r="X263" s="152"/>
      <c r="Y263" s="152"/>
      <c r="Z263" s="152"/>
      <c r="AA263" s="152"/>
      <c r="AB263" s="152"/>
      <c r="AC263" s="152"/>
      <c r="AD263" s="152"/>
      <c r="AE263" s="152"/>
      <c r="AF263" s="152" t="s">
        <v>329</v>
      </c>
      <c r="AG263" s="152">
        <v>0</v>
      </c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</row>
    <row r="264" spans="1:59" ht="22.5" outlineLevel="1" x14ac:dyDescent="0.2">
      <c r="A264" s="171">
        <v>52</v>
      </c>
      <c r="B264" s="172" t="s">
        <v>2217</v>
      </c>
      <c r="C264" s="187" t="s">
        <v>2218</v>
      </c>
      <c r="D264" s="173" t="s">
        <v>364</v>
      </c>
      <c r="E264" s="174">
        <v>0.7</v>
      </c>
      <c r="F264" s="175"/>
      <c r="G264" s="176">
        <f>ROUND(E264*F264,2)</f>
        <v>0</v>
      </c>
      <c r="H264" s="175"/>
      <c r="I264" s="176">
        <f>ROUND(E264*H264,2)</f>
        <v>0</v>
      </c>
      <c r="J264" s="175"/>
      <c r="K264" s="176">
        <f>ROUND(E264*J264,2)</f>
        <v>0</v>
      </c>
      <c r="L264" s="176">
        <v>15</v>
      </c>
      <c r="M264" s="176">
        <f>G264*(1+L264/100)</f>
        <v>0</v>
      </c>
      <c r="N264" s="176">
        <v>2.3400000000000001E-3</v>
      </c>
      <c r="O264" s="176">
        <f>ROUND(E264*N264,2)</f>
        <v>0</v>
      </c>
      <c r="P264" s="176">
        <v>0</v>
      </c>
      <c r="Q264" s="176">
        <f>ROUND(E264*P264,2)</f>
        <v>0</v>
      </c>
      <c r="R264" s="176" t="s">
        <v>1704</v>
      </c>
      <c r="S264" s="176" t="s">
        <v>269</v>
      </c>
      <c r="T264" s="161">
        <v>0.45040000000000002</v>
      </c>
      <c r="U264" s="161">
        <f>ROUND(E264*T264,2)</f>
        <v>0.32</v>
      </c>
      <c r="V264" s="161"/>
      <c r="W264" s="152"/>
      <c r="X264" s="152"/>
      <c r="Y264" s="152"/>
      <c r="Z264" s="152"/>
      <c r="AA264" s="152"/>
      <c r="AB264" s="152"/>
      <c r="AC264" s="152"/>
      <c r="AD264" s="152"/>
      <c r="AE264" s="152"/>
      <c r="AF264" s="152" t="s">
        <v>1756</v>
      </c>
      <c r="AG264" s="152"/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</row>
    <row r="265" spans="1:59" outlineLevel="1" x14ac:dyDescent="0.2">
      <c r="A265" s="159"/>
      <c r="B265" s="160"/>
      <c r="C265" s="257" t="s">
        <v>2197</v>
      </c>
      <c r="D265" s="258"/>
      <c r="E265" s="258"/>
      <c r="F265" s="258"/>
      <c r="G265" s="258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52"/>
      <c r="X265" s="152"/>
      <c r="Y265" s="152"/>
      <c r="Z265" s="152"/>
      <c r="AA265" s="152"/>
      <c r="AB265" s="152"/>
      <c r="AC265" s="152"/>
      <c r="AD265" s="152"/>
      <c r="AE265" s="152"/>
      <c r="AF265" s="152" t="s">
        <v>327</v>
      </c>
      <c r="AG265" s="152"/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</row>
    <row r="266" spans="1:59" outlineLevel="1" x14ac:dyDescent="0.2">
      <c r="A266" s="159"/>
      <c r="B266" s="160"/>
      <c r="C266" s="246" t="s">
        <v>2219</v>
      </c>
      <c r="D266" s="247"/>
      <c r="E266" s="247"/>
      <c r="F266" s="247"/>
      <c r="G266" s="247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52"/>
      <c r="X266" s="152"/>
      <c r="Y266" s="152"/>
      <c r="Z266" s="152"/>
      <c r="AA266" s="152"/>
      <c r="AB266" s="152"/>
      <c r="AC266" s="152"/>
      <c r="AD266" s="152"/>
      <c r="AE266" s="152"/>
      <c r="AF266" s="152" t="s">
        <v>272</v>
      </c>
      <c r="AG266" s="152"/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</row>
    <row r="267" spans="1:59" outlineLevel="1" x14ac:dyDescent="0.2">
      <c r="A267" s="159"/>
      <c r="B267" s="160"/>
      <c r="C267" s="246" t="s">
        <v>2199</v>
      </c>
      <c r="D267" s="247"/>
      <c r="E267" s="247"/>
      <c r="F267" s="247"/>
      <c r="G267" s="247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52"/>
      <c r="X267" s="152"/>
      <c r="Y267" s="152"/>
      <c r="Z267" s="152"/>
      <c r="AA267" s="152"/>
      <c r="AB267" s="152"/>
      <c r="AC267" s="152"/>
      <c r="AD267" s="152"/>
      <c r="AE267" s="152"/>
      <c r="AF267" s="152" t="s">
        <v>272</v>
      </c>
      <c r="AG267" s="152"/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</row>
    <row r="268" spans="1:59" outlineLevel="1" x14ac:dyDescent="0.2">
      <c r="A268" s="159"/>
      <c r="B268" s="160"/>
      <c r="C268" s="193" t="s">
        <v>2220</v>
      </c>
      <c r="D268" s="191"/>
      <c r="E268" s="192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 t="s">
        <v>329</v>
      </c>
      <c r="AG268" s="152">
        <v>0</v>
      </c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</row>
    <row r="269" spans="1:59" outlineLevel="1" x14ac:dyDescent="0.2">
      <c r="A269" s="159"/>
      <c r="B269" s="160"/>
      <c r="C269" s="193" t="s">
        <v>2221</v>
      </c>
      <c r="D269" s="191"/>
      <c r="E269" s="192">
        <v>0.7</v>
      </c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52"/>
      <c r="X269" s="152"/>
      <c r="Y269" s="152"/>
      <c r="Z269" s="152"/>
      <c r="AA269" s="152"/>
      <c r="AB269" s="152"/>
      <c r="AC269" s="152"/>
      <c r="AD269" s="152"/>
      <c r="AE269" s="152"/>
      <c r="AF269" s="152" t="s">
        <v>329</v>
      </c>
      <c r="AG269" s="152">
        <v>0</v>
      </c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</row>
    <row r="270" spans="1:59" ht="22.5" outlineLevel="1" x14ac:dyDescent="0.2">
      <c r="A270" s="171">
        <v>53</v>
      </c>
      <c r="B270" s="172" t="s">
        <v>2222</v>
      </c>
      <c r="C270" s="187" t="s">
        <v>2223</v>
      </c>
      <c r="D270" s="173" t="s">
        <v>364</v>
      </c>
      <c r="E270" s="174">
        <v>2.65</v>
      </c>
      <c r="F270" s="175"/>
      <c r="G270" s="176">
        <f>ROUND(E270*F270,2)</f>
        <v>0</v>
      </c>
      <c r="H270" s="175"/>
      <c r="I270" s="176">
        <f>ROUND(E270*H270,2)</f>
        <v>0</v>
      </c>
      <c r="J270" s="175"/>
      <c r="K270" s="176">
        <f>ROUND(E270*J270,2)</f>
        <v>0</v>
      </c>
      <c r="L270" s="176">
        <v>15</v>
      </c>
      <c r="M270" s="176">
        <f>G270*(1+L270/100)</f>
        <v>0</v>
      </c>
      <c r="N270" s="176">
        <v>3.7599999999999999E-3</v>
      </c>
      <c r="O270" s="176">
        <f>ROUND(E270*N270,2)</f>
        <v>0.01</v>
      </c>
      <c r="P270" s="176">
        <v>0</v>
      </c>
      <c r="Q270" s="176">
        <f>ROUND(E270*P270,2)</f>
        <v>0</v>
      </c>
      <c r="R270" s="176" t="s">
        <v>1704</v>
      </c>
      <c r="S270" s="176" t="s">
        <v>269</v>
      </c>
      <c r="T270" s="161">
        <v>0.49959999999999999</v>
      </c>
      <c r="U270" s="161">
        <f>ROUND(E270*T270,2)</f>
        <v>1.32</v>
      </c>
      <c r="V270" s="161"/>
      <c r="W270" s="152"/>
      <c r="X270" s="152"/>
      <c r="Y270" s="152"/>
      <c r="Z270" s="152"/>
      <c r="AA270" s="152"/>
      <c r="AB270" s="152"/>
      <c r="AC270" s="152"/>
      <c r="AD270" s="152"/>
      <c r="AE270" s="152"/>
      <c r="AF270" s="152" t="s">
        <v>1756</v>
      </c>
      <c r="AG270" s="152"/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</row>
    <row r="271" spans="1:59" outlineLevel="1" x14ac:dyDescent="0.2">
      <c r="A271" s="159"/>
      <c r="B271" s="160"/>
      <c r="C271" s="257" t="s">
        <v>2197</v>
      </c>
      <c r="D271" s="258"/>
      <c r="E271" s="258"/>
      <c r="F271" s="258"/>
      <c r="G271" s="258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52"/>
      <c r="X271" s="152"/>
      <c r="Y271" s="152"/>
      <c r="Z271" s="152"/>
      <c r="AA271" s="152"/>
      <c r="AB271" s="152"/>
      <c r="AC271" s="152"/>
      <c r="AD271" s="152"/>
      <c r="AE271" s="152"/>
      <c r="AF271" s="152" t="s">
        <v>327</v>
      </c>
      <c r="AG271" s="152"/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</row>
    <row r="272" spans="1:59" outlineLevel="1" x14ac:dyDescent="0.2">
      <c r="A272" s="159"/>
      <c r="B272" s="160"/>
      <c r="C272" s="246" t="s">
        <v>2224</v>
      </c>
      <c r="D272" s="247"/>
      <c r="E272" s="247"/>
      <c r="F272" s="247"/>
      <c r="G272" s="247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52"/>
      <c r="X272" s="152"/>
      <c r="Y272" s="152"/>
      <c r="Z272" s="152"/>
      <c r="AA272" s="152"/>
      <c r="AB272" s="152"/>
      <c r="AC272" s="152"/>
      <c r="AD272" s="152"/>
      <c r="AE272" s="152"/>
      <c r="AF272" s="152" t="s">
        <v>272</v>
      </c>
      <c r="AG272" s="152"/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</row>
    <row r="273" spans="1:59" outlineLevel="1" x14ac:dyDescent="0.2">
      <c r="A273" s="159"/>
      <c r="B273" s="160"/>
      <c r="C273" s="246" t="s">
        <v>2199</v>
      </c>
      <c r="D273" s="247"/>
      <c r="E273" s="247"/>
      <c r="F273" s="247"/>
      <c r="G273" s="247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52"/>
      <c r="X273" s="152"/>
      <c r="Y273" s="152"/>
      <c r="Z273" s="152"/>
      <c r="AA273" s="152"/>
      <c r="AB273" s="152"/>
      <c r="AC273" s="152"/>
      <c r="AD273" s="152"/>
      <c r="AE273" s="152"/>
      <c r="AF273" s="152" t="s">
        <v>272</v>
      </c>
      <c r="AG273" s="152"/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</row>
    <row r="274" spans="1:59" outlineLevel="1" x14ac:dyDescent="0.2">
      <c r="A274" s="159"/>
      <c r="B274" s="160"/>
      <c r="C274" s="193" t="s">
        <v>2225</v>
      </c>
      <c r="D274" s="191"/>
      <c r="E274" s="192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52"/>
      <c r="X274" s="152"/>
      <c r="Y274" s="152"/>
      <c r="Z274" s="152"/>
      <c r="AA274" s="152"/>
      <c r="AB274" s="152"/>
      <c r="AC274" s="152"/>
      <c r="AD274" s="152"/>
      <c r="AE274" s="152"/>
      <c r="AF274" s="152" t="s">
        <v>329</v>
      </c>
      <c r="AG274" s="152">
        <v>0</v>
      </c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</row>
    <row r="275" spans="1:59" outlineLevel="1" x14ac:dyDescent="0.2">
      <c r="A275" s="159"/>
      <c r="B275" s="160"/>
      <c r="C275" s="193" t="s">
        <v>2226</v>
      </c>
      <c r="D275" s="191"/>
      <c r="E275" s="192">
        <v>2.65</v>
      </c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52"/>
      <c r="X275" s="152"/>
      <c r="Y275" s="152"/>
      <c r="Z275" s="152"/>
      <c r="AA275" s="152"/>
      <c r="AB275" s="152"/>
      <c r="AC275" s="152"/>
      <c r="AD275" s="152"/>
      <c r="AE275" s="152"/>
      <c r="AF275" s="152" t="s">
        <v>329</v>
      </c>
      <c r="AG275" s="152">
        <v>0</v>
      </c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</row>
    <row r="276" spans="1:59" ht="22.5" outlineLevel="1" x14ac:dyDescent="0.2">
      <c r="A276" s="171">
        <v>54</v>
      </c>
      <c r="B276" s="172" t="s">
        <v>2227</v>
      </c>
      <c r="C276" s="187" t="s">
        <v>2228</v>
      </c>
      <c r="D276" s="173" t="s">
        <v>364</v>
      </c>
      <c r="E276" s="174">
        <v>117.2</v>
      </c>
      <c r="F276" s="175"/>
      <c r="G276" s="176">
        <f>ROUND(E276*F276,2)</f>
        <v>0</v>
      </c>
      <c r="H276" s="175"/>
      <c r="I276" s="176">
        <f>ROUND(E276*H276,2)</f>
        <v>0</v>
      </c>
      <c r="J276" s="175"/>
      <c r="K276" s="176">
        <f>ROUND(E276*J276,2)</f>
        <v>0</v>
      </c>
      <c r="L276" s="176">
        <v>15</v>
      </c>
      <c r="M276" s="176">
        <f>G276*(1+L276/100)</f>
        <v>0</v>
      </c>
      <c r="N276" s="176">
        <v>5.0000000000000002E-5</v>
      </c>
      <c r="O276" s="176">
        <f>ROUND(E276*N276,2)</f>
        <v>0.01</v>
      </c>
      <c r="P276" s="176">
        <v>0</v>
      </c>
      <c r="Q276" s="176">
        <f>ROUND(E276*P276,2)</f>
        <v>0</v>
      </c>
      <c r="R276" s="176" t="s">
        <v>1704</v>
      </c>
      <c r="S276" s="176" t="s">
        <v>269</v>
      </c>
      <c r="T276" s="161">
        <v>0.13500000000000001</v>
      </c>
      <c r="U276" s="161">
        <f>ROUND(E276*T276,2)</f>
        <v>15.82</v>
      </c>
      <c r="V276" s="161"/>
      <c r="W276" s="152"/>
      <c r="X276" s="152"/>
      <c r="Y276" s="152"/>
      <c r="Z276" s="152"/>
      <c r="AA276" s="152"/>
      <c r="AB276" s="152"/>
      <c r="AC276" s="152"/>
      <c r="AD276" s="152"/>
      <c r="AE276" s="152"/>
      <c r="AF276" s="152" t="s">
        <v>1756</v>
      </c>
      <c r="AG276" s="152"/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</row>
    <row r="277" spans="1:59" outlineLevel="1" x14ac:dyDescent="0.2">
      <c r="A277" s="159"/>
      <c r="B277" s="160"/>
      <c r="C277" s="248" t="s">
        <v>2229</v>
      </c>
      <c r="D277" s="249"/>
      <c r="E277" s="249"/>
      <c r="F277" s="249"/>
      <c r="G277" s="249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52"/>
      <c r="X277" s="152"/>
      <c r="Y277" s="152"/>
      <c r="Z277" s="152"/>
      <c r="AA277" s="152"/>
      <c r="AB277" s="152"/>
      <c r="AC277" s="152"/>
      <c r="AD277" s="152"/>
      <c r="AE277" s="152"/>
      <c r="AF277" s="152" t="s">
        <v>272</v>
      </c>
      <c r="AG277" s="152"/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</row>
    <row r="278" spans="1:59" outlineLevel="1" x14ac:dyDescent="0.2">
      <c r="A278" s="159"/>
      <c r="B278" s="160"/>
      <c r="C278" s="246" t="s">
        <v>2230</v>
      </c>
      <c r="D278" s="247"/>
      <c r="E278" s="247"/>
      <c r="F278" s="247"/>
      <c r="G278" s="247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52"/>
      <c r="X278" s="152"/>
      <c r="Y278" s="152"/>
      <c r="Z278" s="152"/>
      <c r="AA278" s="152"/>
      <c r="AB278" s="152"/>
      <c r="AC278" s="152"/>
      <c r="AD278" s="152"/>
      <c r="AE278" s="152"/>
      <c r="AF278" s="152" t="s">
        <v>272</v>
      </c>
      <c r="AG278" s="152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</row>
    <row r="279" spans="1:59" outlineLevel="1" x14ac:dyDescent="0.2">
      <c r="A279" s="159"/>
      <c r="B279" s="160"/>
      <c r="C279" s="193" t="s">
        <v>2200</v>
      </c>
      <c r="D279" s="191"/>
      <c r="E279" s="192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52"/>
      <c r="X279" s="152"/>
      <c r="Y279" s="152"/>
      <c r="Z279" s="152"/>
      <c r="AA279" s="152"/>
      <c r="AB279" s="152"/>
      <c r="AC279" s="152"/>
      <c r="AD279" s="152"/>
      <c r="AE279" s="152"/>
      <c r="AF279" s="152" t="s">
        <v>329</v>
      </c>
      <c r="AG279" s="152">
        <v>0</v>
      </c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</row>
    <row r="280" spans="1:59" outlineLevel="1" x14ac:dyDescent="0.2">
      <c r="A280" s="159"/>
      <c r="B280" s="160"/>
      <c r="C280" s="193" t="s">
        <v>2201</v>
      </c>
      <c r="D280" s="191"/>
      <c r="E280" s="192">
        <v>117.2</v>
      </c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52"/>
      <c r="X280" s="152"/>
      <c r="Y280" s="152"/>
      <c r="Z280" s="152"/>
      <c r="AA280" s="152"/>
      <c r="AB280" s="152"/>
      <c r="AC280" s="152"/>
      <c r="AD280" s="152"/>
      <c r="AE280" s="152"/>
      <c r="AF280" s="152" t="s">
        <v>329</v>
      </c>
      <c r="AG280" s="152">
        <v>0</v>
      </c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</row>
    <row r="281" spans="1:59" ht="22.5" outlineLevel="1" x14ac:dyDescent="0.2">
      <c r="A281" s="171">
        <v>55</v>
      </c>
      <c r="B281" s="172" t="s">
        <v>2231</v>
      </c>
      <c r="C281" s="187" t="s">
        <v>2232</v>
      </c>
      <c r="D281" s="173" t="s">
        <v>364</v>
      </c>
      <c r="E281" s="174">
        <v>31.98</v>
      </c>
      <c r="F281" s="175"/>
      <c r="G281" s="176">
        <f>ROUND(E281*F281,2)</f>
        <v>0</v>
      </c>
      <c r="H281" s="175"/>
      <c r="I281" s="176">
        <f>ROUND(E281*H281,2)</f>
        <v>0</v>
      </c>
      <c r="J281" s="175"/>
      <c r="K281" s="176">
        <f>ROUND(E281*J281,2)</f>
        <v>0</v>
      </c>
      <c r="L281" s="176">
        <v>15</v>
      </c>
      <c r="M281" s="176">
        <f>G281*(1+L281/100)</f>
        <v>0</v>
      </c>
      <c r="N281" s="176">
        <v>6.0000000000000002E-5</v>
      </c>
      <c r="O281" s="176">
        <f>ROUND(E281*N281,2)</f>
        <v>0</v>
      </c>
      <c r="P281" s="176">
        <v>0</v>
      </c>
      <c r="Q281" s="176">
        <f>ROUND(E281*P281,2)</f>
        <v>0</v>
      </c>
      <c r="R281" s="176" t="s">
        <v>1704</v>
      </c>
      <c r="S281" s="176" t="s">
        <v>269</v>
      </c>
      <c r="T281" s="161">
        <v>0.129</v>
      </c>
      <c r="U281" s="161">
        <f>ROUND(E281*T281,2)</f>
        <v>4.13</v>
      </c>
      <c r="V281" s="161"/>
      <c r="W281" s="152"/>
      <c r="X281" s="152"/>
      <c r="Y281" s="152"/>
      <c r="Z281" s="152"/>
      <c r="AA281" s="152"/>
      <c r="AB281" s="152"/>
      <c r="AC281" s="152"/>
      <c r="AD281" s="152"/>
      <c r="AE281" s="152"/>
      <c r="AF281" s="152" t="s">
        <v>1756</v>
      </c>
      <c r="AG281" s="152"/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</row>
    <row r="282" spans="1:59" outlineLevel="1" x14ac:dyDescent="0.2">
      <c r="A282" s="159"/>
      <c r="B282" s="160"/>
      <c r="C282" s="248" t="s">
        <v>2229</v>
      </c>
      <c r="D282" s="249"/>
      <c r="E282" s="249"/>
      <c r="F282" s="249"/>
      <c r="G282" s="249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52"/>
      <c r="X282" s="152"/>
      <c r="Y282" s="152"/>
      <c r="Z282" s="152"/>
      <c r="AA282" s="152"/>
      <c r="AB282" s="152"/>
      <c r="AC282" s="152"/>
      <c r="AD282" s="152"/>
      <c r="AE282" s="152"/>
      <c r="AF282" s="152" t="s">
        <v>272</v>
      </c>
      <c r="AG282" s="152"/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</row>
    <row r="283" spans="1:59" outlineLevel="1" x14ac:dyDescent="0.2">
      <c r="A283" s="159"/>
      <c r="B283" s="160"/>
      <c r="C283" s="246" t="s">
        <v>2233</v>
      </c>
      <c r="D283" s="247"/>
      <c r="E283" s="247"/>
      <c r="F283" s="247"/>
      <c r="G283" s="247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52"/>
      <c r="X283" s="152"/>
      <c r="Y283" s="152"/>
      <c r="Z283" s="152"/>
      <c r="AA283" s="152"/>
      <c r="AB283" s="152"/>
      <c r="AC283" s="152"/>
      <c r="AD283" s="152"/>
      <c r="AE283" s="152"/>
      <c r="AF283" s="152" t="s">
        <v>272</v>
      </c>
      <c r="AG283" s="152"/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</row>
    <row r="284" spans="1:59" outlineLevel="1" x14ac:dyDescent="0.2">
      <c r="A284" s="159"/>
      <c r="B284" s="160"/>
      <c r="C284" s="193" t="s">
        <v>2205</v>
      </c>
      <c r="D284" s="191"/>
      <c r="E284" s="192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52"/>
      <c r="X284" s="152"/>
      <c r="Y284" s="152"/>
      <c r="Z284" s="152"/>
      <c r="AA284" s="152"/>
      <c r="AB284" s="152"/>
      <c r="AC284" s="152"/>
      <c r="AD284" s="152"/>
      <c r="AE284" s="152"/>
      <c r="AF284" s="152" t="s">
        <v>329</v>
      </c>
      <c r="AG284" s="152">
        <v>0</v>
      </c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</row>
    <row r="285" spans="1:59" outlineLevel="1" x14ac:dyDescent="0.2">
      <c r="A285" s="159"/>
      <c r="B285" s="160"/>
      <c r="C285" s="193" t="s">
        <v>2206</v>
      </c>
      <c r="D285" s="191"/>
      <c r="E285" s="192">
        <v>31.98</v>
      </c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52"/>
      <c r="X285" s="152"/>
      <c r="Y285" s="152"/>
      <c r="Z285" s="152"/>
      <c r="AA285" s="152"/>
      <c r="AB285" s="152"/>
      <c r="AC285" s="152"/>
      <c r="AD285" s="152"/>
      <c r="AE285" s="152"/>
      <c r="AF285" s="152" t="s">
        <v>329</v>
      </c>
      <c r="AG285" s="152">
        <v>0</v>
      </c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52"/>
      <c r="BB285" s="152"/>
      <c r="BC285" s="152"/>
      <c r="BD285" s="152"/>
      <c r="BE285" s="152"/>
      <c r="BF285" s="152"/>
      <c r="BG285" s="152"/>
    </row>
    <row r="286" spans="1:59" ht="22.5" outlineLevel="1" x14ac:dyDescent="0.2">
      <c r="A286" s="171">
        <v>56</v>
      </c>
      <c r="B286" s="172" t="s">
        <v>2234</v>
      </c>
      <c r="C286" s="187" t="s">
        <v>2235</v>
      </c>
      <c r="D286" s="173" t="s">
        <v>364</v>
      </c>
      <c r="E286" s="174">
        <v>68.599999999999994</v>
      </c>
      <c r="F286" s="175"/>
      <c r="G286" s="176">
        <f>ROUND(E286*F286,2)</f>
        <v>0</v>
      </c>
      <c r="H286" s="175"/>
      <c r="I286" s="176">
        <f>ROUND(E286*H286,2)</f>
        <v>0</v>
      </c>
      <c r="J286" s="175"/>
      <c r="K286" s="176">
        <f>ROUND(E286*J286,2)</f>
        <v>0</v>
      </c>
      <c r="L286" s="176">
        <v>15</v>
      </c>
      <c r="M286" s="176">
        <f>G286*(1+L286/100)</f>
        <v>0</v>
      </c>
      <c r="N286" s="176">
        <v>9.0000000000000006E-5</v>
      </c>
      <c r="O286" s="176">
        <f>ROUND(E286*N286,2)</f>
        <v>0.01</v>
      </c>
      <c r="P286" s="176">
        <v>0</v>
      </c>
      <c r="Q286" s="176">
        <f>ROUND(E286*P286,2)</f>
        <v>0</v>
      </c>
      <c r="R286" s="176" t="s">
        <v>1704</v>
      </c>
      <c r="S286" s="176" t="s">
        <v>269</v>
      </c>
      <c r="T286" s="161">
        <v>0.129</v>
      </c>
      <c r="U286" s="161">
        <f>ROUND(E286*T286,2)</f>
        <v>8.85</v>
      </c>
      <c r="V286" s="161"/>
      <c r="W286" s="152"/>
      <c r="X286" s="152"/>
      <c r="Y286" s="152"/>
      <c r="Z286" s="152"/>
      <c r="AA286" s="152"/>
      <c r="AB286" s="152"/>
      <c r="AC286" s="152"/>
      <c r="AD286" s="152"/>
      <c r="AE286" s="152"/>
      <c r="AF286" s="152" t="s">
        <v>1756</v>
      </c>
      <c r="AG286" s="152"/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</row>
    <row r="287" spans="1:59" outlineLevel="1" x14ac:dyDescent="0.2">
      <c r="A287" s="159"/>
      <c r="B287" s="160"/>
      <c r="C287" s="248" t="s">
        <v>2229</v>
      </c>
      <c r="D287" s="249"/>
      <c r="E287" s="249"/>
      <c r="F287" s="249"/>
      <c r="G287" s="249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52"/>
      <c r="X287" s="152"/>
      <c r="Y287" s="152"/>
      <c r="Z287" s="152"/>
      <c r="AA287" s="152"/>
      <c r="AB287" s="152"/>
      <c r="AC287" s="152"/>
      <c r="AD287" s="152"/>
      <c r="AE287" s="152"/>
      <c r="AF287" s="152" t="s">
        <v>272</v>
      </c>
      <c r="AG287" s="152"/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2"/>
    </row>
    <row r="288" spans="1:59" outlineLevel="1" x14ac:dyDescent="0.2">
      <c r="A288" s="159"/>
      <c r="B288" s="160"/>
      <c r="C288" s="246" t="s">
        <v>2236</v>
      </c>
      <c r="D288" s="247"/>
      <c r="E288" s="247"/>
      <c r="F288" s="247"/>
      <c r="G288" s="247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52"/>
      <c r="X288" s="152"/>
      <c r="Y288" s="152"/>
      <c r="Z288" s="152"/>
      <c r="AA288" s="152"/>
      <c r="AB288" s="152"/>
      <c r="AC288" s="152"/>
      <c r="AD288" s="152"/>
      <c r="AE288" s="152"/>
      <c r="AF288" s="152" t="s">
        <v>272</v>
      </c>
      <c r="AG288" s="152"/>
      <c r="AH288" s="152"/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  <c r="BG288" s="152"/>
    </row>
    <row r="289" spans="1:59" outlineLevel="1" x14ac:dyDescent="0.2">
      <c r="A289" s="159"/>
      <c r="B289" s="160"/>
      <c r="C289" s="193" t="s">
        <v>2210</v>
      </c>
      <c r="D289" s="191"/>
      <c r="E289" s="192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52"/>
      <c r="X289" s="152"/>
      <c r="Y289" s="152"/>
      <c r="Z289" s="152"/>
      <c r="AA289" s="152"/>
      <c r="AB289" s="152"/>
      <c r="AC289" s="152"/>
      <c r="AD289" s="152"/>
      <c r="AE289" s="152"/>
      <c r="AF289" s="152" t="s">
        <v>329</v>
      </c>
      <c r="AG289" s="152">
        <v>0</v>
      </c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  <c r="BG289" s="152"/>
    </row>
    <row r="290" spans="1:59" outlineLevel="1" x14ac:dyDescent="0.2">
      <c r="A290" s="159"/>
      <c r="B290" s="160"/>
      <c r="C290" s="193" t="s">
        <v>2211</v>
      </c>
      <c r="D290" s="191"/>
      <c r="E290" s="192">
        <v>68.599999999999994</v>
      </c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52"/>
      <c r="X290" s="152"/>
      <c r="Y290" s="152"/>
      <c r="Z290" s="152"/>
      <c r="AA290" s="152"/>
      <c r="AB290" s="152"/>
      <c r="AC290" s="152"/>
      <c r="AD290" s="152"/>
      <c r="AE290" s="152"/>
      <c r="AF290" s="152" t="s">
        <v>329</v>
      </c>
      <c r="AG290" s="152">
        <v>0</v>
      </c>
      <c r="AH290" s="152"/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52"/>
      <c r="BG290" s="152"/>
    </row>
    <row r="291" spans="1:59" ht="22.5" outlineLevel="1" x14ac:dyDescent="0.2">
      <c r="A291" s="171">
        <v>57</v>
      </c>
      <c r="B291" s="172" t="s">
        <v>2237</v>
      </c>
      <c r="C291" s="187" t="s">
        <v>2238</v>
      </c>
      <c r="D291" s="173" t="s">
        <v>364</v>
      </c>
      <c r="E291" s="174">
        <v>15.2</v>
      </c>
      <c r="F291" s="175"/>
      <c r="G291" s="176">
        <f>ROUND(E291*F291,2)</f>
        <v>0</v>
      </c>
      <c r="H291" s="175"/>
      <c r="I291" s="176">
        <f>ROUND(E291*H291,2)</f>
        <v>0</v>
      </c>
      <c r="J291" s="175"/>
      <c r="K291" s="176">
        <f>ROUND(E291*J291,2)</f>
        <v>0</v>
      </c>
      <c r="L291" s="176">
        <v>15</v>
      </c>
      <c r="M291" s="176">
        <f>G291*(1+L291/100)</f>
        <v>0</v>
      </c>
      <c r="N291" s="176">
        <v>8.0000000000000007E-5</v>
      </c>
      <c r="O291" s="176">
        <f>ROUND(E291*N291,2)</f>
        <v>0</v>
      </c>
      <c r="P291" s="176">
        <v>0</v>
      </c>
      <c r="Q291" s="176">
        <f>ROUND(E291*P291,2)</f>
        <v>0</v>
      </c>
      <c r="R291" s="176" t="s">
        <v>1704</v>
      </c>
      <c r="S291" s="176" t="s">
        <v>269</v>
      </c>
      <c r="T291" s="161">
        <v>0.14199999999999999</v>
      </c>
      <c r="U291" s="161">
        <f>ROUND(E291*T291,2)</f>
        <v>2.16</v>
      </c>
      <c r="V291" s="161"/>
      <c r="W291" s="152"/>
      <c r="X291" s="152"/>
      <c r="Y291" s="152"/>
      <c r="Z291" s="152"/>
      <c r="AA291" s="152"/>
      <c r="AB291" s="152"/>
      <c r="AC291" s="152"/>
      <c r="AD291" s="152"/>
      <c r="AE291" s="152"/>
      <c r="AF291" s="152" t="s">
        <v>1756</v>
      </c>
      <c r="AG291" s="152"/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2"/>
      <c r="AX291" s="152"/>
      <c r="AY291" s="152"/>
      <c r="AZ291" s="152"/>
      <c r="BA291" s="152"/>
      <c r="BB291" s="152"/>
      <c r="BC291" s="152"/>
      <c r="BD291" s="152"/>
      <c r="BE291" s="152"/>
      <c r="BF291" s="152"/>
      <c r="BG291" s="152"/>
    </row>
    <row r="292" spans="1:59" outlineLevel="1" x14ac:dyDescent="0.2">
      <c r="A292" s="159"/>
      <c r="B292" s="160"/>
      <c r="C292" s="248" t="s">
        <v>2229</v>
      </c>
      <c r="D292" s="249"/>
      <c r="E292" s="249"/>
      <c r="F292" s="249"/>
      <c r="G292" s="249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52"/>
      <c r="X292" s="152"/>
      <c r="Y292" s="152"/>
      <c r="Z292" s="152"/>
      <c r="AA292" s="152"/>
      <c r="AB292" s="152"/>
      <c r="AC292" s="152"/>
      <c r="AD292" s="152"/>
      <c r="AE292" s="152"/>
      <c r="AF292" s="152" t="s">
        <v>272</v>
      </c>
      <c r="AG292" s="152"/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152"/>
      <c r="AW292" s="152"/>
      <c r="AX292" s="152"/>
      <c r="AY292" s="152"/>
      <c r="AZ292" s="152"/>
      <c r="BA292" s="152"/>
      <c r="BB292" s="152"/>
      <c r="BC292" s="152"/>
      <c r="BD292" s="152"/>
      <c r="BE292" s="152"/>
      <c r="BF292" s="152"/>
      <c r="BG292" s="152"/>
    </row>
    <row r="293" spans="1:59" outlineLevel="1" x14ac:dyDescent="0.2">
      <c r="A293" s="159"/>
      <c r="B293" s="160"/>
      <c r="C293" s="246" t="s">
        <v>2239</v>
      </c>
      <c r="D293" s="247"/>
      <c r="E293" s="247"/>
      <c r="F293" s="247"/>
      <c r="G293" s="247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52"/>
      <c r="X293" s="152"/>
      <c r="Y293" s="152"/>
      <c r="Z293" s="152"/>
      <c r="AA293" s="152"/>
      <c r="AB293" s="152"/>
      <c r="AC293" s="152"/>
      <c r="AD293" s="152"/>
      <c r="AE293" s="152"/>
      <c r="AF293" s="152" t="s">
        <v>272</v>
      </c>
      <c r="AG293" s="152"/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  <c r="AV293" s="152"/>
      <c r="AW293" s="152"/>
      <c r="AX293" s="152"/>
      <c r="AY293" s="152"/>
      <c r="AZ293" s="152"/>
      <c r="BA293" s="152"/>
      <c r="BB293" s="152"/>
      <c r="BC293" s="152"/>
      <c r="BD293" s="152"/>
      <c r="BE293" s="152"/>
      <c r="BF293" s="152"/>
      <c r="BG293" s="152"/>
    </row>
    <row r="294" spans="1:59" outlineLevel="1" x14ac:dyDescent="0.2">
      <c r="A294" s="159"/>
      <c r="B294" s="160"/>
      <c r="C294" s="193" t="s">
        <v>2215</v>
      </c>
      <c r="D294" s="191"/>
      <c r="E294" s="192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52"/>
      <c r="X294" s="152"/>
      <c r="Y294" s="152"/>
      <c r="Z294" s="152"/>
      <c r="AA294" s="152"/>
      <c r="AB294" s="152"/>
      <c r="AC294" s="152"/>
      <c r="AD294" s="152"/>
      <c r="AE294" s="152"/>
      <c r="AF294" s="152" t="s">
        <v>329</v>
      </c>
      <c r="AG294" s="152">
        <v>0</v>
      </c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2"/>
      <c r="AX294" s="152"/>
      <c r="AY294" s="152"/>
      <c r="AZ294" s="152"/>
      <c r="BA294" s="152"/>
      <c r="BB294" s="152"/>
      <c r="BC294" s="152"/>
      <c r="BD294" s="152"/>
      <c r="BE294" s="152"/>
      <c r="BF294" s="152"/>
      <c r="BG294" s="152"/>
    </row>
    <row r="295" spans="1:59" outlineLevel="1" x14ac:dyDescent="0.2">
      <c r="A295" s="159"/>
      <c r="B295" s="160"/>
      <c r="C295" s="193" t="s">
        <v>2216</v>
      </c>
      <c r="D295" s="191"/>
      <c r="E295" s="192">
        <v>15.2</v>
      </c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52"/>
      <c r="X295" s="152"/>
      <c r="Y295" s="152"/>
      <c r="Z295" s="152"/>
      <c r="AA295" s="152"/>
      <c r="AB295" s="152"/>
      <c r="AC295" s="152"/>
      <c r="AD295" s="152"/>
      <c r="AE295" s="152"/>
      <c r="AF295" s="152" t="s">
        <v>329</v>
      </c>
      <c r="AG295" s="152">
        <v>0</v>
      </c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2"/>
      <c r="AX295" s="152"/>
      <c r="AY295" s="152"/>
      <c r="AZ295" s="152"/>
      <c r="BA295" s="152"/>
      <c r="BB295" s="152"/>
      <c r="BC295" s="152"/>
      <c r="BD295" s="152"/>
      <c r="BE295" s="152"/>
      <c r="BF295" s="152"/>
      <c r="BG295" s="152"/>
    </row>
    <row r="296" spans="1:59" ht="22.5" outlineLevel="1" x14ac:dyDescent="0.2">
      <c r="A296" s="171">
        <v>58</v>
      </c>
      <c r="B296" s="172" t="s">
        <v>2240</v>
      </c>
      <c r="C296" s="187" t="s">
        <v>2241</v>
      </c>
      <c r="D296" s="173" t="s">
        <v>364</v>
      </c>
      <c r="E296" s="174">
        <v>0.57999999999999996</v>
      </c>
      <c r="F296" s="175"/>
      <c r="G296" s="176">
        <f>ROUND(E296*F296,2)</f>
        <v>0</v>
      </c>
      <c r="H296" s="175"/>
      <c r="I296" s="176">
        <f>ROUND(E296*H296,2)</f>
        <v>0</v>
      </c>
      <c r="J296" s="175"/>
      <c r="K296" s="176">
        <f>ROUND(E296*J296,2)</f>
        <v>0</v>
      </c>
      <c r="L296" s="176">
        <v>15</v>
      </c>
      <c r="M296" s="176">
        <f>G296*(1+L296/100)</f>
        <v>0</v>
      </c>
      <c r="N296" s="176">
        <v>1.4999999999999999E-4</v>
      </c>
      <c r="O296" s="176">
        <f>ROUND(E296*N296,2)</f>
        <v>0</v>
      </c>
      <c r="P296" s="176">
        <v>0</v>
      </c>
      <c r="Q296" s="176">
        <f>ROUND(E296*P296,2)</f>
        <v>0</v>
      </c>
      <c r="R296" s="176" t="s">
        <v>1704</v>
      </c>
      <c r="S296" s="176" t="s">
        <v>269</v>
      </c>
      <c r="T296" s="161">
        <v>0.17</v>
      </c>
      <c r="U296" s="161">
        <f>ROUND(E296*T296,2)</f>
        <v>0.1</v>
      </c>
      <c r="V296" s="161"/>
      <c r="W296" s="152"/>
      <c r="X296" s="152"/>
      <c r="Y296" s="152"/>
      <c r="Z296" s="152"/>
      <c r="AA296" s="152"/>
      <c r="AB296" s="152"/>
      <c r="AC296" s="152"/>
      <c r="AD296" s="152"/>
      <c r="AE296" s="152"/>
      <c r="AF296" s="152" t="s">
        <v>1756</v>
      </c>
      <c r="AG296" s="152"/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</row>
    <row r="297" spans="1:59" outlineLevel="1" x14ac:dyDescent="0.2">
      <c r="A297" s="159"/>
      <c r="B297" s="160"/>
      <c r="C297" s="248" t="s">
        <v>2229</v>
      </c>
      <c r="D297" s="249"/>
      <c r="E297" s="249"/>
      <c r="F297" s="249"/>
      <c r="G297" s="249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52"/>
      <c r="X297" s="152"/>
      <c r="Y297" s="152"/>
      <c r="Z297" s="152"/>
      <c r="AA297" s="152"/>
      <c r="AB297" s="152"/>
      <c r="AC297" s="152"/>
      <c r="AD297" s="152"/>
      <c r="AE297" s="152"/>
      <c r="AF297" s="152" t="s">
        <v>272</v>
      </c>
      <c r="AG297" s="152"/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</row>
    <row r="298" spans="1:59" outlineLevel="1" x14ac:dyDescent="0.2">
      <c r="A298" s="159"/>
      <c r="B298" s="160"/>
      <c r="C298" s="246" t="s">
        <v>2242</v>
      </c>
      <c r="D298" s="247"/>
      <c r="E298" s="247"/>
      <c r="F298" s="247"/>
      <c r="G298" s="247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52"/>
      <c r="X298" s="152"/>
      <c r="Y298" s="152"/>
      <c r="Z298" s="152"/>
      <c r="AA298" s="152"/>
      <c r="AB298" s="152"/>
      <c r="AC298" s="152"/>
      <c r="AD298" s="152"/>
      <c r="AE298" s="152"/>
      <c r="AF298" s="152" t="s">
        <v>272</v>
      </c>
      <c r="AG298" s="152"/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</row>
    <row r="299" spans="1:59" outlineLevel="1" x14ac:dyDescent="0.2">
      <c r="A299" s="159"/>
      <c r="B299" s="160"/>
      <c r="C299" s="193" t="s">
        <v>2243</v>
      </c>
      <c r="D299" s="191"/>
      <c r="E299" s="192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52"/>
      <c r="X299" s="152"/>
      <c r="Y299" s="152"/>
      <c r="Z299" s="152"/>
      <c r="AA299" s="152"/>
      <c r="AB299" s="152"/>
      <c r="AC299" s="152"/>
      <c r="AD299" s="152"/>
      <c r="AE299" s="152"/>
      <c r="AF299" s="152" t="s">
        <v>329</v>
      </c>
      <c r="AG299" s="152">
        <v>0</v>
      </c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2"/>
      <c r="BC299" s="152"/>
      <c r="BD299" s="152"/>
      <c r="BE299" s="152"/>
      <c r="BF299" s="152"/>
      <c r="BG299" s="152"/>
    </row>
    <row r="300" spans="1:59" outlineLevel="1" x14ac:dyDescent="0.2">
      <c r="A300" s="159"/>
      <c r="B300" s="160"/>
      <c r="C300" s="193" t="s">
        <v>2244</v>
      </c>
      <c r="D300" s="191"/>
      <c r="E300" s="192">
        <v>0.57999999999999996</v>
      </c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52"/>
      <c r="X300" s="152"/>
      <c r="Y300" s="152"/>
      <c r="Z300" s="152"/>
      <c r="AA300" s="152"/>
      <c r="AB300" s="152"/>
      <c r="AC300" s="152"/>
      <c r="AD300" s="152"/>
      <c r="AE300" s="152"/>
      <c r="AF300" s="152" t="s">
        <v>329</v>
      </c>
      <c r="AG300" s="152">
        <v>0</v>
      </c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</row>
    <row r="301" spans="1:59" ht="22.5" outlineLevel="1" x14ac:dyDescent="0.2">
      <c r="A301" s="171">
        <v>59</v>
      </c>
      <c r="B301" s="172" t="s">
        <v>2245</v>
      </c>
      <c r="C301" s="187" t="s">
        <v>2246</v>
      </c>
      <c r="D301" s="173" t="s">
        <v>364</v>
      </c>
      <c r="E301" s="174">
        <v>2.65</v>
      </c>
      <c r="F301" s="175"/>
      <c r="G301" s="176">
        <f>ROUND(E301*F301,2)</f>
        <v>0</v>
      </c>
      <c r="H301" s="175"/>
      <c r="I301" s="176">
        <f>ROUND(E301*H301,2)</f>
        <v>0</v>
      </c>
      <c r="J301" s="175"/>
      <c r="K301" s="176">
        <f>ROUND(E301*J301,2)</f>
        <v>0</v>
      </c>
      <c r="L301" s="176">
        <v>15</v>
      </c>
      <c r="M301" s="176">
        <f>G301*(1+L301/100)</f>
        <v>0</v>
      </c>
      <c r="N301" s="176">
        <v>2.0000000000000001E-4</v>
      </c>
      <c r="O301" s="176">
        <f>ROUND(E301*N301,2)</f>
        <v>0</v>
      </c>
      <c r="P301" s="176">
        <v>0</v>
      </c>
      <c r="Q301" s="176">
        <f>ROUND(E301*P301,2)</f>
        <v>0</v>
      </c>
      <c r="R301" s="176" t="s">
        <v>1704</v>
      </c>
      <c r="S301" s="176" t="s">
        <v>269</v>
      </c>
      <c r="T301" s="161">
        <v>0.185</v>
      </c>
      <c r="U301" s="161">
        <f>ROUND(E301*T301,2)</f>
        <v>0.49</v>
      </c>
      <c r="V301" s="161"/>
      <c r="W301" s="152"/>
      <c r="X301" s="152"/>
      <c r="Y301" s="152"/>
      <c r="Z301" s="152"/>
      <c r="AA301" s="152"/>
      <c r="AB301" s="152"/>
      <c r="AC301" s="152"/>
      <c r="AD301" s="152"/>
      <c r="AE301" s="152"/>
      <c r="AF301" s="152" t="s">
        <v>1756</v>
      </c>
      <c r="AG301" s="152"/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</row>
    <row r="302" spans="1:59" outlineLevel="1" x14ac:dyDescent="0.2">
      <c r="A302" s="159"/>
      <c r="B302" s="160"/>
      <c r="C302" s="248" t="s">
        <v>2247</v>
      </c>
      <c r="D302" s="249"/>
      <c r="E302" s="249"/>
      <c r="F302" s="249"/>
      <c r="G302" s="249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52"/>
      <c r="X302" s="152"/>
      <c r="Y302" s="152"/>
      <c r="Z302" s="152"/>
      <c r="AA302" s="152"/>
      <c r="AB302" s="152"/>
      <c r="AC302" s="152"/>
      <c r="AD302" s="152"/>
      <c r="AE302" s="152"/>
      <c r="AF302" s="152" t="s">
        <v>272</v>
      </c>
      <c r="AG302" s="152"/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</row>
    <row r="303" spans="1:59" outlineLevel="1" x14ac:dyDescent="0.2">
      <c r="A303" s="159"/>
      <c r="B303" s="160"/>
      <c r="C303" s="246" t="s">
        <v>2248</v>
      </c>
      <c r="D303" s="247"/>
      <c r="E303" s="247"/>
      <c r="F303" s="247"/>
      <c r="G303" s="247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52"/>
      <c r="X303" s="152"/>
      <c r="Y303" s="152"/>
      <c r="Z303" s="152"/>
      <c r="AA303" s="152"/>
      <c r="AB303" s="152"/>
      <c r="AC303" s="152"/>
      <c r="AD303" s="152"/>
      <c r="AE303" s="152"/>
      <c r="AF303" s="152" t="s">
        <v>272</v>
      </c>
      <c r="AG303" s="152"/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</row>
    <row r="304" spans="1:59" outlineLevel="1" x14ac:dyDescent="0.2">
      <c r="A304" s="159"/>
      <c r="B304" s="160"/>
      <c r="C304" s="193" t="s">
        <v>2225</v>
      </c>
      <c r="D304" s="191"/>
      <c r="E304" s="192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52"/>
      <c r="X304" s="152"/>
      <c r="Y304" s="152"/>
      <c r="Z304" s="152"/>
      <c r="AA304" s="152"/>
      <c r="AB304" s="152"/>
      <c r="AC304" s="152"/>
      <c r="AD304" s="152"/>
      <c r="AE304" s="152"/>
      <c r="AF304" s="152" t="s">
        <v>329</v>
      </c>
      <c r="AG304" s="152">
        <v>0</v>
      </c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</row>
    <row r="305" spans="1:59" outlineLevel="1" x14ac:dyDescent="0.2">
      <c r="A305" s="159"/>
      <c r="B305" s="160"/>
      <c r="C305" s="193" t="s">
        <v>2226</v>
      </c>
      <c r="D305" s="191"/>
      <c r="E305" s="192">
        <v>2.65</v>
      </c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52"/>
      <c r="X305" s="152"/>
      <c r="Y305" s="152"/>
      <c r="Z305" s="152"/>
      <c r="AA305" s="152"/>
      <c r="AB305" s="152"/>
      <c r="AC305" s="152"/>
      <c r="AD305" s="152"/>
      <c r="AE305" s="152"/>
      <c r="AF305" s="152" t="s">
        <v>329</v>
      </c>
      <c r="AG305" s="152">
        <v>0</v>
      </c>
      <c r="AH305" s="152"/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  <c r="AV305" s="152"/>
      <c r="AW305" s="152"/>
      <c r="AX305" s="152"/>
      <c r="AY305" s="152"/>
      <c r="AZ305" s="152"/>
      <c r="BA305" s="152"/>
      <c r="BB305" s="152"/>
      <c r="BC305" s="152"/>
      <c r="BD305" s="152"/>
      <c r="BE305" s="152"/>
      <c r="BF305" s="152"/>
      <c r="BG305" s="152"/>
    </row>
    <row r="306" spans="1:59" ht="22.5" outlineLevel="1" x14ac:dyDescent="0.2">
      <c r="A306" s="171">
        <v>60</v>
      </c>
      <c r="B306" s="172" t="s">
        <v>2249</v>
      </c>
      <c r="C306" s="187" t="s">
        <v>2250</v>
      </c>
      <c r="D306" s="173" t="s">
        <v>395</v>
      </c>
      <c r="E306" s="174">
        <v>8</v>
      </c>
      <c r="F306" s="175"/>
      <c r="G306" s="176">
        <f>ROUND(E306*F306,2)</f>
        <v>0</v>
      </c>
      <c r="H306" s="175"/>
      <c r="I306" s="176">
        <f>ROUND(E306*H306,2)</f>
        <v>0</v>
      </c>
      <c r="J306" s="175"/>
      <c r="K306" s="176">
        <f>ROUND(E306*J306,2)</f>
        <v>0</v>
      </c>
      <c r="L306" s="176">
        <v>15</v>
      </c>
      <c r="M306" s="176">
        <f>G306*(1+L306/100)</f>
        <v>0</v>
      </c>
      <c r="N306" s="176">
        <v>2.4000000000000001E-4</v>
      </c>
      <c r="O306" s="176">
        <f>ROUND(E306*N306,2)</f>
        <v>0</v>
      </c>
      <c r="P306" s="176">
        <v>0</v>
      </c>
      <c r="Q306" s="176">
        <f>ROUND(E306*P306,2)</f>
        <v>0</v>
      </c>
      <c r="R306" s="176" t="s">
        <v>1704</v>
      </c>
      <c r="S306" s="176" t="s">
        <v>269</v>
      </c>
      <c r="T306" s="161">
        <v>0.16500000000000001</v>
      </c>
      <c r="U306" s="161">
        <f>ROUND(E306*T306,2)</f>
        <v>1.32</v>
      </c>
      <c r="V306" s="161"/>
      <c r="W306" s="152"/>
      <c r="X306" s="152"/>
      <c r="Y306" s="152"/>
      <c r="Z306" s="152"/>
      <c r="AA306" s="152"/>
      <c r="AB306" s="152"/>
      <c r="AC306" s="152"/>
      <c r="AD306" s="152"/>
      <c r="AE306" s="152"/>
      <c r="AF306" s="152" t="s">
        <v>1756</v>
      </c>
      <c r="AG306" s="152"/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  <c r="AV306" s="152"/>
      <c r="AW306" s="152"/>
      <c r="AX306" s="152"/>
      <c r="AY306" s="152"/>
      <c r="AZ306" s="152"/>
      <c r="BA306" s="152"/>
      <c r="BB306" s="152"/>
      <c r="BC306" s="152"/>
      <c r="BD306" s="152"/>
      <c r="BE306" s="152"/>
      <c r="BF306" s="152"/>
      <c r="BG306" s="152"/>
    </row>
    <row r="307" spans="1:59" outlineLevel="1" x14ac:dyDescent="0.2">
      <c r="A307" s="159"/>
      <c r="B307" s="160"/>
      <c r="C307" s="248" t="s">
        <v>2251</v>
      </c>
      <c r="D307" s="249"/>
      <c r="E307" s="249"/>
      <c r="F307" s="249"/>
      <c r="G307" s="249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52"/>
      <c r="X307" s="152"/>
      <c r="Y307" s="152"/>
      <c r="Z307" s="152"/>
      <c r="AA307" s="152"/>
      <c r="AB307" s="152"/>
      <c r="AC307" s="152"/>
      <c r="AD307" s="152"/>
      <c r="AE307" s="152"/>
      <c r="AF307" s="152" t="s">
        <v>272</v>
      </c>
      <c r="AG307" s="152"/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  <c r="AV307" s="152"/>
      <c r="AW307" s="152"/>
      <c r="AX307" s="152"/>
      <c r="AY307" s="152"/>
      <c r="AZ307" s="152"/>
      <c r="BA307" s="152"/>
      <c r="BB307" s="152"/>
      <c r="BC307" s="152"/>
      <c r="BD307" s="152"/>
      <c r="BE307" s="152"/>
      <c r="BF307" s="152"/>
      <c r="BG307" s="152"/>
    </row>
    <row r="308" spans="1:59" outlineLevel="1" x14ac:dyDescent="0.2">
      <c r="A308" s="159"/>
      <c r="B308" s="160"/>
      <c r="C308" s="193" t="s">
        <v>2252</v>
      </c>
      <c r="D308" s="191"/>
      <c r="E308" s="192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52"/>
      <c r="X308" s="152"/>
      <c r="Y308" s="152"/>
      <c r="Z308" s="152"/>
      <c r="AA308" s="152"/>
      <c r="AB308" s="152"/>
      <c r="AC308" s="152"/>
      <c r="AD308" s="152"/>
      <c r="AE308" s="152"/>
      <c r="AF308" s="152" t="s">
        <v>329</v>
      </c>
      <c r="AG308" s="152">
        <v>0</v>
      </c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  <c r="AV308" s="152"/>
      <c r="AW308" s="152"/>
      <c r="AX308" s="152"/>
      <c r="AY308" s="152"/>
      <c r="AZ308" s="152"/>
      <c r="BA308" s="152"/>
      <c r="BB308" s="152"/>
      <c r="BC308" s="152"/>
      <c r="BD308" s="152"/>
      <c r="BE308" s="152"/>
      <c r="BF308" s="152"/>
      <c r="BG308" s="152"/>
    </row>
    <row r="309" spans="1:59" outlineLevel="1" x14ac:dyDescent="0.2">
      <c r="A309" s="159"/>
      <c r="B309" s="160"/>
      <c r="C309" s="193" t="s">
        <v>988</v>
      </c>
      <c r="D309" s="191"/>
      <c r="E309" s="192">
        <v>8</v>
      </c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52"/>
      <c r="X309" s="152"/>
      <c r="Y309" s="152"/>
      <c r="Z309" s="152"/>
      <c r="AA309" s="152"/>
      <c r="AB309" s="152"/>
      <c r="AC309" s="152"/>
      <c r="AD309" s="152"/>
      <c r="AE309" s="152"/>
      <c r="AF309" s="152" t="s">
        <v>329</v>
      </c>
      <c r="AG309" s="152">
        <v>0</v>
      </c>
      <c r="AH309" s="152"/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  <c r="AV309" s="152"/>
      <c r="AW309" s="152"/>
      <c r="AX309" s="152"/>
      <c r="AY309" s="152"/>
      <c r="AZ309" s="152"/>
      <c r="BA309" s="152"/>
      <c r="BB309" s="152"/>
      <c r="BC309" s="152"/>
      <c r="BD309" s="152"/>
      <c r="BE309" s="152"/>
      <c r="BF309" s="152"/>
      <c r="BG309" s="152"/>
    </row>
    <row r="310" spans="1:59" ht="22.5" outlineLevel="1" x14ac:dyDescent="0.2">
      <c r="A310" s="171">
        <v>61</v>
      </c>
      <c r="B310" s="172" t="s">
        <v>2253</v>
      </c>
      <c r="C310" s="187" t="s">
        <v>2254</v>
      </c>
      <c r="D310" s="173" t="s">
        <v>395</v>
      </c>
      <c r="E310" s="174">
        <v>1</v>
      </c>
      <c r="F310" s="175"/>
      <c r="G310" s="176">
        <f>ROUND(E310*F310,2)</f>
        <v>0</v>
      </c>
      <c r="H310" s="175"/>
      <c r="I310" s="176">
        <f>ROUND(E310*H310,2)</f>
        <v>0</v>
      </c>
      <c r="J310" s="175"/>
      <c r="K310" s="176">
        <f>ROUND(E310*J310,2)</f>
        <v>0</v>
      </c>
      <c r="L310" s="176">
        <v>15</v>
      </c>
      <c r="M310" s="176">
        <f>G310*(1+L310/100)</f>
        <v>0</v>
      </c>
      <c r="N310" s="176">
        <v>1.2999999999999999E-3</v>
      </c>
      <c r="O310" s="176">
        <f>ROUND(E310*N310,2)</f>
        <v>0</v>
      </c>
      <c r="P310" s="176">
        <v>0</v>
      </c>
      <c r="Q310" s="176">
        <f>ROUND(E310*P310,2)</f>
        <v>0</v>
      </c>
      <c r="R310" s="176" t="s">
        <v>1704</v>
      </c>
      <c r="S310" s="176" t="s">
        <v>269</v>
      </c>
      <c r="T310" s="161">
        <v>0.35099999999999998</v>
      </c>
      <c r="U310" s="161">
        <f>ROUND(E310*T310,2)</f>
        <v>0.35</v>
      </c>
      <c r="V310" s="161"/>
      <c r="W310" s="152"/>
      <c r="X310" s="152"/>
      <c r="Y310" s="152"/>
      <c r="Z310" s="152"/>
      <c r="AA310" s="152"/>
      <c r="AB310" s="152"/>
      <c r="AC310" s="152"/>
      <c r="AD310" s="152"/>
      <c r="AE310" s="152"/>
      <c r="AF310" s="152" t="s">
        <v>1756</v>
      </c>
      <c r="AG310" s="152"/>
      <c r="AH310" s="152"/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  <c r="AV310" s="152"/>
      <c r="AW310" s="152"/>
      <c r="AX310" s="152"/>
      <c r="AY310" s="152"/>
      <c r="AZ310" s="152"/>
      <c r="BA310" s="152"/>
      <c r="BB310" s="152"/>
      <c r="BC310" s="152"/>
      <c r="BD310" s="152"/>
      <c r="BE310" s="152"/>
      <c r="BF310" s="152"/>
      <c r="BG310" s="152"/>
    </row>
    <row r="311" spans="1:59" outlineLevel="1" x14ac:dyDescent="0.2">
      <c r="A311" s="159"/>
      <c r="B311" s="160"/>
      <c r="C311" s="248" t="s">
        <v>2255</v>
      </c>
      <c r="D311" s="249"/>
      <c r="E311" s="249"/>
      <c r="F311" s="249"/>
      <c r="G311" s="249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52"/>
      <c r="X311" s="152"/>
      <c r="Y311" s="152"/>
      <c r="Z311" s="152"/>
      <c r="AA311" s="152"/>
      <c r="AB311" s="152"/>
      <c r="AC311" s="152"/>
      <c r="AD311" s="152"/>
      <c r="AE311" s="152"/>
      <c r="AF311" s="152" t="s">
        <v>272</v>
      </c>
      <c r="AG311" s="152"/>
      <c r="AH311" s="152"/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  <c r="AV311" s="152"/>
      <c r="AW311" s="152"/>
      <c r="AX311" s="152"/>
      <c r="AY311" s="152"/>
      <c r="AZ311" s="152"/>
      <c r="BA311" s="152"/>
      <c r="BB311" s="152"/>
      <c r="BC311" s="152"/>
      <c r="BD311" s="152"/>
      <c r="BE311" s="152"/>
      <c r="BF311" s="152"/>
      <c r="BG311" s="152"/>
    </row>
    <row r="312" spans="1:59" outlineLevel="1" x14ac:dyDescent="0.2">
      <c r="A312" s="159"/>
      <c r="B312" s="160"/>
      <c r="C312" s="193" t="s">
        <v>2099</v>
      </c>
      <c r="D312" s="191"/>
      <c r="E312" s="192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52"/>
      <c r="X312" s="152"/>
      <c r="Y312" s="152"/>
      <c r="Z312" s="152"/>
      <c r="AA312" s="152"/>
      <c r="AB312" s="152"/>
      <c r="AC312" s="152"/>
      <c r="AD312" s="152"/>
      <c r="AE312" s="152"/>
      <c r="AF312" s="152" t="s">
        <v>329</v>
      </c>
      <c r="AG312" s="152">
        <v>0</v>
      </c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  <c r="AV312" s="152"/>
      <c r="AW312" s="152"/>
      <c r="AX312" s="152"/>
      <c r="AY312" s="152"/>
      <c r="AZ312" s="152"/>
      <c r="BA312" s="152"/>
      <c r="BB312" s="152"/>
      <c r="BC312" s="152"/>
      <c r="BD312" s="152"/>
      <c r="BE312" s="152"/>
      <c r="BF312" s="152"/>
      <c r="BG312" s="152"/>
    </row>
    <row r="313" spans="1:59" outlineLevel="1" x14ac:dyDescent="0.2">
      <c r="A313" s="159"/>
      <c r="B313" s="160"/>
      <c r="C313" s="193" t="s">
        <v>59</v>
      </c>
      <c r="D313" s="191"/>
      <c r="E313" s="192">
        <v>1</v>
      </c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52"/>
      <c r="X313" s="152"/>
      <c r="Y313" s="152"/>
      <c r="Z313" s="152"/>
      <c r="AA313" s="152"/>
      <c r="AB313" s="152"/>
      <c r="AC313" s="152"/>
      <c r="AD313" s="152"/>
      <c r="AE313" s="152"/>
      <c r="AF313" s="152" t="s">
        <v>329</v>
      </c>
      <c r="AG313" s="152">
        <v>0</v>
      </c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  <c r="AV313" s="152"/>
      <c r="AW313" s="152"/>
      <c r="AX313" s="152"/>
      <c r="AY313" s="152"/>
      <c r="AZ313" s="152"/>
      <c r="BA313" s="152"/>
      <c r="BB313" s="152"/>
      <c r="BC313" s="152"/>
      <c r="BD313" s="152"/>
      <c r="BE313" s="152"/>
      <c r="BF313" s="152"/>
      <c r="BG313" s="152"/>
    </row>
    <row r="314" spans="1:59" ht="22.5" outlineLevel="1" x14ac:dyDescent="0.2">
      <c r="A314" s="171">
        <v>62</v>
      </c>
      <c r="B314" s="172" t="s">
        <v>2256</v>
      </c>
      <c r="C314" s="187" t="s">
        <v>2257</v>
      </c>
      <c r="D314" s="173" t="s">
        <v>395</v>
      </c>
      <c r="E314" s="174">
        <v>6</v>
      </c>
      <c r="F314" s="175"/>
      <c r="G314" s="176">
        <f>ROUND(E314*F314,2)</f>
        <v>0</v>
      </c>
      <c r="H314" s="175"/>
      <c r="I314" s="176">
        <f>ROUND(E314*H314,2)</f>
        <v>0</v>
      </c>
      <c r="J314" s="175"/>
      <c r="K314" s="176">
        <f>ROUND(E314*J314,2)</f>
        <v>0</v>
      </c>
      <c r="L314" s="176">
        <v>15</v>
      </c>
      <c r="M314" s="176">
        <f>G314*(1+L314/100)</f>
        <v>0</v>
      </c>
      <c r="N314" s="176">
        <v>3.8000000000000002E-4</v>
      </c>
      <c r="O314" s="176">
        <f>ROUND(E314*N314,2)</f>
        <v>0</v>
      </c>
      <c r="P314" s="176">
        <v>0</v>
      </c>
      <c r="Q314" s="176">
        <f>ROUND(E314*P314,2)</f>
        <v>0</v>
      </c>
      <c r="R314" s="176" t="s">
        <v>1704</v>
      </c>
      <c r="S314" s="176" t="s">
        <v>269</v>
      </c>
      <c r="T314" s="161">
        <v>0.20699999999999999</v>
      </c>
      <c r="U314" s="161">
        <f>ROUND(E314*T314,2)</f>
        <v>1.24</v>
      </c>
      <c r="V314" s="161"/>
      <c r="W314" s="152"/>
      <c r="X314" s="152"/>
      <c r="Y314" s="152"/>
      <c r="Z314" s="152"/>
      <c r="AA314" s="152"/>
      <c r="AB314" s="152"/>
      <c r="AC314" s="152"/>
      <c r="AD314" s="152"/>
      <c r="AE314" s="152"/>
      <c r="AF314" s="152" t="s">
        <v>1756</v>
      </c>
      <c r="AG314" s="152"/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52"/>
      <c r="BB314" s="152"/>
      <c r="BC314" s="152"/>
      <c r="BD314" s="152"/>
      <c r="BE314" s="152"/>
      <c r="BF314" s="152"/>
      <c r="BG314" s="152"/>
    </row>
    <row r="315" spans="1:59" outlineLevel="1" x14ac:dyDescent="0.2">
      <c r="A315" s="159"/>
      <c r="B315" s="160"/>
      <c r="C315" s="248" t="s">
        <v>2258</v>
      </c>
      <c r="D315" s="249"/>
      <c r="E315" s="249"/>
      <c r="F315" s="249"/>
      <c r="G315" s="249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52"/>
      <c r="X315" s="152"/>
      <c r="Y315" s="152"/>
      <c r="Z315" s="152"/>
      <c r="AA315" s="152"/>
      <c r="AB315" s="152"/>
      <c r="AC315" s="152"/>
      <c r="AD315" s="152"/>
      <c r="AE315" s="152"/>
      <c r="AF315" s="152" t="s">
        <v>272</v>
      </c>
      <c r="AG315" s="152"/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  <c r="BG315" s="152"/>
    </row>
    <row r="316" spans="1:59" outlineLevel="1" x14ac:dyDescent="0.2">
      <c r="A316" s="159"/>
      <c r="B316" s="160"/>
      <c r="C316" s="193" t="s">
        <v>2095</v>
      </c>
      <c r="D316" s="191"/>
      <c r="E316" s="192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52"/>
      <c r="X316" s="152"/>
      <c r="Y316" s="152"/>
      <c r="Z316" s="152"/>
      <c r="AA316" s="152"/>
      <c r="AB316" s="152"/>
      <c r="AC316" s="152"/>
      <c r="AD316" s="152"/>
      <c r="AE316" s="152"/>
      <c r="AF316" s="152" t="s">
        <v>329</v>
      </c>
      <c r="AG316" s="152">
        <v>0</v>
      </c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152"/>
      <c r="AW316" s="152"/>
      <c r="AX316" s="152"/>
      <c r="AY316" s="152"/>
      <c r="AZ316" s="152"/>
      <c r="BA316" s="152"/>
      <c r="BB316" s="152"/>
      <c r="BC316" s="152"/>
      <c r="BD316" s="152"/>
      <c r="BE316" s="152"/>
      <c r="BF316" s="152"/>
      <c r="BG316" s="152"/>
    </row>
    <row r="317" spans="1:59" outlineLevel="1" x14ac:dyDescent="0.2">
      <c r="A317" s="159"/>
      <c r="B317" s="160"/>
      <c r="C317" s="193" t="s">
        <v>1096</v>
      </c>
      <c r="D317" s="191"/>
      <c r="E317" s="192">
        <v>6</v>
      </c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52"/>
      <c r="X317" s="152"/>
      <c r="Y317" s="152"/>
      <c r="Z317" s="152"/>
      <c r="AA317" s="152"/>
      <c r="AB317" s="152"/>
      <c r="AC317" s="152"/>
      <c r="AD317" s="152"/>
      <c r="AE317" s="152"/>
      <c r="AF317" s="152" t="s">
        <v>329</v>
      </c>
      <c r="AG317" s="152">
        <v>0</v>
      </c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152"/>
      <c r="AW317" s="152"/>
      <c r="AX317" s="152"/>
      <c r="AY317" s="152"/>
      <c r="AZ317" s="152"/>
      <c r="BA317" s="152"/>
      <c r="BB317" s="152"/>
      <c r="BC317" s="152"/>
      <c r="BD317" s="152"/>
      <c r="BE317" s="152"/>
      <c r="BF317" s="152"/>
      <c r="BG317" s="152"/>
    </row>
    <row r="318" spans="1:59" ht="22.5" outlineLevel="1" x14ac:dyDescent="0.2">
      <c r="A318" s="171">
        <v>63</v>
      </c>
      <c r="B318" s="172" t="s">
        <v>2259</v>
      </c>
      <c r="C318" s="187" t="s">
        <v>2260</v>
      </c>
      <c r="D318" s="173" t="s">
        <v>395</v>
      </c>
      <c r="E318" s="174">
        <v>3</v>
      </c>
      <c r="F318" s="175"/>
      <c r="G318" s="176">
        <f>ROUND(E318*F318,2)</f>
        <v>0</v>
      </c>
      <c r="H318" s="175"/>
      <c r="I318" s="176">
        <f>ROUND(E318*H318,2)</f>
        <v>0</v>
      </c>
      <c r="J318" s="175"/>
      <c r="K318" s="176">
        <f>ROUND(E318*J318,2)</f>
        <v>0</v>
      </c>
      <c r="L318" s="176">
        <v>15</v>
      </c>
      <c r="M318" s="176">
        <f>G318*(1+L318/100)</f>
        <v>0</v>
      </c>
      <c r="N318" s="176">
        <v>8.8999999999999995E-4</v>
      </c>
      <c r="O318" s="176">
        <f>ROUND(E318*N318,2)</f>
        <v>0</v>
      </c>
      <c r="P318" s="176">
        <v>0</v>
      </c>
      <c r="Q318" s="176">
        <f>ROUND(E318*P318,2)</f>
        <v>0</v>
      </c>
      <c r="R318" s="176" t="s">
        <v>1704</v>
      </c>
      <c r="S318" s="176" t="s">
        <v>269</v>
      </c>
      <c r="T318" s="161">
        <v>0.26900000000000002</v>
      </c>
      <c r="U318" s="161">
        <f>ROUND(E318*T318,2)</f>
        <v>0.81</v>
      </c>
      <c r="V318" s="161"/>
      <c r="W318" s="152"/>
      <c r="X318" s="152"/>
      <c r="Y318" s="152"/>
      <c r="Z318" s="152"/>
      <c r="AA318" s="152"/>
      <c r="AB318" s="152"/>
      <c r="AC318" s="152"/>
      <c r="AD318" s="152"/>
      <c r="AE318" s="152"/>
      <c r="AF318" s="152" t="s">
        <v>1756</v>
      </c>
      <c r="AG318" s="152"/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2"/>
      <c r="AX318" s="152"/>
      <c r="AY318" s="152"/>
      <c r="AZ318" s="152"/>
      <c r="BA318" s="152"/>
      <c r="BB318" s="152"/>
      <c r="BC318" s="152"/>
      <c r="BD318" s="152"/>
      <c r="BE318" s="152"/>
      <c r="BF318" s="152"/>
      <c r="BG318" s="152"/>
    </row>
    <row r="319" spans="1:59" outlineLevel="1" x14ac:dyDescent="0.2">
      <c r="A319" s="159"/>
      <c r="B319" s="160"/>
      <c r="C319" s="248" t="s">
        <v>2261</v>
      </c>
      <c r="D319" s="249"/>
      <c r="E319" s="249"/>
      <c r="F319" s="249"/>
      <c r="G319" s="249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52"/>
      <c r="X319" s="152"/>
      <c r="Y319" s="152"/>
      <c r="Z319" s="152"/>
      <c r="AA319" s="152"/>
      <c r="AB319" s="152"/>
      <c r="AC319" s="152"/>
      <c r="AD319" s="152"/>
      <c r="AE319" s="152"/>
      <c r="AF319" s="152" t="s">
        <v>272</v>
      </c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  <c r="AV319" s="152"/>
      <c r="AW319" s="152"/>
      <c r="AX319" s="152"/>
      <c r="AY319" s="152"/>
      <c r="AZ319" s="152"/>
      <c r="BA319" s="152"/>
      <c r="BB319" s="152"/>
      <c r="BC319" s="152"/>
      <c r="BD319" s="152"/>
      <c r="BE319" s="152"/>
      <c r="BF319" s="152"/>
      <c r="BG319" s="152"/>
    </row>
    <row r="320" spans="1:59" outlineLevel="1" x14ac:dyDescent="0.2">
      <c r="A320" s="159"/>
      <c r="B320" s="160"/>
      <c r="C320" s="193" t="s">
        <v>2144</v>
      </c>
      <c r="D320" s="191"/>
      <c r="E320" s="192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52"/>
      <c r="X320" s="152"/>
      <c r="Y320" s="152"/>
      <c r="Z320" s="152"/>
      <c r="AA320" s="152"/>
      <c r="AB320" s="152"/>
      <c r="AC320" s="152"/>
      <c r="AD320" s="152"/>
      <c r="AE320" s="152"/>
      <c r="AF320" s="152" t="s">
        <v>329</v>
      </c>
      <c r="AG320" s="152">
        <v>0</v>
      </c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2"/>
      <c r="AX320" s="152"/>
      <c r="AY320" s="152"/>
      <c r="AZ320" s="152"/>
      <c r="BA320" s="152"/>
      <c r="BB320" s="152"/>
      <c r="BC320" s="152"/>
      <c r="BD320" s="152"/>
      <c r="BE320" s="152"/>
      <c r="BF320" s="152"/>
      <c r="BG320" s="152"/>
    </row>
    <row r="321" spans="1:59" outlineLevel="1" x14ac:dyDescent="0.2">
      <c r="A321" s="159"/>
      <c r="B321" s="160"/>
      <c r="C321" s="193" t="s">
        <v>146</v>
      </c>
      <c r="D321" s="191"/>
      <c r="E321" s="192">
        <v>3</v>
      </c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52"/>
      <c r="X321" s="152"/>
      <c r="Y321" s="152"/>
      <c r="Z321" s="152"/>
      <c r="AA321" s="152"/>
      <c r="AB321" s="152"/>
      <c r="AC321" s="152"/>
      <c r="AD321" s="152"/>
      <c r="AE321" s="152"/>
      <c r="AF321" s="152" t="s">
        <v>329</v>
      </c>
      <c r="AG321" s="152">
        <v>0</v>
      </c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2"/>
      <c r="AX321" s="152"/>
      <c r="AY321" s="152"/>
      <c r="AZ321" s="152"/>
      <c r="BA321" s="152"/>
      <c r="BB321" s="152"/>
      <c r="BC321" s="152"/>
      <c r="BD321" s="152"/>
      <c r="BE321" s="152"/>
      <c r="BF321" s="152"/>
      <c r="BG321" s="152"/>
    </row>
    <row r="322" spans="1:59" ht="22.5" outlineLevel="1" x14ac:dyDescent="0.2">
      <c r="A322" s="171">
        <v>64</v>
      </c>
      <c r="B322" s="172" t="s">
        <v>2262</v>
      </c>
      <c r="C322" s="187" t="s">
        <v>2263</v>
      </c>
      <c r="D322" s="173" t="s">
        <v>395</v>
      </c>
      <c r="E322" s="174">
        <v>2</v>
      </c>
      <c r="F322" s="175"/>
      <c r="G322" s="176">
        <f>ROUND(E322*F322,2)</f>
        <v>0</v>
      </c>
      <c r="H322" s="175"/>
      <c r="I322" s="176">
        <f>ROUND(E322*H322,2)</f>
        <v>0</v>
      </c>
      <c r="J322" s="175"/>
      <c r="K322" s="176">
        <f>ROUND(E322*J322,2)</f>
        <v>0</v>
      </c>
      <c r="L322" s="176">
        <v>15</v>
      </c>
      <c r="M322" s="176">
        <f>G322*(1+L322/100)</f>
        <v>0</v>
      </c>
      <c r="N322" s="176">
        <v>2.5999999999999998E-4</v>
      </c>
      <c r="O322" s="176">
        <f>ROUND(E322*N322,2)</f>
        <v>0</v>
      </c>
      <c r="P322" s="176">
        <v>0</v>
      </c>
      <c r="Q322" s="176">
        <f>ROUND(E322*P322,2)</f>
        <v>0</v>
      </c>
      <c r="R322" s="176" t="s">
        <v>1704</v>
      </c>
      <c r="S322" s="176" t="s">
        <v>269</v>
      </c>
      <c r="T322" s="161">
        <v>0.16500000000000001</v>
      </c>
      <c r="U322" s="161">
        <f>ROUND(E322*T322,2)</f>
        <v>0.33</v>
      </c>
      <c r="V322" s="161"/>
      <c r="W322" s="152"/>
      <c r="X322" s="152"/>
      <c r="Y322" s="152"/>
      <c r="Z322" s="152"/>
      <c r="AA322" s="152"/>
      <c r="AB322" s="152"/>
      <c r="AC322" s="152"/>
      <c r="AD322" s="152"/>
      <c r="AE322" s="152"/>
      <c r="AF322" s="152" t="s">
        <v>1756</v>
      </c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152"/>
      <c r="AW322" s="152"/>
      <c r="AX322" s="152"/>
      <c r="AY322" s="152"/>
      <c r="AZ322" s="152"/>
      <c r="BA322" s="152"/>
      <c r="BB322" s="152"/>
      <c r="BC322" s="152"/>
      <c r="BD322" s="152"/>
      <c r="BE322" s="152"/>
      <c r="BF322" s="152"/>
      <c r="BG322" s="152"/>
    </row>
    <row r="323" spans="1:59" outlineLevel="1" x14ac:dyDescent="0.2">
      <c r="A323" s="159"/>
      <c r="B323" s="160"/>
      <c r="C323" s="248" t="s">
        <v>2264</v>
      </c>
      <c r="D323" s="249"/>
      <c r="E323" s="249"/>
      <c r="F323" s="249"/>
      <c r="G323" s="249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52"/>
      <c r="X323" s="152"/>
      <c r="Y323" s="152"/>
      <c r="Z323" s="152"/>
      <c r="AA323" s="152"/>
      <c r="AB323" s="152"/>
      <c r="AC323" s="152"/>
      <c r="AD323" s="152"/>
      <c r="AE323" s="152"/>
      <c r="AF323" s="152" t="s">
        <v>272</v>
      </c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  <c r="AV323" s="152"/>
      <c r="AW323" s="152"/>
      <c r="AX323" s="152"/>
      <c r="AY323" s="152"/>
      <c r="AZ323" s="152"/>
      <c r="BA323" s="152"/>
      <c r="BB323" s="152"/>
      <c r="BC323" s="152"/>
      <c r="BD323" s="152"/>
      <c r="BE323" s="152"/>
      <c r="BF323" s="152"/>
      <c r="BG323" s="152"/>
    </row>
    <row r="324" spans="1:59" outlineLevel="1" x14ac:dyDescent="0.2">
      <c r="A324" s="159"/>
      <c r="B324" s="160"/>
      <c r="C324" s="193" t="s">
        <v>2127</v>
      </c>
      <c r="D324" s="191"/>
      <c r="E324" s="192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52"/>
      <c r="X324" s="152"/>
      <c r="Y324" s="152"/>
      <c r="Z324" s="152"/>
      <c r="AA324" s="152"/>
      <c r="AB324" s="152"/>
      <c r="AC324" s="152"/>
      <c r="AD324" s="152"/>
      <c r="AE324" s="152"/>
      <c r="AF324" s="152" t="s">
        <v>329</v>
      </c>
      <c r="AG324" s="152">
        <v>0</v>
      </c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152"/>
      <c r="AW324" s="152"/>
      <c r="AX324" s="152"/>
      <c r="AY324" s="152"/>
      <c r="AZ324" s="152"/>
      <c r="BA324" s="152"/>
      <c r="BB324" s="152"/>
      <c r="BC324" s="152"/>
      <c r="BD324" s="152"/>
      <c r="BE324" s="152"/>
      <c r="BF324" s="152"/>
      <c r="BG324" s="152"/>
    </row>
    <row r="325" spans="1:59" outlineLevel="1" x14ac:dyDescent="0.2">
      <c r="A325" s="159"/>
      <c r="B325" s="160"/>
      <c r="C325" s="193" t="s">
        <v>144</v>
      </c>
      <c r="D325" s="191"/>
      <c r="E325" s="192">
        <v>2</v>
      </c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52"/>
      <c r="X325" s="152"/>
      <c r="Y325" s="152"/>
      <c r="Z325" s="152"/>
      <c r="AA325" s="152"/>
      <c r="AB325" s="152"/>
      <c r="AC325" s="152"/>
      <c r="AD325" s="152"/>
      <c r="AE325" s="152"/>
      <c r="AF325" s="152" t="s">
        <v>329</v>
      </c>
      <c r="AG325" s="152">
        <v>0</v>
      </c>
      <c r="AH325" s="152"/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  <c r="AV325" s="152"/>
      <c r="AW325" s="152"/>
      <c r="AX325" s="152"/>
      <c r="AY325" s="152"/>
      <c r="AZ325" s="152"/>
      <c r="BA325" s="152"/>
      <c r="BB325" s="152"/>
      <c r="BC325" s="152"/>
      <c r="BD325" s="152"/>
      <c r="BE325" s="152"/>
      <c r="BF325" s="152"/>
      <c r="BG325" s="152"/>
    </row>
    <row r="326" spans="1:59" ht="22.5" outlineLevel="1" x14ac:dyDescent="0.2">
      <c r="A326" s="171">
        <v>65</v>
      </c>
      <c r="B326" s="172" t="s">
        <v>2265</v>
      </c>
      <c r="C326" s="187" t="s">
        <v>2266</v>
      </c>
      <c r="D326" s="173" t="s">
        <v>395</v>
      </c>
      <c r="E326" s="174">
        <v>1</v>
      </c>
      <c r="F326" s="175"/>
      <c r="G326" s="176">
        <f>ROUND(E326*F326,2)</f>
        <v>0</v>
      </c>
      <c r="H326" s="175"/>
      <c r="I326" s="176">
        <f>ROUND(E326*H326,2)</f>
        <v>0</v>
      </c>
      <c r="J326" s="175"/>
      <c r="K326" s="176">
        <f>ROUND(E326*J326,2)</f>
        <v>0</v>
      </c>
      <c r="L326" s="176">
        <v>15</v>
      </c>
      <c r="M326" s="176">
        <f>G326*(1+L326/100)</f>
        <v>0</v>
      </c>
      <c r="N326" s="176">
        <v>1.1800000000000001E-3</v>
      </c>
      <c r="O326" s="176">
        <f>ROUND(E326*N326,2)</f>
        <v>0</v>
      </c>
      <c r="P326" s="176">
        <v>0</v>
      </c>
      <c r="Q326" s="176">
        <f>ROUND(E326*P326,2)</f>
        <v>0</v>
      </c>
      <c r="R326" s="176" t="s">
        <v>1704</v>
      </c>
      <c r="S326" s="176" t="s">
        <v>269</v>
      </c>
      <c r="T326" s="161">
        <v>0.35099999999999998</v>
      </c>
      <c r="U326" s="161">
        <f>ROUND(E326*T326,2)</f>
        <v>0.35</v>
      </c>
      <c r="V326" s="161"/>
      <c r="W326" s="152"/>
      <c r="X326" s="152"/>
      <c r="Y326" s="152"/>
      <c r="Z326" s="152"/>
      <c r="AA326" s="152"/>
      <c r="AB326" s="152"/>
      <c r="AC326" s="152"/>
      <c r="AD326" s="152"/>
      <c r="AE326" s="152"/>
      <c r="AF326" s="152" t="s">
        <v>1756</v>
      </c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  <c r="AV326" s="152"/>
      <c r="AW326" s="152"/>
      <c r="AX326" s="152"/>
      <c r="AY326" s="152"/>
      <c r="AZ326" s="152"/>
      <c r="BA326" s="152"/>
      <c r="BB326" s="152"/>
      <c r="BC326" s="152"/>
      <c r="BD326" s="152"/>
      <c r="BE326" s="152"/>
      <c r="BF326" s="152"/>
      <c r="BG326" s="152"/>
    </row>
    <row r="327" spans="1:59" outlineLevel="1" x14ac:dyDescent="0.2">
      <c r="A327" s="159"/>
      <c r="B327" s="160"/>
      <c r="C327" s="248" t="s">
        <v>2267</v>
      </c>
      <c r="D327" s="249"/>
      <c r="E327" s="249"/>
      <c r="F327" s="249"/>
      <c r="G327" s="249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52"/>
      <c r="X327" s="152"/>
      <c r="Y327" s="152"/>
      <c r="Z327" s="152"/>
      <c r="AA327" s="152"/>
      <c r="AB327" s="152"/>
      <c r="AC327" s="152"/>
      <c r="AD327" s="152"/>
      <c r="AE327" s="152"/>
      <c r="AF327" s="152" t="s">
        <v>272</v>
      </c>
      <c r="AG327" s="152"/>
      <c r="AH327" s="152"/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  <c r="AV327" s="152"/>
      <c r="AW327" s="152"/>
      <c r="AX327" s="152"/>
      <c r="AY327" s="152"/>
      <c r="AZ327" s="152"/>
      <c r="BA327" s="152"/>
      <c r="BB327" s="152"/>
      <c r="BC327" s="152"/>
      <c r="BD327" s="152"/>
      <c r="BE327" s="152"/>
      <c r="BF327" s="152"/>
      <c r="BG327" s="152"/>
    </row>
    <row r="328" spans="1:59" outlineLevel="1" x14ac:dyDescent="0.2">
      <c r="A328" s="159"/>
      <c r="B328" s="160"/>
      <c r="C328" s="193" t="s">
        <v>2099</v>
      </c>
      <c r="D328" s="191"/>
      <c r="E328" s="192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52"/>
      <c r="X328" s="152"/>
      <c r="Y328" s="152"/>
      <c r="Z328" s="152"/>
      <c r="AA328" s="152"/>
      <c r="AB328" s="152"/>
      <c r="AC328" s="152"/>
      <c r="AD328" s="152"/>
      <c r="AE328" s="152"/>
      <c r="AF328" s="152" t="s">
        <v>329</v>
      </c>
      <c r="AG328" s="152">
        <v>0</v>
      </c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  <c r="AV328" s="152"/>
      <c r="AW328" s="152"/>
      <c r="AX328" s="152"/>
      <c r="AY328" s="152"/>
      <c r="AZ328" s="152"/>
      <c r="BA328" s="152"/>
      <c r="BB328" s="152"/>
      <c r="BC328" s="152"/>
      <c r="BD328" s="152"/>
      <c r="BE328" s="152"/>
      <c r="BF328" s="152"/>
      <c r="BG328" s="152"/>
    </row>
    <row r="329" spans="1:59" outlineLevel="1" x14ac:dyDescent="0.2">
      <c r="A329" s="159"/>
      <c r="B329" s="160"/>
      <c r="C329" s="193" t="s">
        <v>59</v>
      </c>
      <c r="D329" s="191"/>
      <c r="E329" s="192">
        <v>1</v>
      </c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52"/>
      <c r="X329" s="152"/>
      <c r="Y329" s="152"/>
      <c r="Z329" s="152"/>
      <c r="AA329" s="152"/>
      <c r="AB329" s="152"/>
      <c r="AC329" s="152"/>
      <c r="AD329" s="152"/>
      <c r="AE329" s="152"/>
      <c r="AF329" s="152" t="s">
        <v>329</v>
      </c>
      <c r="AG329" s="152">
        <v>0</v>
      </c>
      <c r="AH329" s="152"/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  <c r="AV329" s="152"/>
      <c r="AW329" s="152"/>
      <c r="AX329" s="152"/>
      <c r="AY329" s="152"/>
      <c r="AZ329" s="152"/>
      <c r="BA329" s="152"/>
      <c r="BB329" s="152"/>
      <c r="BC329" s="152"/>
      <c r="BD329" s="152"/>
      <c r="BE329" s="152"/>
      <c r="BF329" s="152"/>
      <c r="BG329" s="152"/>
    </row>
    <row r="330" spans="1:59" ht="22.5" outlineLevel="1" x14ac:dyDescent="0.2">
      <c r="A330" s="171">
        <v>66</v>
      </c>
      <c r="B330" s="172" t="s">
        <v>2268</v>
      </c>
      <c r="C330" s="187" t="s">
        <v>2269</v>
      </c>
      <c r="D330" s="173" t="s">
        <v>395</v>
      </c>
      <c r="E330" s="174">
        <v>2</v>
      </c>
      <c r="F330" s="175"/>
      <c r="G330" s="176">
        <f>ROUND(E330*F330,2)</f>
        <v>0</v>
      </c>
      <c r="H330" s="175"/>
      <c r="I330" s="176">
        <f>ROUND(E330*H330,2)</f>
        <v>0</v>
      </c>
      <c r="J330" s="175"/>
      <c r="K330" s="176">
        <f>ROUND(E330*J330,2)</f>
        <v>0</v>
      </c>
      <c r="L330" s="176">
        <v>15</v>
      </c>
      <c r="M330" s="176">
        <f>G330*(1+L330/100)</f>
        <v>0</v>
      </c>
      <c r="N330" s="176">
        <v>8.0000000000000004E-4</v>
      </c>
      <c r="O330" s="176">
        <f>ROUND(E330*N330,2)</f>
        <v>0</v>
      </c>
      <c r="P330" s="176">
        <v>0</v>
      </c>
      <c r="Q330" s="176">
        <f>ROUND(E330*P330,2)</f>
        <v>0</v>
      </c>
      <c r="R330" s="176" t="s">
        <v>1704</v>
      </c>
      <c r="S330" s="176" t="s">
        <v>269</v>
      </c>
      <c r="T330" s="161">
        <v>0.26900000000000002</v>
      </c>
      <c r="U330" s="161">
        <f>ROUND(E330*T330,2)</f>
        <v>0.54</v>
      </c>
      <c r="V330" s="161"/>
      <c r="W330" s="152"/>
      <c r="X330" s="152"/>
      <c r="Y330" s="152"/>
      <c r="Z330" s="152"/>
      <c r="AA330" s="152"/>
      <c r="AB330" s="152"/>
      <c r="AC330" s="152"/>
      <c r="AD330" s="152"/>
      <c r="AE330" s="152"/>
      <c r="AF330" s="152" t="s">
        <v>1756</v>
      </c>
      <c r="AG330" s="152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2"/>
      <c r="BC330" s="152"/>
      <c r="BD330" s="152"/>
      <c r="BE330" s="152"/>
      <c r="BF330" s="152"/>
      <c r="BG330" s="152"/>
    </row>
    <row r="331" spans="1:59" outlineLevel="1" x14ac:dyDescent="0.2">
      <c r="A331" s="159"/>
      <c r="B331" s="160"/>
      <c r="C331" s="248" t="s">
        <v>2270</v>
      </c>
      <c r="D331" s="249"/>
      <c r="E331" s="249"/>
      <c r="F331" s="249"/>
      <c r="G331" s="249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52"/>
      <c r="X331" s="152"/>
      <c r="Y331" s="152"/>
      <c r="Z331" s="152"/>
      <c r="AA331" s="152"/>
      <c r="AB331" s="152"/>
      <c r="AC331" s="152"/>
      <c r="AD331" s="152"/>
      <c r="AE331" s="152"/>
      <c r="AF331" s="152" t="s">
        <v>272</v>
      </c>
      <c r="AG331" s="152"/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152"/>
      <c r="AW331" s="152"/>
      <c r="AX331" s="152"/>
      <c r="AY331" s="152"/>
      <c r="AZ331" s="152"/>
      <c r="BA331" s="152"/>
      <c r="BB331" s="152"/>
      <c r="BC331" s="152"/>
      <c r="BD331" s="152"/>
      <c r="BE331" s="152"/>
      <c r="BF331" s="152"/>
      <c r="BG331" s="152"/>
    </row>
    <row r="332" spans="1:59" outlineLevel="1" x14ac:dyDescent="0.2">
      <c r="A332" s="159"/>
      <c r="B332" s="160"/>
      <c r="C332" s="193" t="s">
        <v>2127</v>
      </c>
      <c r="D332" s="191"/>
      <c r="E332" s="192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52"/>
      <c r="X332" s="152"/>
      <c r="Y332" s="152"/>
      <c r="Z332" s="152"/>
      <c r="AA332" s="152"/>
      <c r="AB332" s="152"/>
      <c r="AC332" s="152"/>
      <c r="AD332" s="152"/>
      <c r="AE332" s="152"/>
      <c r="AF332" s="152" t="s">
        <v>329</v>
      </c>
      <c r="AG332" s="152">
        <v>0</v>
      </c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152"/>
      <c r="AW332" s="152"/>
      <c r="AX332" s="152"/>
      <c r="AY332" s="152"/>
      <c r="AZ332" s="152"/>
      <c r="BA332" s="152"/>
      <c r="BB332" s="152"/>
      <c r="BC332" s="152"/>
      <c r="BD332" s="152"/>
      <c r="BE332" s="152"/>
      <c r="BF332" s="152"/>
      <c r="BG332" s="152"/>
    </row>
    <row r="333" spans="1:59" outlineLevel="1" x14ac:dyDescent="0.2">
      <c r="A333" s="159"/>
      <c r="B333" s="160"/>
      <c r="C333" s="193" t="s">
        <v>144</v>
      </c>
      <c r="D333" s="191"/>
      <c r="E333" s="192">
        <v>2</v>
      </c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 t="s">
        <v>329</v>
      </c>
      <c r="AG333" s="152">
        <v>0</v>
      </c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2"/>
      <c r="AX333" s="152"/>
      <c r="AY333" s="152"/>
      <c r="AZ333" s="152"/>
      <c r="BA333" s="152"/>
      <c r="BB333" s="152"/>
      <c r="BC333" s="152"/>
      <c r="BD333" s="152"/>
      <c r="BE333" s="152"/>
      <c r="BF333" s="152"/>
      <c r="BG333" s="152"/>
    </row>
    <row r="334" spans="1:59" ht="22.5" outlineLevel="1" x14ac:dyDescent="0.2">
      <c r="A334" s="171">
        <v>67</v>
      </c>
      <c r="B334" s="172" t="s">
        <v>2271</v>
      </c>
      <c r="C334" s="187" t="s">
        <v>2272</v>
      </c>
      <c r="D334" s="173" t="s">
        <v>395</v>
      </c>
      <c r="E334" s="174">
        <v>2</v>
      </c>
      <c r="F334" s="175"/>
      <c r="G334" s="176">
        <f>ROUND(E334*F334,2)</f>
        <v>0</v>
      </c>
      <c r="H334" s="175"/>
      <c r="I334" s="176">
        <f>ROUND(E334*H334,2)</f>
        <v>0</v>
      </c>
      <c r="J334" s="175"/>
      <c r="K334" s="176">
        <f>ROUND(E334*J334,2)</f>
        <v>0</v>
      </c>
      <c r="L334" s="176">
        <v>15</v>
      </c>
      <c r="M334" s="176">
        <f>G334*(1+L334/100)</f>
        <v>0</v>
      </c>
      <c r="N334" s="176">
        <v>1.5100000000000001E-3</v>
      </c>
      <c r="O334" s="176">
        <f>ROUND(E334*N334,2)</f>
        <v>0</v>
      </c>
      <c r="P334" s="176">
        <v>0</v>
      </c>
      <c r="Q334" s="176">
        <f>ROUND(E334*P334,2)</f>
        <v>0</v>
      </c>
      <c r="R334" s="176" t="s">
        <v>1704</v>
      </c>
      <c r="S334" s="176" t="s">
        <v>269</v>
      </c>
      <c r="T334" s="161">
        <v>0.30299999999999999</v>
      </c>
      <c r="U334" s="161">
        <f>ROUND(E334*T334,2)</f>
        <v>0.61</v>
      </c>
      <c r="V334" s="161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 t="s">
        <v>1756</v>
      </c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  <c r="AV334" s="152"/>
      <c r="AW334" s="152"/>
      <c r="AX334" s="152"/>
      <c r="AY334" s="152"/>
      <c r="AZ334" s="152"/>
      <c r="BA334" s="152"/>
      <c r="BB334" s="152"/>
      <c r="BC334" s="152"/>
      <c r="BD334" s="152"/>
      <c r="BE334" s="152"/>
      <c r="BF334" s="152"/>
      <c r="BG334" s="152"/>
    </row>
    <row r="335" spans="1:59" outlineLevel="1" x14ac:dyDescent="0.2">
      <c r="A335" s="159"/>
      <c r="B335" s="160"/>
      <c r="C335" s="248" t="s">
        <v>2273</v>
      </c>
      <c r="D335" s="249"/>
      <c r="E335" s="249"/>
      <c r="F335" s="249"/>
      <c r="G335" s="249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52"/>
      <c r="X335" s="152"/>
      <c r="Y335" s="152"/>
      <c r="Z335" s="152"/>
      <c r="AA335" s="152"/>
      <c r="AB335" s="152"/>
      <c r="AC335" s="152"/>
      <c r="AD335" s="152"/>
      <c r="AE335" s="152"/>
      <c r="AF335" s="152" t="s">
        <v>272</v>
      </c>
      <c r="AG335" s="152"/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  <c r="AV335" s="152"/>
      <c r="AW335" s="152"/>
      <c r="AX335" s="152"/>
      <c r="AY335" s="152"/>
      <c r="AZ335" s="152"/>
      <c r="BA335" s="152"/>
      <c r="BB335" s="152"/>
      <c r="BC335" s="152"/>
      <c r="BD335" s="152"/>
      <c r="BE335" s="152"/>
      <c r="BF335" s="152"/>
      <c r="BG335" s="152"/>
    </row>
    <row r="336" spans="1:59" outlineLevel="1" x14ac:dyDescent="0.2">
      <c r="A336" s="159"/>
      <c r="B336" s="160"/>
      <c r="C336" s="193" t="s">
        <v>2127</v>
      </c>
      <c r="D336" s="191"/>
      <c r="E336" s="192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 t="s">
        <v>329</v>
      </c>
      <c r="AG336" s="152">
        <v>0</v>
      </c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2"/>
    </row>
    <row r="337" spans="1:59" outlineLevel="1" x14ac:dyDescent="0.2">
      <c r="A337" s="159"/>
      <c r="B337" s="160"/>
      <c r="C337" s="193" t="s">
        <v>144</v>
      </c>
      <c r="D337" s="191"/>
      <c r="E337" s="192">
        <v>2</v>
      </c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 t="s">
        <v>329</v>
      </c>
      <c r="AG337" s="152">
        <v>0</v>
      </c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  <c r="AV337" s="152"/>
      <c r="AW337" s="152"/>
      <c r="AX337" s="152"/>
      <c r="AY337" s="152"/>
      <c r="AZ337" s="152"/>
      <c r="BA337" s="152"/>
      <c r="BB337" s="152"/>
      <c r="BC337" s="152"/>
      <c r="BD337" s="152"/>
      <c r="BE337" s="152"/>
      <c r="BF337" s="152"/>
      <c r="BG337" s="152"/>
    </row>
    <row r="338" spans="1:59" ht="22.5" outlineLevel="1" x14ac:dyDescent="0.2">
      <c r="A338" s="171">
        <v>68</v>
      </c>
      <c r="B338" s="172" t="s">
        <v>2274</v>
      </c>
      <c r="C338" s="187" t="s">
        <v>2275</v>
      </c>
      <c r="D338" s="173" t="s">
        <v>395</v>
      </c>
      <c r="E338" s="174">
        <v>4</v>
      </c>
      <c r="F338" s="175"/>
      <c r="G338" s="176">
        <f>ROUND(E338*F338,2)</f>
        <v>0</v>
      </c>
      <c r="H338" s="175"/>
      <c r="I338" s="176">
        <f>ROUND(E338*H338,2)</f>
        <v>0</v>
      </c>
      <c r="J338" s="175"/>
      <c r="K338" s="176">
        <f>ROUND(E338*J338,2)</f>
        <v>0</v>
      </c>
      <c r="L338" s="176">
        <v>15</v>
      </c>
      <c r="M338" s="176">
        <f>G338*(1+L338/100)</f>
        <v>0</v>
      </c>
      <c r="N338" s="176">
        <v>1.3999999999999999E-4</v>
      </c>
      <c r="O338" s="176">
        <f>ROUND(E338*N338,2)</f>
        <v>0</v>
      </c>
      <c r="P338" s="176">
        <v>0</v>
      </c>
      <c r="Q338" s="176">
        <f>ROUND(E338*P338,2)</f>
        <v>0</v>
      </c>
      <c r="R338" s="176" t="s">
        <v>1704</v>
      </c>
      <c r="S338" s="176" t="s">
        <v>269</v>
      </c>
      <c r="T338" s="161">
        <v>0.16500000000000001</v>
      </c>
      <c r="U338" s="161">
        <f>ROUND(E338*T338,2)</f>
        <v>0.66</v>
      </c>
      <c r="V338" s="161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 t="s">
        <v>1756</v>
      </c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  <c r="AV338" s="152"/>
      <c r="AW338" s="152"/>
      <c r="AX338" s="152"/>
      <c r="AY338" s="152"/>
      <c r="AZ338" s="152"/>
      <c r="BA338" s="152"/>
      <c r="BB338" s="152"/>
      <c r="BC338" s="152"/>
      <c r="BD338" s="152"/>
      <c r="BE338" s="152"/>
      <c r="BF338" s="152"/>
      <c r="BG338" s="152"/>
    </row>
    <row r="339" spans="1:59" outlineLevel="1" x14ac:dyDescent="0.2">
      <c r="A339" s="159"/>
      <c r="B339" s="160"/>
      <c r="C339" s="248" t="s">
        <v>2276</v>
      </c>
      <c r="D339" s="249"/>
      <c r="E339" s="249"/>
      <c r="F339" s="249"/>
      <c r="G339" s="249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 t="s">
        <v>272</v>
      </c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  <c r="AV339" s="152"/>
      <c r="AW339" s="152"/>
      <c r="AX339" s="152"/>
      <c r="AY339" s="152"/>
      <c r="AZ339" s="152"/>
      <c r="BA339" s="152"/>
      <c r="BB339" s="152"/>
      <c r="BC339" s="152"/>
      <c r="BD339" s="152"/>
      <c r="BE339" s="152"/>
      <c r="BF339" s="152"/>
      <c r="BG339" s="152"/>
    </row>
    <row r="340" spans="1:59" outlineLevel="1" x14ac:dyDescent="0.2">
      <c r="A340" s="159"/>
      <c r="B340" s="160"/>
      <c r="C340" s="193" t="s">
        <v>2125</v>
      </c>
      <c r="D340" s="191"/>
      <c r="E340" s="192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 t="s">
        <v>329</v>
      </c>
      <c r="AG340" s="152">
        <v>0</v>
      </c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  <c r="AV340" s="152"/>
      <c r="AW340" s="152"/>
      <c r="AX340" s="152"/>
      <c r="AY340" s="152"/>
      <c r="AZ340" s="152"/>
      <c r="BA340" s="152"/>
      <c r="BB340" s="152"/>
      <c r="BC340" s="152"/>
      <c r="BD340" s="152"/>
      <c r="BE340" s="152"/>
      <c r="BF340" s="152"/>
      <c r="BG340" s="152"/>
    </row>
    <row r="341" spans="1:59" outlineLevel="1" x14ac:dyDescent="0.2">
      <c r="A341" s="159"/>
      <c r="B341" s="160"/>
      <c r="C341" s="193" t="s">
        <v>148</v>
      </c>
      <c r="D341" s="191"/>
      <c r="E341" s="192">
        <v>4</v>
      </c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 t="s">
        <v>329</v>
      </c>
      <c r="AG341" s="152">
        <v>0</v>
      </c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  <c r="AV341" s="152"/>
      <c r="AW341" s="152"/>
      <c r="AX341" s="152"/>
      <c r="AY341" s="152"/>
      <c r="AZ341" s="152"/>
      <c r="BA341" s="152"/>
      <c r="BB341" s="152"/>
      <c r="BC341" s="152"/>
      <c r="BD341" s="152"/>
      <c r="BE341" s="152"/>
      <c r="BF341" s="152"/>
      <c r="BG341" s="152"/>
    </row>
    <row r="342" spans="1:59" ht="22.5" outlineLevel="1" x14ac:dyDescent="0.2">
      <c r="A342" s="171">
        <v>69</v>
      </c>
      <c r="B342" s="172" t="s">
        <v>2277</v>
      </c>
      <c r="C342" s="187" t="s">
        <v>2278</v>
      </c>
      <c r="D342" s="173" t="s">
        <v>395</v>
      </c>
      <c r="E342" s="174">
        <v>4</v>
      </c>
      <c r="F342" s="175"/>
      <c r="G342" s="176">
        <f>ROUND(E342*F342,2)</f>
        <v>0</v>
      </c>
      <c r="H342" s="175"/>
      <c r="I342" s="176">
        <f>ROUND(E342*H342,2)</f>
        <v>0</v>
      </c>
      <c r="J342" s="175"/>
      <c r="K342" s="176">
        <f>ROUND(E342*J342,2)</f>
        <v>0</v>
      </c>
      <c r="L342" s="176">
        <v>15</v>
      </c>
      <c r="M342" s="176">
        <f>G342*(1+L342/100)</f>
        <v>0</v>
      </c>
      <c r="N342" s="176">
        <v>2.0000000000000001E-4</v>
      </c>
      <c r="O342" s="176">
        <f>ROUND(E342*N342,2)</f>
        <v>0</v>
      </c>
      <c r="P342" s="176">
        <v>0</v>
      </c>
      <c r="Q342" s="176">
        <f>ROUND(E342*P342,2)</f>
        <v>0</v>
      </c>
      <c r="R342" s="176" t="s">
        <v>1704</v>
      </c>
      <c r="S342" s="176" t="s">
        <v>269</v>
      </c>
      <c r="T342" s="161">
        <v>0.20699999999999999</v>
      </c>
      <c r="U342" s="161">
        <f>ROUND(E342*T342,2)</f>
        <v>0.83</v>
      </c>
      <c r="V342" s="161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 t="s">
        <v>1756</v>
      </c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  <c r="AV342" s="152"/>
      <c r="AW342" s="152"/>
      <c r="AX342" s="152"/>
      <c r="AY342" s="152"/>
      <c r="AZ342" s="152"/>
      <c r="BA342" s="152"/>
      <c r="BB342" s="152"/>
      <c r="BC342" s="152"/>
      <c r="BD342" s="152"/>
      <c r="BE342" s="152"/>
      <c r="BF342" s="152"/>
      <c r="BG342" s="152"/>
    </row>
    <row r="343" spans="1:59" outlineLevel="1" x14ac:dyDescent="0.2">
      <c r="A343" s="159"/>
      <c r="B343" s="160"/>
      <c r="C343" s="248" t="s">
        <v>2279</v>
      </c>
      <c r="D343" s="249"/>
      <c r="E343" s="249"/>
      <c r="F343" s="249"/>
      <c r="G343" s="249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52"/>
      <c r="X343" s="152"/>
      <c r="Y343" s="152"/>
      <c r="Z343" s="152"/>
      <c r="AA343" s="152"/>
      <c r="AB343" s="152"/>
      <c r="AC343" s="152"/>
      <c r="AD343" s="152"/>
      <c r="AE343" s="152"/>
      <c r="AF343" s="152" t="s">
        <v>272</v>
      </c>
      <c r="AG343" s="152"/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  <c r="AV343" s="152"/>
      <c r="AW343" s="152"/>
      <c r="AX343" s="152"/>
      <c r="AY343" s="152"/>
      <c r="AZ343" s="152"/>
      <c r="BA343" s="152"/>
      <c r="BB343" s="152"/>
      <c r="BC343" s="152"/>
      <c r="BD343" s="152"/>
      <c r="BE343" s="152"/>
      <c r="BF343" s="152"/>
      <c r="BG343" s="152"/>
    </row>
    <row r="344" spans="1:59" outlineLevel="1" x14ac:dyDescent="0.2">
      <c r="A344" s="159"/>
      <c r="B344" s="160"/>
      <c r="C344" s="193" t="s">
        <v>2125</v>
      </c>
      <c r="D344" s="191"/>
      <c r="E344" s="192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 t="s">
        <v>329</v>
      </c>
      <c r="AG344" s="152">
        <v>0</v>
      </c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  <c r="AV344" s="152"/>
      <c r="AW344" s="152"/>
      <c r="AX344" s="152"/>
      <c r="AY344" s="152"/>
      <c r="AZ344" s="152"/>
      <c r="BA344" s="152"/>
      <c r="BB344" s="152"/>
      <c r="BC344" s="152"/>
      <c r="BD344" s="152"/>
      <c r="BE344" s="152"/>
      <c r="BF344" s="152"/>
      <c r="BG344" s="152"/>
    </row>
    <row r="345" spans="1:59" outlineLevel="1" x14ac:dyDescent="0.2">
      <c r="A345" s="159"/>
      <c r="B345" s="160"/>
      <c r="C345" s="193" t="s">
        <v>148</v>
      </c>
      <c r="D345" s="191"/>
      <c r="E345" s="192">
        <v>4</v>
      </c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 t="s">
        <v>329</v>
      </c>
      <c r="AG345" s="152">
        <v>0</v>
      </c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  <c r="AV345" s="152"/>
      <c r="AW345" s="152"/>
      <c r="AX345" s="152"/>
      <c r="AY345" s="152"/>
      <c r="AZ345" s="152"/>
      <c r="BA345" s="152"/>
      <c r="BB345" s="152"/>
      <c r="BC345" s="152"/>
      <c r="BD345" s="152"/>
      <c r="BE345" s="152"/>
      <c r="BF345" s="152"/>
      <c r="BG345" s="152"/>
    </row>
    <row r="346" spans="1:59" ht="22.5" outlineLevel="1" x14ac:dyDescent="0.2">
      <c r="A346" s="171">
        <v>70</v>
      </c>
      <c r="B346" s="172" t="s">
        <v>2280</v>
      </c>
      <c r="C346" s="187" t="s">
        <v>2281</v>
      </c>
      <c r="D346" s="173" t="s">
        <v>395</v>
      </c>
      <c r="E346" s="174">
        <v>2</v>
      </c>
      <c r="F346" s="175"/>
      <c r="G346" s="176">
        <f>ROUND(E346*F346,2)</f>
        <v>0</v>
      </c>
      <c r="H346" s="175"/>
      <c r="I346" s="176">
        <f>ROUND(E346*H346,2)</f>
        <v>0</v>
      </c>
      <c r="J346" s="175"/>
      <c r="K346" s="176">
        <f>ROUND(E346*J346,2)</f>
        <v>0</v>
      </c>
      <c r="L346" s="176">
        <v>15</v>
      </c>
      <c r="M346" s="176">
        <f>G346*(1+L346/100)</f>
        <v>0</v>
      </c>
      <c r="N346" s="176">
        <v>3.2000000000000003E-4</v>
      </c>
      <c r="O346" s="176">
        <f>ROUND(E346*N346,2)</f>
        <v>0</v>
      </c>
      <c r="P346" s="176">
        <v>0</v>
      </c>
      <c r="Q346" s="176">
        <f>ROUND(E346*P346,2)</f>
        <v>0</v>
      </c>
      <c r="R346" s="176" t="s">
        <v>1704</v>
      </c>
      <c r="S346" s="176" t="s">
        <v>269</v>
      </c>
      <c r="T346" s="161">
        <v>0.22700000000000001</v>
      </c>
      <c r="U346" s="161">
        <f>ROUND(E346*T346,2)</f>
        <v>0.45</v>
      </c>
      <c r="V346" s="161"/>
      <c r="W346" s="152"/>
      <c r="X346" s="152"/>
      <c r="Y346" s="152"/>
      <c r="Z346" s="152"/>
      <c r="AA346" s="152"/>
      <c r="AB346" s="152"/>
      <c r="AC346" s="152"/>
      <c r="AD346" s="152"/>
      <c r="AE346" s="152"/>
      <c r="AF346" s="152" t="s">
        <v>1756</v>
      </c>
      <c r="AG346" s="152"/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  <c r="AV346" s="152"/>
      <c r="AW346" s="152"/>
      <c r="AX346" s="152"/>
      <c r="AY346" s="152"/>
      <c r="AZ346" s="152"/>
      <c r="BA346" s="152"/>
      <c r="BB346" s="152"/>
      <c r="BC346" s="152"/>
      <c r="BD346" s="152"/>
      <c r="BE346" s="152"/>
      <c r="BF346" s="152"/>
      <c r="BG346" s="152"/>
    </row>
    <row r="347" spans="1:59" outlineLevel="1" x14ac:dyDescent="0.2">
      <c r="A347" s="159"/>
      <c r="B347" s="160"/>
      <c r="C347" s="248" t="s">
        <v>2282</v>
      </c>
      <c r="D347" s="249"/>
      <c r="E347" s="249"/>
      <c r="F347" s="249"/>
      <c r="G347" s="249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52"/>
      <c r="X347" s="152"/>
      <c r="Y347" s="152"/>
      <c r="Z347" s="152"/>
      <c r="AA347" s="152"/>
      <c r="AB347" s="152"/>
      <c r="AC347" s="152"/>
      <c r="AD347" s="152"/>
      <c r="AE347" s="152"/>
      <c r="AF347" s="152" t="s">
        <v>272</v>
      </c>
      <c r="AG347" s="152"/>
      <c r="AH347" s="152"/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  <c r="AV347" s="152"/>
      <c r="AW347" s="152"/>
      <c r="AX347" s="152"/>
      <c r="AY347" s="152"/>
      <c r="AZ347" s="152"/>
      <c r="BA347" s="152"/>
      <c r="BB347" s="152"/>
      <c r="BC347" s="152"/>
      <c r="BD347" s="152"/>
      <c r="BE347" s="152"/>
      <c r="BF347" s="152"/>
      <c r="BG347" s="152"/>
    </row>
    <row r="348" spans="1:59" outlineLevel="1" x14ac:dyDescent="0.2">
      <c r="A348" s="159"/>
      <c r="B348" s="160"/>
      <c r="C348" s="193" t="s">
        <v>2127</v>
      </c>
      <c r="D348" s="191"/>
      <c r="E348" s="192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52"/>
      <c r="X348" s="152"/>
      <c r="Y348" s="152"/>
      <c r="Z348" s="152"/>
      <c r="AA348" s="152"/>
      <c r="AB348" s="152"/>
      <c r="AC348" s="152"/>
      <c r="AD348" s="152"/>
      <c r="AE348" s="152"/>
      <c r="AF348" s="152" t="s">
        <v>329</v>
      </c>
      <c r="AG348" s="152">
        <v>0</v>
      </c>
      <c r="AH348" s="152"/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  <c r="AV348" s="152"/>
      <c r="AW348" s="152"/>
      <c r="AX348" s="152"/>
      <c r="AY348" s="152"/>
      <c r="AZ348" s="152"/>
      <c r="BA348" s="152"/>
      <c r="BB348" s="152"/>
      <c r="BC348" s="152"/>
      <c r="BD348" s="152"/>
      <c r="BE348" s="152"/>
      <c r="BF348" s="152"/>
      <c r="BG348" s="152"/>
    </row>
    <row r="349" spans="1:59" outlineLevel="1" x14ac:dyDescent="0.2">
      <c r="A349" s="159"/>
      <c r="B349" s="160"/>
      <c r="C349" s="193" t="s">
        <v>144</v>
      </c>
      <c r="D349" s="191"/>
      <c r="E349" s="192">
        <v>2</v>
      </c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52"/>
      <c r="X349" s="152"/>
      <c r="Y349" s="152"/>
      <c r="Z349" s="152"/>
      <c r="AA349" s="152"/>
      <c r="AB349" s="152"/>
      <c r="AC349" s="152"/>
      <c r="AD349" s="152"/>
      <c r="AE349" s="152"/>
      <c r="AF349" s="152" t="s">
        <v>329</v>
      </c>
      <c r="AG349" s="152">
        <v>0</v>
      </c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  <c r="AV349" s="152"/>
      <c r="AW349" s="152"/>
      <c r="AX349" s="152"/>
      <c r="AY349" s="152"/>
      <c r="AZ349" s="152"/>
      <c r="BA349" s="152"/>
      <c r="BB349" s="152"/>
      <c r="BC349" s="152"/>
      <c r="BD349" s="152"/>
      <c r="BE349" s="152"/>
      <c r="BF349" s="152"/>
      <c r="BG349" s="152"/>
    </row>
    <row r="350" spans="1:59" ht="33.75" outlineLevel="1" x14ac:dyDescent="0.2">
      <c r="A350" s="171">
        <v>71</v>
      </c>
      <c r="B350" s="172" t="s">
        <v>2283</v>
      </c>
      <c r="C350" s="187" t="s">
        <v>2284</v>
      </c>
      <c r="D350" s="173" t="s">
        <v>395</v>
      </c>
      <c r="E350" s="174">
        <v>5</v>
      </c>
      <c r="F350" s="175"/>
      <c r="G350" s="176">
        <f>ROUND(E350*F350,2)</f>
        <v>0</v>
      </c>
      <c r="H350" s="175"/>
      <c r="I350" s="176">
        <f>ROUND(E350*H350,2)</f>
        <v>0</v>
      </c>
      <c r="J350" s="175"/>
      <c r="K350" s="176">
        <f>ROUND(E350*J350,2)</f>
        <v>0</v>
      </c>
      <c r="L350" s="176">
        <v>15</v>
      </c>
      <c r="M350" s="176">
        <f>G350*(1+L350/100)</f>
        <v>0</v>
      </c>
      <c r="N350" s="176">
        <v>2.0600000000000002E-3</v>
      </c>
      <c r="O350" s="176">
        <f>ROUND(E350*N350,2)</f>
        <v>0.01</v>
      </c>
      <c r="P350" s="176">
        <v>0</v>
      </c>
      <c r="Q350" s="176">
        <f>ROUND(E350*P350,2)</f>
        <v>0</v>
      </c>
      <c r="R350" s="176" t="s">
        <v>1704</v>
      </c>
      <c r="S350" s="176" t="s">
        <v>269</v>
      </c>
      <c r="T350" s="161">
        <v>0.372</v>
      </c>
      <c r="U350" s="161">
        <f>ROUND(E350*T350,2)</f>
        <v>1.86</v>
      </c>
      <c r="V350" s="161"/>
      <c r="W350" s="152"/>
      <c r="X350" s="152"/>
      <c r="Y350" s="152"/>
      <c r="Z350" s="152"/>
      <c r="AA350" s="152"/>
      <c r="AB350" s="152"/>
      <c r="AC350" s="152"/>
      <c r="AD350" s="152"/>
      <c r="AE350" s="152"/>
      <c r="AF350" s="152" t="s">
        <v>1756</v>
      </c>
      <c r="AG350" s="152"/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</row>
    <row r="351" spans="1:59" outlineLevel="1" x14ac:dyDescent="0.2">
      <c r="A351" s="159"/>
      <c r="B351" s="160"/>
      <c r="C351" s="248" t="s">
        <v>2285</v>
      </c>
      <c r="D351" s="249"/>
      <c r="E351" s="249"/>
      <c r="F351" s="249"/>
      <c r="G351" s="249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52"/>
      <c r="X351" s="152"/>
      <c r="Y351" s="152"/>
      <c r="Z351" s="152"/>
      <c r="AA351" s="152"/>
      <c r="AB351" s="152"/>
      <c r="AC351" s="152"/>
      <c r="AD351" s="152"/>
      <c r="AE351" s="152"/>
      <c r="AF351" s="152" t="s">
        <v>272</v>
      </c>
      <c r="AG351" s="152"/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152"/>
      <c r="AW351" s="152"/>
      <c r="AX351" s="152"/>
      <c r="AY351" s="152"/>
      <c r="AZ351" s="152"/>
      <c r="BA351" s="152"/>
      <c r="BB351" s="152"/>
      <c r="BC351" s="152"/>
      <c r="BD351" s="152"/>
      <c r="BE351" s="152"/>
      <c r="BF351" s="152"/>
      <c r="BG351" s="152"/>
    </row>
    <row r="352" spans="1:59" outlineLevel="1" x14ac:dyDescent="0.2">
      <c r="A352" s="159"/>
      <c r="B352" s="160"/>
      <c r="C352" s="193" t="s">
        <v>2139</v>
      </c>
      <c r="D352" s="191"/>
      <c r="E352" s="192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52"/>
      <c r="X352" s="152"/>
      <c r="Y352" s="152"/>
      <c r="Z352" s="152"/>
      <c r="AA352" s="152"/>
      <c r="AB352" s="152"/>
      <c r="AC352" s="152"/>
      <c r="AD352" s="152"/>
      <c r="AE352" s="152"/>
      <c r="AF352" s="152" t="s">
        <v>329</v>
      </c>
      <c r="AG352" s="152">
        <v>0</v>
      </c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</row>
    <row r="353" spans="1:59" outlineLevel="1" x14ac:dyDescent="0.2">
      <c r="A353" s="159"/>
      <c r="B353" s="160"/>
      <c r="C353" s="193" t="s">
        <v>150</v>
      </c>
      <c r="D353" s="191"/>
      <c r="E353" s="192">
        <v>5</v>
      </c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52"/>
      <c r="X353" s="152"/>
      <c r="Y353" s="152"/>
      <c r="Z353" s="152"/>
      <c r="AA353" s="152"/>
      <c r="AB353" s="152"/>
      <c r="AC353" s="152"/>
      <c r="AD353" s="152"/>
      <c r="AE353" s="152"/>
      <c r="AF353" s="152" t="s">
        <v>329</v>
      </c>
      <c r="AG353" s="152">
        <v>0</v>
      </c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152"/>
      <c r="AW353" s="152"/>
      <c r="AX353" s="152"/>
      <c r="AY353" s="152"/>
      <c r="AZ353" s="152"/>
      <c r="BA353" s="152"/>
      <c r="BB353" s="152"/>
      <c r="BC353" s="152"/>
      <c r="BD353" s="152"/>
      <c r="BE353" s="152"/>
      <c r="BF353" s="152"/>
      <c r="BG353" s="152"/>
    </row>
    <row r="354" spans="1:59" ht="33.75" outlineLevel="1" x14ac:dyDescent="0.2">
      <c r="A354" s="171">
        <v>72</v>
      </c>
      <c r="B354" s="172" t="s">
        <v>2286</v>
      </c>
      <c r="C354" s="187" t="s">
        <v>2287</v>
      </c>
      <c r="D354" s="173" t="s">
        <v>395</v>
      </c>
      <c r="E354" s="174">
        <v>5</v>
      </c>
      <c r="F354" s="175"/>
      <c r="G354" s="176">
        <f>ROUND(E354*F354,2)</f>
        <v>0</v>
      </c>
      <c r="H354" s="175"/>
      <c r="I354" s="176">
        <f>ROUND(E354*H354,2)</f>
        <v>0</v>
      </c>
      <c r="J354" s="175"/>
      <c r="K354" s="176">
        <f>ROUND(E354*J354,2)</f>
        <v>0</v>
      </c>
      <c r="L354" s="176">
        <v>15</v>
      </c>
      <c r="M354" s="176">
        <f>G354*(1+L354/100)</f>
        <v>0</v>
      </c>
      <c r="N354" s="176">
        <v>2.0600000000000002E-3</v>
      </c>
      <c r="O354" s="176">
        <f>ROUND(E354*N354,2)</f>
        <v>0.01</v>
      </c>
      <c r="P354" s="176">
        <v>0</v>
      </c>
      <c r="Q354" s="176">
        <f>ROUND(E354*P354,2)</f>
        <v>0</v>
      </c>
      <c r="R354" s="176" t="s">
        <v>1704</v>
      </c>
      <c r="S354" s="176" t="s">
        <v>269</v>
      </c>
      <c r="T354" s="161">
        <v>0.372</v>
      </c>
      <c r="U354" s="161">
        <f>ROUND(E354*T354,2)</f>
        <v>1.86</v>
      </c>
      <c r="V354" s="161"/>
      <c r="W354" s="152"/>
      <c r="X354" s="152"/>
      <c r="Y354" s="152"/>
      <c r="Z354" s="152"/>
      <c r="AA354" s="152"/>
      <c r="AB354" s="152"/>
      <c r="AC354" s="152"/>
      <c r="AD354" s="152"/>
      <c r="AE354" s="152"/>
      <c r="AF354" s="152" t="s">
        <v>1756</v>
      </c>
      <c r="AG354" s="152"/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152"/>
      <c r="AW354" s="152"/>
      <c r="AX354" s="152"/>
      <c r="AY354" s="152"/>
      <c r="AZ354" s="152"/>
      <c r="BA354" s="152"/>
      <c r="BB354" s="152"/>
      <c r="BC354" s="152"/>
      <c r="BD354" s="152"/>
      <c r="BE354" s="152"/>
      <c r="BF354" s="152"/>
      <c r="BG354" s="152"/>
    </row>
    <row r="355" spans="1:59" outlineLevel="1" x14ac:dyDescent="0.2">
      <c r="A355" s="159"/>
      <c r="B355" s="160"/>
      <c r="C355" s="248" t="s">
        <v>2285</v>
      </c>
      <c r="D355" s="249"/>
      <c r="E355" s="249"/>
      <c r="F355" s="249"/>
      <c r="G355" s="249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52"/>
      <c r="X355" s="152"/>
      <c r="Y355" s="152"/>
      <c r="Z355" s="152"/>
      <c r="AA355" s="152"/>
      <c r="AB355" s="152"/>
      <c r="AC355" s="152"/>
      <c r="AD355" s="152"/>
      <c r="AE355" s="152"/>
      <c r="AF355" s="152" t="s">
        <v>272</v>
      </c>
      <c r="AG355" s="152"/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152"/>
      <c r="AW355" s="152"/>
      <c r="AX355" s="152"/>
      <c r="AY355" s="152"/>
      <c r="AZ355" s="152"/>
      <c r="BA355" s="152"/>
      <c r="BB355" s="152"/>
      <c r="BC355" s="152"/>
      <c r="BD355" s="152"/>
      <c r="BE355" s="152"/>
      <c r="BF355" s="152"/>
      <c r="BG355" s="152"/>
    </row>
    <row r="356" spans="1:59" outlineLevel="1" x14ac:dyDescent="0.2">
      <c r="A356" s="159"/>
      <c r="B356" s="160"/>
      <c r="C356" s="193" t="s">
        <v>2139</v>
      </c>
      <c r="D356" s="191"/>
      <c r="E356" s="192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52"/>
      <c r="X356" s="152"/>
      <c r="Y356" s="152"/>
      <c r="Z356" s="152"/>
      <c r="AA356" s="152"/>
      <c r="AB356" s="152"/>
      <c r="AC356" s="152"/>
      <c r="AD356" s="152"/>
      <c r="AE356" s="152"/>
      <c r="AF356" s="152" t="s">
        <v>329</v>
      </c>
      <c r="AG356" s="152">
        <v>0</v>
      </c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152"/>
      <c r="AW356" s="152"/>
      <c r="AX356" s="152"/>
      <c r="AY356" s="152"/>
      <c r="AZ356" s="152"/>
      <c r="BA356" s="152"/>
      <c r="BB356" s="152"/>
      <c r="BC356" s="152"/>
      <c r="BD356" s="152"/>
      <c r="BE356" s="152"/>
      <c r="BF356" s="152"/>
      <c r="BG356" s="152"/>
    </row>
    <row r="357" spans="1:59" outlineLevel="1" x14ac:dyDescent="0.2">
      <c r="A357" s="159"/>
      <c r="B357" s="160"/>
      <c r="C357" s="193" t="s">
        <v>150</v>
      </c>
      <c r="D357" s="191"/>
      <c r="E357" s="192">
        <v>5</v>
      </c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52"/>
      <c r="X357" s="152"/>
      <c r="Y357" s="152"/>
      <c r="Z357" s="152"/>
      <c r="AA357" s="152"/>
      <c r="AB357" s="152"/>
      <c r="AC357" s="152"/>
      <c r="AD357" s="152"/>
      <c r="AE357" s="152"/>
      <c r="AF357" s="152" t="s">
        <v>329</v>
      </c>
      <c r="AG357" s="152">
        <v>0</v>
      </c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  <c r="AV357" s="152"/>
      <c r="AW357" s="152"/>
      <c r="AX357" s="152"/>
      <c r="AY357" s="152"/>
      <c r="AZ357" s="152"/>
      <c r="BA357" s="152"/>
      <c r="BB357" s="152"/>
      <c r="BC357" s="152"/>
      <c r="BD357" s="152"/>
      <c r="BE357" s="152"/>
      <c r="BF357" s="152"/>
      <c r="BG357" s="152"/>
    </row>
    <row r="358" spans="1:59" ht="33.75" outlineLevel="1" x14ac:dyDescent="0.2">
      <c r="A358" s="171">
        <v>73</v>
      </c>
      <c r="B358" s="172" t="s">
        <v>2288</v>
      </c>
      <c r="C358" s="187" t="s">
        <v>2289</v>
      </c>
      <c r="D358" s="173" t="s">
        <v>395</v>
      </c>
      <c r="E358" s="174">
        <v>1</v>
      </c>
      <c r="F358" s="175"/>
      <c r="G358" s="176">
        <f>ROUND(E358*F358,2)</f>
        <v>0</v>
      </c>
      <c r="H358" s="175"/>
      <c r="I358" s="176">
        <f>ROUND(E358*H358,2)</f>
        <v>0</v>
      </c>
      <c r="J358" s="175"/>
      <c r="K358" s="176">
        <f>ROUND(E358*J358,2)</f>
        <v>0</v>
      </c>
      <c r="L358" s="176">
        <v>15</v>
      </c>
      <c r="M358" s="176">
        <f>G358*(1+L358/100)</f>
        <v>0</v>
      </c>
      <c r="N358" s="176">
        <v>6.4400000000000004E-3</v>
      </c>
      <c r="O358" s="176">
        <f>ROUND(E358*N358,2)</f>
        <v>0.01</v>
      </c>
      <c r="P358" s="176">
        <v>0</v>
      </c>
      <c r="Q358" s="176">
        <f>ROUND(E358*P358,2)</f>
        <v>0</v>
      </c>
      <c r="R358" s="176" t="s">
        <v>1704</v>
      </c>
      <c r="S358" s="176" t="s">
        <v>269</v>
      </c>
      <c r="T358" s="161">
        <v>0.47599999999999998</v>
      </c>
      <c r="U358" s="161">
        <f>ROUND(E358*T358,2)</f>
        <v>0.48</v>
      </c>
      <c r="V358" s="161"/>
      <c r="W358" s="152"/>
      <c r="X358" s="152"/>
      <c r="Y358" s="152"/>
      <c r="Z358" s="152"/>
      <c r="AA358" s="152"/>
      <c r="AB358" s="152"/>
      <c r="AC358" s="152"/>
      <c r="AD358" s="152"/>
      <c r="AE358" s="152"/>
      <c r="AF358" s="152" t="s">
        <v>1756</v>
      </c>
      <c r="AG358" s="152"/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152"/>
      <c r="AW358" s="152"/>
      <c r="AX358" s="152"/>
      <c r="AY358" s="152"/>
      <c r="AZ358" s="152"/>
      <c r="BA358" s="152"/>
      <c r="BB358" s="152"/>
      <c r="BC358" s="152"/>
      <c r="BD358" s="152"/>
      <c r="BE358" s="152"/>
      <c r="BF358" s="152"/>
      <c r="BG358" s="152"/>
    </row>
    <row r="359" spans="1:59" outlineLevel="1" x14ac:dyDescent="0.2">
      <c r="A359" s="159"/>
      <c r="B359" s="160"/>
      <c r="C359" s="248" t="s">
        <v>2290</v>
      </c>
      <c r="D359" s="249"/>
      <c r="E359" s="249"/>
      <c r="F359" s="249"/>
      <c r="G359" s="249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52"/>
      <c r="X359" s="152"/>
      <c r="Y359" s="152"/>
      <c r="Z359" s="152"/>
      <c r="AA359" s="152"/>
      <c r="AB359" s="152"/>
      <c r="AC359" s="152"/>
      <c r="AD359" s="152"/>
      <c r="AE359" s="152"/>
      <c r="AF359" s="152" t="s">
        <v>272</v>
      </c>
      <c r="AG359" s="152"/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  <c r="AV359" s="152"/>
      <c r="AW359" s="152"/>
      <c r="AX359" s="152"/>
      <c r="AY359" s="152"/>
      <c r="AZ359" s="152"/>
      <c r="BA359" s="152"/>
      <c r="BB359" s="152"/>
      <c r="BC359" s="152"/>
      <c r="BD359" s="152"/>
      <c r="BE359" s="152"/>
      <c r="BF359" s="152"/>
      <c r="BG359" s="152"/>
    </row>
    <row r="360" spans="1:59" outlineLevel="1" x14ac:dyDescent="0.2">
      <c r="A360" s="159"/>
      <c r="B360" s="160"/>
      <c r="C360" s="193" t="s">
        <v>2099</v>
      </c>
      <c r="D360" s="191"/>
      <c r="E360" s="192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52"/>
      <c r="X360" s="152"/>
      <c r="Y360" s="152"/>
      <c r="Z360" s="152"/>
      <c r="AA360" s="152"/>
      <c r="AB360" s="152"/>
      <c r="AC360" s="152"/>
      <c r="AD360" s="152"/>
      <c r="AE360" s="152"/>
      <c r="AF360" s="152" t="s">
        <v>329</v>
      </c>
      <c r="AG360" s="152">
        <v>0</v>
      </c>
      <c r="AH360" s="152"/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  <c r="AV360" s="152"/>
      <c r="AW360" s="152"/>
      <c r="AX360" s="152"/>
      <c r="AY360" s="152"/>
      <c r="AZ360" s="152"/>
      <c r="BA360" s="152"/>
      <c r="BB360" s="152"/>
      <c r="BC360" s="152"/>
      <c r="BD360" s="152"/>
      <c r="BE360" s="152"/>
      <c r="BF360" s="152"/>
      <c r="BG360" s="152"/>
    </row>
    <row r="361" spans="1:59" outlineLevel="1" x14ac:dyDescent="0.2">
      <c r="A361" s="159"/>
      <c r="B361" s="160"/>
      <c r="C361" s="193" t="s">
        <v>59</v>
      </c>
      <c r="D361" s="191"/>
      <c r="E361" s="192">
        <v>1</v>
      </c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52"/>
      <c r="X361" s="152"/>
      <c r="Y361" s="152"/>
      <c r="Z361" s="152"/>
      <c r="AA361" s="152"/>
      <c r="AB361" s="152"/>
      <c r="AC361" s="152"/>
      <c r="AD361" s="152"/>
      <c r="AE361" s="152"/>
      <c r="AF361" s="152" t="s">
        <v>329</v>
      </c>
      <c r="AG361" s="152">
        <v>0</v>
      </c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  <c r="AV361" s="152"/>
      <c r="AW361" s="152"/>
      <c r="AX361" s="152"/>
      <c r="AY361" s="152"/>
      <c r="AZ361" s="152"/>
      <c r="BA361" s="152"/>
      <c r="BB361" s="152"/>
      <c r="BC361" s="152"/>
      <c r="BD361" s="152"/>
      <c r="BE361" s="152"/>
      <c r="BF361" s="152"/>
      <c r="BG361" s="152"/>
    </row>
    <row r="362" spans="1:59" ht="22.5" outlineLevel="1" x14ac:dyDescent="0.2">
      <c r="A362" s="171">
        <v>74</v>
      </c>
      <c r="B362" s="172" t="s">
        <v>2291</v>
      </c>
      <c r="C362" s="187" t="s">
        <v>2292</v>
      </c>
      <c r="D362" s="173" t="s">
        <v>395</v>
      </c>
      <c r="E362" s="174">
        <v>2</v>
      </c>
      <c r="F362" s="175"/>
      <c r="G362" s="176">
        <f>ROUND(E362*F362,2)</f>
        <v>0</v>
      </c>
      <c r="H362" s="175"/>
      <c r="I362" s="176">
        <f>ROUND(E362*H362,2)</f>
        <v>0</v>
      </c>
      <c r="J362" s="175"/>
      <c r="K362" s="176">
        <f>ROUND(E362*J362,2)</f>
        <v>0</v>
      </c>
      <c r="L362" s="176">
        <v>15</v>
      </c>
      <c r="M362" s="176">
        <f>G362*(1+L362/100)</f>
        <v>0</v>
      </c>
      <c r="N362" s="176">
        <v>6.4999999999999997E-4</v>
      </c>
      <c r="O362" s="176">
        <f>ROUND(E362*N362,2)</f>
        <v>0</v>
      </c>
      <c r="P362" s="176">
        <v>0</v>
      </c>
      <c r="Q362" s="176">
        <f>ROUND(E362*P362,2)</f>
        <v>0</v>
      </c>
      <c r="R362" s="176" t="s">
        <v>1836</v>
      </c>
      <c r="S362" s="176" t="s">
        <v>269</v>
      </c>
      <c r="T362" s="161">
        <v>0.16500000000000001</v>
      </c>
      <c r="U362" s="161">
        <f>ROUND(E362*T362,2)</f>
        <v>0.33</v>
      </c>
      <c r="V362" s="161"/>
      <c r="W362" s="152"/>
      <c r="X362" s="152"/>
      <c r="Y362" s="152"/>
      <c r="Z362" s="152"/>
      <c r="AA362" s="152"/>
      <c r="AB362" s="152"/>
      <c r="AC362" s="152"/>
      <c r="AD362" s="152"/>
      <c r="AE362" s="152"/>
      <c r="AF362" s="152" t="s">
        <v>1756</v>
      </c>
      <c r="AG362" s="152"/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  <c r="AV362" s="152"/>
      <c r="AW362" s="152"/>
      <c r="AX362" s="152"/>
      <c r="AY362" s="152"/>
      <c r="AZ362" s="152"/>
      <c r="BA362" s="152"/>
      <c r="BB362" s="152"/>
      <c r="BC362" s="152"/>
      <c r="BD362" s="152"/>
      <c r="BE362" s="152"/>
      <c r="BF362" s="152"/>
      <c r="BG362" s="152"/>
    </row>
    <row r="363" spans="1:59" outlineLevel="1" x14ac:dyDescent="0.2">
      <c r="A363" s="159"/>
      <c r="B363" s="160"/>
      <c r="C363" s="248" t="s">
        <v>2293</v>
      </c>
      <c r="D363" s="249"/>
      <c r="E363" s="249"/>
      <c r="F363" s="249"/>
      <c r="G363" s="249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52"/>
      <c r="X363" s="152"/>
      <c r="Y363" s="152"/>
      <c r="Z363" s="152"/>
      <c r="AA363" s="152"/>
      <c r="AB363" s="152"/>
      <c r="AC363" s="152"/>
      <c r="AD363" s="152"/>
      <c r="AE363" s="152"/>
      <c r="AF363" s="152" t="s">
        <v>272</v>
      </c>
      <c r="AG363" s="152"/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  <c r="AV363" s="152"/>
      <c r="AW363" s="152"/>
      <c r="AX363" s="152"/>
      <c r="AY363" s="152"/>
      <c r="AZ363" s="152"/>
      <c r="BA363" s="152"/>
      <c r="BB363" s="152"/>
      <c r="BC363" s="152"/>
      <c r="BD363" s="152"/>
      <c r="BE363" s="152"/>
      <c r="BF363" s="152"/>
      <c r="BG363" s="152"/>
    </row>
    <row r="364" spans="1:59" outlineLevel="1" x14ac:dyDescent="0.2">
      <c r="A364" s="159"/>
      <c r="B364" s="160"/>
      <c r="C364" s="193" t="s">
        <v>2127</v>
      </c>
      <c r="D364" s="191"/>
      <c r="E364" s="192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52"/>
      <c r="X364" s="152"/>
      <c r="Y364" s="152"/>
      <c r="Z364" s="152"/>
      <c r="AA364" s="152"/>
      <c r="AB364" s="152"/>
      <c r="AC364" s="152"/>
      <c r="AD364" s="152"/>
      <c r="AE364" s="152"/>
      <c r="AF364" s="152" t="s">
        <v>329</v>
      </c>
      <c r="AG364" s="152">
        <v>0</v>
      </c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  <c r="AV364" s="152"/>
      <c r="AW364" s="152"/>
      <c r="AX364" s="152"/>
      <c r="AY364" s="152"/>
      <c r="AZ364" s="152"/>
      <c r="BA364" s="152"/>
      <c r="BB364" s="152"/>
      <c r="BC364" s="152"/>
      <c r="BD364" s="152"/>
      <c r="BE364" s="152"/>
      <c r="BF364" s="152"/>
      <c r="BG364" s="152"/>
    </row>
    <row r="365" spans="1:59" outlineLevel="1" x14ac:dyDescent="0.2">
      <c r="A365" s="159"/>
      <c r="B365" s="160"/>
      <c r="C365" s="193" t="s">
        <v>144</v>
      </c>
      <c r="D365" s="191"/>
      <c r="E365" s="192">
        <v>2</v>
      </c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52"/>
      <c r="X365" s="152"/>
      <c r="Y365" s="152"/>
      <c r="Z365" s="152"/>
      <c r="AA365" s="152"/>
      <c r="AB365" s="152"/>
      <c r="AC365" s="152"/>
      <c r="AD365" s="152"/>
      <c r="AE365" s="152"/>
      <c r="AF365" s="152" t="s">
        <v>329</v>
      </c>
      <c r="AG365" s="152">
        <v>0</v>
      </c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</row>
    <row r="366" spans="1:59" ht="22.5" outlineLevel="1" x14ac:dyDescent="0.2">
      <c r="A366" s="171">
        <v>75</v>
      </c>
      <c r="B366" s="172" t="s">
        <v>2294</v>
      </c>
      <c r="C366" s="187" t="s">
        <v>2295</v>
      </c>
      <c r="D366" s="173" t="s">
        <v>395</v>
      </c>
      <c r="E366" s="174">
        <v>1</v>
      </c>
      <c r="F366" s="175"/>
      <c r="G366" s="176">
        <f>ROUND(E366*F366,2)</f>
        <v>0</v>
      </c>
      <c r="H366" s="175"/>
      <c r="I366" s="176">
        <f>ROUND(E366*H366,2)</f>
        <v>0</v>
      </c>
      <c r="J366" s="175"/>
      <c r="K366" s="176">
        <f>ROUND(E366*J366,2)</f>
        <v>0</v>
      </c>
      <c r="L366" s="176">
        <v>15</v>
      </c>
      <c r="M366" s="176">
        <f>G366*(1+L366/100)</f>
        <v>0</v>
      </c>
      <c r="N366" s="176">
        <v>6.62E-3</v>
      </c>
      <c r="O366" s="176">
        <f>ROUND(E366*N366,2)</f>
        <v>0.01</v>
      </c>
      <c r="P366" s="176">
        <v>0</v>
      </c>
      <c r="Q366" s="176">
        <f>ROUND(E366*P366,2)</f>
        <v>0</v>
      </c>
      <c r="R366" s="176" t="s">
        <v>1704</v>
      </c>
      <c r="S366" s="176" t="s">
        <v>269</v>
      </c>
      <c r="T366" s="161">
        <v>0.86799999999999999</v>
      </c>
      <c r="U366" s="161">
        <f>ROUND(E366*T366,2)</f>
        <v>0.87</v>
      </c>
      <c r="V366" s="161"/>
      <c r="W366" s="152"/>
      <c r="X366" s="152"/>
      <c r="Y366" s="152"/>
      <c r="Z366" s="152"/>
      <c r="AA366" s="152"/>
      <c r="AB366" s="152"/>
      <c r="AC366" s="152"/>
      <c r="AD366" s="152"/>
      <c r="AE366" s="152"/>
      <c r="AF366" s="152" t="s">
        <v>1756</v>
      </c>
      <c r="AG366" s="152"/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  <c r="AV366" s="152"/>
      <c r="AW366" s="152"/>
      <c r="AX366" s="152"/>
      <c r="AY366" s="152"/>
      <c r="AZ366" s="152"/>
      <c r="BA366" s="152"/>
      <c r="BB366" s="152"/>
      <c r="BC366" s="152"/>
      <c r="BD366" s="152"/>
      <c r="BE366" s="152"/>
      <c r="BF366" s="152"/>
      <c r="BG366" s="152"/>
    </row>
    <row r="367" spans="1:59" outlineLevel="1" x14ac:dyDescent="0.2">
      <c r="A367" s="159"/>
      <c r="B367" s="160"/>
      <c r="C367" s="248" t="s">
        <v>2296</v>
      </c>
      <c r="D367" s="249"/>
      <c r="E367" s="249"/>
      <c r="F367" s="249"/>
      <c r="G367" s="249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52"/>
      <c r="X367" s="152"/>
      <c r="Y367" s="152"/>
      <c r="Z367" s="152"/>
      <c r="AA367" s="152"/>
      <c r="AB367" s="152"/>
      <c r="AC367" s="152"/>
      <c r="AD367" s="152"/>
      <c r="AE367" s="152"/>
      <c r="AF367" s="152" t="s">
        <v>272</v>
      </c>
      <c r="AG367" s="152"/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  <c r="AV367" s="152"/>
      <c r="AW367" s="152"/>
      <c r="AX367" s="152"/>
      <c r="AY367" s="152"/>
      <c r="AZ367" s="152"/>
      <c r="BA367" s="152"/>
      <c r="BB367" s="152"/>
      <c r="BC367" s="152"/>
      <c r="BD367" s="152"/>
      <c r="BE367" s="152"/>
      <c r="BF367" s="152"/>
      <c r="BG367" s="152"/>
    </row>
    <row r="368" spans="1:59" outlineLevel="1" x14ac:dyDescent="0.2">
      <c r="A368" s="159"/>
      <c r="B368" s="160"/>
      <c r="C368" s="193" t="s">
        <v>2099</v>
      </c>
      <c r="D368" s="191"/>
      <c r="E368" s="192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52"/>
      <c r="X368" s="152"/>
      <c r="Y368" s="152"/>
      <c r="Z368" s="152"/>
      <c r="AA368" s="152"/>
      <c r="AB368" s="152"/>
      <c r="AC368" s="152"/>
      <c r="AD368" s="152"/>
      <c r="AE368" s="152"/>
      <c r="AF368" s="152" t="s">
        <v>329</v>
      </c>
      <c r="AG368" s="152">
        <v>0</v>
      </c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  <c r="AV368" s="152"/>
      <c r="AW368" s="152"/>
      <c r="AX368" s="152"/>
      <c r="AY368" s="152"/>
      <c r="AZ368" s="152"/>
      <c r="BA368" s="152"/>
      <c r="BB368" s="152"/>
      <c r="BC368" s="152"/>
      <c r="BD368" s="152"/>
      <c r="BE368" s="152"/>
      <c r="BF368" s="152"/>
      <c r="BG368" s="152"/>
    </row>
    <row r="369" spans="1:59" outlineLevel="1" x14ac:dyDescent="0.2">
      <c r="A369" s="159"/>
      <c r="B369" s="160"/>
      <c r="C369" s="193" t="s">
        <v>59</v>
      </c>
      <c r="D369" s="191"/>
      <c r="E369" s="192">
        <v>1</v>
      </c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52"/>
      <c r="X369" s="152"/>
      <c r="Y369" s="152"/>
      <c r="Z369" s="152"/>
      <c r="AA369" s="152"/>
      <c r="AB369" s="152"/>
      <c r="AC369" s="152"/>
      <c r="AD369" s="152"/>
      <c r="AE369" s="152"/>
      <c r="AF369" s="152" t="s">
        <v>329</v>
      </c>
      <c r="AG369" s="152">
        <v>0</v>
      </c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</row>
    <row r="370" spans="1:59" ht="22.5" outlineLevel="1" x14ac:dyDescent="0.2">
      <c r="A370" s="171">
        <v>76</v>
      </c>
      <c r="B370" s="172" t="s">
        <v>2297</v>
      </c>
      <c r="C370" s="187" t="s">
        <v>2298</v>
      </c>
      <c r="D370" s="173" t="s">
        <v>395</v>
      </c>
      <c r="E370" s="174">
        <v>1</v>
      </c>
      <c r="F370" s="175"/>
      <c r="G370" s="176">
        <f>ROUND(E370*F370,2)</f>
        <v>0</v>
      </c>
      <c r="H370" s="175"/>
      <c r="I370" s="176">
        <f>ROUND(E370*H370,2)</f>
        <v>0</v>
      </c>
      <c r="J370" s="175"/>
      <c r="K370" s="176">
        <f>ROUND(E370*J370,2)</f>
        <v>0</v>
      </c>
      <c r="L370" s="176">
        <v>15</v>
      </c>
      <c r="M370" s="176">
        <f>G370*(1+L370/100)</f>
        <v>0</v>
      </c>
      <c r="N370" s="176">
        <v>1.6000000000000001E-4</v>
      </c>
      <c r="O370" s="176">
        <f>ROUND(E370*N370,2)</f>
        <v>0</v>
      </c>
      <c r="P370" s="176">
        <v>0</v>
      </c>
      <c r="Q370" s="176">
        <f>ROUND(E370*P370,2)</f>
        <v>0</v>
      </c>
      <c r="R370" s="176" t="s">
        <v>1704</v>
      </c>
      <c r="S370" s="176" t="s">
        <v>269</v>
      </c>
      <c r="T370" s="161">
        <v>0.16500000000000001</v>
      </c>
      <c r="U370" s="161">
        <f>ROUND(E370*T370,2)</f>
        <v>0.17</v>
      </c>
      <c r="V370" s="161"/>
      <c r="W370" s="152"/>
      <c r="X370" s="152"/>
      <c r="Y370" s="152"/>
      <c r="Z370" s="152"/>
      <c r="AA370" s="152"/>
      <c r="AB370" s="152"/>
      <c r="AC370" s="152"/>
      <c r="AD370" s="152"/>
      <c r="AE370" s="152"/>
      <c r="AF370" s="152" t="s">
        <v>1756</v>
      </c>
      <c r="AG370" s="152"/>
      <c r="AH370" s="152"/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  <c r="AV370" s="152"/>
      <c r="AW370" s="152"/>
      <c r="AX370" s="152"/>
      <c r="AY370" s="152"/>
      <c r="AZ370" s="152"/>
      <c r="BA370" s="152"/>
      <c r="BB370" s="152"/>
      <c r="BC370" s="152"/>
      <c r="BD370" s="152"/>
      <c r="BE370" s="152"/>
      <c r="BF370" s="152"/>
      <c r="BG370" s="152"/>
    </row>
    <row r="371" spans="1:59" outlineLevel="1" x14ac:dyDescent="0.2">
      <c r="A371" s="159"/>
      <c r="B371" s="160"/>
      <c r="C371" s="248" t="s">
        <v>2299</v>
      </c>
      <c r="D371" s="249"/>
      <c r="E371" s="249"/>
      <c r="F371" s="249"/>
      <c r="G371" s="249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52"/>
      <c r="X371" s="152"/>
      <c r="Y371" s="152"/>
      <c r="Z371" s="152"/>
      <c r="AA371" s="152"/>
      <c r="AB371" s="152"/>
      <c r="AC371" s="152"/>
      <c r="AD371" s="152"/>
      <c r="AE371" s="152"/>
      <c r="AF371" s="152" t="s">
        <v>272</v>
      </c>
      <c r="AG371" s="152"/>
      <c r="AH371" s="152"/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  <c r="AV371" s="152"/>
      <c r="AW371" s="152"/>
      <c r="AX371" s="152"/>
      <c r="AY371" s="152"/>
      <c r="AZ371" s="152"/>
      <c r="BA371" s="152"/>
      <c r="BB371" s="152"/>
      <c r="BC371" s="152"/>
      <c r="BD371" s="152"/>
      <c r="BE371" s="152"/>
      <c r="BF371" s="152"/>
      <c r="BG371" s="152"/>
    </row>
    <row r="372" spans="1:59" outlineLevel="1" x14ac:dyDescent="0.2">
      <c r="A372" s="159"/>
      <c r="B372" s="160"/>
      <c r="C372" s="193" t="s">
        <v>2099</v>
      </c>
      <c r="D372" s="191"/>
      <c r="E372" s="192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52"/>
      <c r="X372" s="152"/>
      <c r="Y372" s="152"/>
      <c r="Z372" s="152"/>
      <c r="AA372" s="152"/>
      <c r="AB372" s="152"/>
      <c r="AC372" s="152"/>
      <c r="AD372" s="152"/>
      <c r="AE372" s="152"/>
      <c r="AF372" s="152" t="s">
        <v>329</v>
      </c>
      <c r="AG372" s="152">
        <v>0</v>
      </c>
      <c r="AH372" s="152"/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  <c r="AV372" s="152"/>
      <c r="AW372" s="152"/>
      <c r="AX372" s="152"/>
      <c r="AY372" s="152"/>
      <c r="AZ372" s="152"/>
      <c r="BA372" s="152"/>
      <c r="BB372" s="152"/>
      <c r="BC372" s="152"/>
      <c r="BD372" s="152"/>
      <c r="BE372" s="152"/>
      <c r="BF372" s="152"/>
      <c r="BG372" s="152"/>
    </row>
    <row r="373" spans="1:59" outlineLevel="1" x14ac:dyDescent="0.2">
      <c r="A373" s="159"/>
      <c r="B373" s="160"/>
      <c r="C373" s="193" t="s">
        <v>59</v>
      </c>
      <c r="D373" s="191"/>
      <c r="E373" s="192">
        <v>1</v>
      </c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52"/>
      <c r="X373" s="152"/>
      <c r="Y373" s="152"/>
      <c r="Z373" s="152"/>
      <c r="AA373" s="152"/>
      <c r="AB373" s="152"/>
      <c r="AC373" s="152"/>
      <c r="AD373" s="152"/>
      <c r="AE373" s="152"/>
      <c r="AF373" s="152" t="s">
        <v>329</v>
      </c>
      <c r="AG373" s="152">
        <v>0</v>
      </c>
      <c r="AH373" s="152"/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  <c r="AV373" s="152"/>
      <c r="AW373" s="152"/>
      <c r="AX373" s="152"/>
      <c r="AY373" s="152"/>
      <c r="AZ373" s="152"/>
      <c r="BA373" s="152"/>
      <c r="BB373" s="152"/>
      <c r="BC373" s="152"/>
      <c r="BD373" s="152"/>
      <c r="BE373" s="152"/>
      <c r="BF373" s="152"/>
      <c r="BG373" s="152"/>
    </row>
    <row r="374" spans="1:59" ht="22.5" outlineLevel="1" x14ac:dyDescent="0.2">
      <c r="A374" s="171">
        <v>77</v>
      </c>
      <c r="B374" s="172" t="s">
        <v>2300</v>
      </c>
      <c r="C374" s="187" t="s">
        <v>2301</v>
      </c>
      <c r="D374" s="173" t="s">
        <v>395</v>
      </c>
      <c r="E374" s="174">
        <v>1</v>
      </c>
      <c r="F374" s="175"/>
      <c r="G374" s="176">
        <f>ROUND(E374*F374,2)</f>
        <v>0</v>
      </c>
      <c r="H374" s="175"/>
      <c r="I374" s="176">
        <f>ROUND(E374*H374,2)</f>
        <v>0</v>
      </c>
      <c r="J374" s="175"/>
      <c r="K374" s="176">
        <f>ROUND(E374*J374,2)</f>
        <v>0</v>
      </c>
      <c r="L374" s="176">
        <v>15</v>
      </c>
      <c r="M374" s="176">
        <f>G374*(1+L374/100)</f>
        <v>0</v>
      </c>
      <c r="N374" s="176">
        <v>3.6999999999999999E-4</v>
      </c>
      <c r="O374" s="176">
        <f>ROUND(E374*N374,2)</f>
        <v>0</v>
      </c>
      <c r="P374" s="176">
        <v>0</v>
      </c>
      <c r="Q374" s="176">
        <f>ROUND(E374*P374,2)</f>
        <v>0</v>
      </c>
      <c r="R374" s="176" t="s">
        <v>1704</v>
      </c>
      <c r="S374" s="176" t="s">
        <v>269</v>
      </c>
      <c r="T374" s="161">
        <v>0.22700000000000001</v>
      </c>
      <c r="U374" s="161">
        <f>ROUND(E374*T374,2)</f>
        <v>0.23</v>
      </c>
      <c r="V374" s="161"/>
      <c r="W374" s="152"/>
      <c r="X374" s="152"/>
      <c r="Y374" s="152"/>
      <c r="Z374" s="152"/>
      <c r="AA374" s="152"/>
      <c r="AB374" s="152"/>
      <c r="AC374" s="152"/>
      <c r="AD374" s="152"/>
      <c r="AE374" s="152"/>
      <c r="AF374" s="152" t="s">
        <v>1756</v>
      </c>
      <c r="AG374" s="152"/>
      <c r="AH374" s="152"/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  <c r="AV374" s="152"/>
      <c r="AW374" s="152"/>
      <c r="AX374" s="152"/>
      <c r="AY374" s="152"/>
      <c r="AZ374" s="152"/>
      <c r="BA374" s="152"/>
      <c r="BB374" s="152"/>
      <c r="BC374" s="152"/>
      <c r="BD374" s="152"/>
      <c r="BE374" s="152"/>
      <c r="BF374" s="152"/>
      <c r="BG374" s="152"/>
    </row>
    <row r="375" spans="1:59" outlineLevel="1" x14ac:dyDescent="0.2">
      <c r="A375" s="159"/>
      <c r="B375" s="160"/>
      <c r="C375" s="248" t="s">
        <v>2302</v>
      </c>
      <c r="D375" s="249"/>
      <c r="E375" s="249"/>
      <c r="F375" s="249"/>
      <c r="G375" s="249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52"/>
      <c r="X375" s="152"/>
      <c r="Y375" s="152"/>
      <c r="Z375" s="152"/>
      <c r="AA375" s="152"/>
      <c r="AB375" s="152"/>
      <c r="AC375" s="152"/>
      <c r="AD375" s="152"/>
      <c r="AE375" s="152"/>
      <c r="AF375" s="152" t="s">
        <v>272</v>
      </c>
      <c r="AG375" s="152"/>
      <c r="AH375" s="152"/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  <c r="AV375" s="152"/>
      <c r="AW375" s="152"/>
      <c r="AX375" s="152"/>
      <c r="AY375" s="152"/>
      <c r="AZ375" s="152"/>
      <c r="BA375" s="152"/>
      <c r="BB375" s="152"/>
      <c r="BC375" s="152"/>
      <c r="BD375" s="152"/>
      <c r="BE375" s="152"/>
      <c r="BF375" s="152"/>
      <c r="BG375" s="152"/>
    </row>
    <row r="376" spans="1:59" outlineLevel="1" x14ac:dyDescent="0.2">
      <c r="A376" s="159"/>
      <c r="B376" s="160"/>
      <c r="C376" s="193" t="s">
        <v>2099</v>
      </c>
      <c r="D376" s="191"/>
      <c r="E376" s="192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52"/>
      <c r="X376" s="152"/>
      <c r="Y376" s="152"/>
      <c r="Z376" s="152"/>
      <c r="AA376" s="152"/>
      <c r="AB376" s="152"/>
      <c r="AC376" s="152"/>
      <c r="AD376" s="152"/>
      <c r="AE376" s="152"/>
      <c r="AF376" s="152" t="s">
        <v>329</v>
      </c>
      <c r="AG376" s="152">
        <v>0</v>
      </c>
      <c r="AH376" s="152"/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  <c r="AV376" s="152"/>
      <c r="AW376" s="152"/>
      <c r="AX376" s="152"/>
      <c r="AY376" s="152"/>
      <c r="AZ376" s="152"/>
      <c r="BA376" s="152"/>
      <c r="BB376" s="152"/>
      <c r="BC376" s="152"/>
      <c r="BD376" s="152"/>
      <c r="BE376" s="152"/>
      <c r="BF376" s="152"/>
      <c r="BG376" s="152"/>
    </row>
    <row r="377" spans="1:59" outlineLevel="1" x14ac:dyDescent="0.2">
      <c r="A377" s="159"/>
      <c r="B377" s="160"/>
      <c r="C377" s="193" t="s">
        <v>59</v>
      </c>
      <c r="D377" s="191"/>
      <c r="E377" s="192">
        <v>1</v>
      </c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52"/>
      <c r="X377" s="152"/>
      <c r="Y377" s="152"/>
      <c r="Z377" s="152"/>
      <c r="AA377" s="152"/>
      <c r="AB377" s="152"/>
      <c r="AC377" s="152"/>
      <c r="AD377" s="152"/>
      <c r="AE377" s="152"/>
      <c r="AF377" s="152" t="s">
        <v>329</v>
      </c>
      <c r="AG377" s="152">
        <v>0</v>
      </c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  <c r="AV377" s="152"/>
      <c r="AW377" s="152"/>
      <c r="AX377" s="152"/>
      <c r="AY377" s="152"/>
      <c r="AZ377" s="152"/>
      <c r="BA377" s="152"/>
      <c r="BB377" s="152"/>
      <c r="BC377" s="152"/>
      <c r="BD377" s="152"/>
      <c r="BE377" s="152"/>
      <c r="BF377" s="152"/>
      <c r="BG377" s="152"/>
    </row>
    <row r="378" spans="1:59" ht="22.5" outlineLevel="1" x14ac:dyDescent="0.2">
      <c r="A378" s="171">
        <v>78</v>
      </c>
      <c r="B378" s="172" t="s">
        <v>2303</v>
      </c>
      <c r="C378" s="187" t="s">
        <v>2304</v>
      </c>
      <c r="D378" s="173" t="s">
        <v>395</v>
      </c>
      <c r="E378" s="174">
        <v>1</v>
      </c>
      <c r="F378" s="175"/>
      <c r="G378" s="176">
        <f>ROUND(E378*F378,2)</f>
        <v>0</v>
      </c>
      <c r="H378" s="175"/>
      <c r="I378" s="176">
        <f>ROUND(E378*H378,2)</f>
        <v>0</v>
      </c>
      <c r="J378" s="175"/>
      <c r="K378" s="176">
        <f>ROUND(E378*J378,2)</f>
        <v>0</v>
      </c>
      <c r="L378" s="176">
        <v>15</v>
      </c>
      <c r="M378" s="176">
        <f>G378*(1+L378/100)</f>
        <v>0</v>
      </c>
      <c r="N378" s="176">
        <v>4.8000000000000001E-4</v>
      </c>
      <c r="O378" s="176">
        <f>ROUND(E378*N378,2)</f>
        <v>0</v>
      </c>
      <c r="P378" s="176">
        <v>0</v>
      </c>
      <c r="Q378" s="176">
        <f>ROUND(E378*P378,2)</f>
        <v>0</v>
      </c>
      <c r="R378" s="176" t="s">
        <v>1704</v>
      </c>
      <c r="S378" s="176" t="s">
        <v>269</v>
      </c>
      <c r="T378" s="161">
        <v>0.26900000000000002</v>
      </c>
      <c r="U378" s="161">
        <f>ROUND(E378*T378,2)</f>
        <v>0.27</v>
      </c>
      <c r="V378" s="161"/>
      <c r="W378" s="152"/>
      <c r="X378" s="152"/>
      <c r="Y378" s="152"/>
      <c r="Z378" s="152"/>
      <c r="AA378" s="152"/>
      <c r="AB378" s="152"/>
      <c r="AC378" s="152"/>
      <c r="AD378" s="152"/>
      <c r="AE378" s="152"/>
      <c r="AF378" s="152" t="s">
        <v>1756</v>
      </c>
      <c r="AG378" s="152"/>
      <c r="AH378" s="152"/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  <c r="AV378" s="152"/>
      <c r="AW378" s="152"/>
      <c r="AX378" s="152"/>
      <c r="AY378" s="152"/>
      <c r="AZ378" s="152"/>
      <c r="BA378" s="152"/>
      <c r="BB378" s="152"/>
      <c r="BC378" s="152"/>
      <c r="BD378" s="152"/>
      <c r="BE378" s="152"/>
      <c r="BF378" s="152"/>
      <c r="BG378" s="152"/>
    </row>
    <row r="379" spans="1:59" outlineLevel="1" x14ac:dyDescent="0.2">
      <c r="A379" s="159"/>
      <c r="B379" s="160"/>
      <c r="C379" s="248" t="s">
        <v>2305</v>
      </c>
      <c r="D379" s="249"/>
      <c r="E379" s="249"/>
      <c r="F379" s="249"/>
      <c r="G379" s="249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52"/>
      <c r="X379" s="152"/>
      <c r="Y379" s="152"/>
      <c r="Z379" s="152"/>
      <c r="AA379" s="152"/>
      <c r="AB379" s="152"/>
      <c r="AC379" s="152"/>
      <c r="AD379" s="152"/>
      <c r="AE379" s="152"/>
      <c r="AF379" s="152" t="s">
        <v>272</v>
      </c>
      <c r="AG379" s="152"/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  <c r="AV379" s="152"/>
      <c r="AW379" s="152"/>
      <c r="AX379" s="152"/>
      <c r="AY379" s="152"/>
      <c r="AZ379" s="152"/>
      <c r="BA379" s="152"/>
      <c r="BB379" s="152"/>
      <c r="BC379" s="152"/>
      <c r="BD379" s="152"/>
      <c r="BE379" s="152"/>
      <c r="BF379" s="152"/>
      <c r="BG379" s="152"/>
    </row>
    <row r="380" spans="1:59" outlineLevel="1" x14ac:dyDescent="0.2">
      <c r="A380" s="159"/>
      <c r="B380" s="160"/>
      <c r="C380" s="193" t="s">
        <v>2099</v>
      </c>
      <c r="D380" s="191"/>
      <c r="E380" s="192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52"/>
      <c r="X380" s="152"/>
      <c r="Y380" s="152"/>
      <c r="Z380" s="152"/>
      <c r="AA380" s="152"/>
      <c r="AB380" s="152"/>
      <c r="AC380" s="152"/>
      <c r="AD380" s="152"/>
      <c r="AE380" s="152"/>
      <c r="AF380" s="152" t="s">
        <v>329</v>
      </c>
      <c r="AG380" s="152">
        <v>0</v>
      </c>
      <c r="AH380" s="152"/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  <c r="AV380" s="152"/>
      <c r="AW380" s="152"/>
      <c r="AX380" s="152"/>
      <c r="AY380" s="152"/>
      <c r="AZ380" s="152"/>
      <c r="BA380" s="152"/>
      <c r="BB380" s="152"/>
      <c r="BC380" s="152"/>
      <c r="BD380" s="152"/>
      <c r="BE380" s="152"/>
      <c r="BF380" s="152"/>
      <c r="BG380" s="152"/>
    </row>
    <row r="381" spans="1:59" outlineLevel="1" x14ac:dyDescent="0.2">
      <c r="A381" s="159"/>
      <c r="B381" s="160"/>
      <c r="C381" s="193" t="s">
        <v>59</v>
      </c>
      <c r="D381" s="191"/>
      <c r="E381" s="192">
        <v>1</v>
      </c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52"/>
      <c r="X381" s="152"/>
      <c r="Y381" s="152"/>
      <c r="Z381" s="152"/>
      <c r="AA381" s="152"/>
      <c r="AB381" s="152"/>
      <c r="AC381" s="152"/>
      <c r="AD381" s="152"/>
      <c r="AE381" s="152"/>
      <c r="AF381" s="152" t="s">
        <v>329</v>
      </c>
      <c r="AG381" s="152">
        <v>0</v>
      </c>
      <c r="AH381" s="152"/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  <c r="AV381" s="152"/>
      <c r="AW381" s="152"/>
      <c r="AX381" s="152"/>
      <c r="AY381" s="152"/>
      <c r="AZ381" s="152"/>
      <c r="BA381" s="152"/>
      <c r="BB381" s="152"/>
      <c r="BC381" s="152"/>
      <c r="BD381" s="152"/>
      <c r="BE381" s="152"/>
      <c r="BF381" s="152"/>
      <c r="BG381" s="152"/>
    </row>
    <row r="382" spans="1:59" ht="22.5" outlineLevel="1" x14ac:dyDescent="0.2">
      <c r="A382" s="171">
        <v>79</v>
      </c>
      <c r="B382" s="172" t="s">
        <v>2306</v>
      </c>
      <c r="C382" s="187" t="s">
        <v>2307</v>
      </c>
      <c r="D382" s="173" t="s">
        <v>395</v>
      </c>
      <c r="E382" s="174">
        <v>1</v>
      </c>
      <c r="F382" s="175"/>
      <c r="G382" s="176">
        <f>ROUND(E382*F382,2)</f>
        <v>0</v>
      </c>
      <c r="H382" s="175"/>
      <c r="I382" s="176">
        <f>ROUND(E382*H382,2)</f>
        <v>0</v>
      </c>
      <c r="J382" s="175"/>
      <c r="K382" s="176">
        <f>ROUND(E382*J382,2)</f>
        <v>0</v>
      </c>
      <c r="L382" s="176">
        <v>15</v>
      </c>
      <c r="M382" s="176">
        <f>G382*(1+L382/100)</f>
        <v>0</v>
      </c>
      <c r="N382" s="176">
        <v>9.2000000000000003E-4</v>
      </c>
      <c r="O382" s="176">
        <f>ROUND(E382*N382,2)</f>
        <v>0</v>
      </c>
      <c r="P382" s="176">
        <v>0</v>
      </c>
      <c r="Q382" s="176">
        <f>ROUND(E382*P382,2)</f>
        <v>0</v>
      </c>
      <c r="R382" s="176" t="s">
        <v>1704</v>
      </c>
      <c r="S382" s="176" t="s">
        <v>269</v>
      </c>
      <c r="T382" s="161">
        <v>0.35099999999999998</v>
      </c>
      <c r="U382" s="161">
        <f>ROUND(E382*T382,2)</f>
        <v>0.35</v>
      </c>
      <c r="V382" s="161"/>
      <c r="W382" s="152"/>
      <c r="X382" s="152"/>
      <c r="Y382" s="152"/>
      <c r="Z382" s="152"/>
      <c r="AA382" s="152"/>
      <c r="AB382" s="152"/>
      <c r="AC382" s="152"/>
      <c r="AD382" s="152"/>
      <c r="AE382" s="152"/>
      <c r="AF382" s="152" t="s">
        <v>1756</v>
      </c>
      <c r="AG382" s="152"/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  <c r="AV382" s="152"/>
      <c r="AW382" s="152"/>
      <c r="AX382" s="152"/>
      <c r="AY382" s="152"/>
      <c r="AZ382" s="152"/>
      <c r="BA382" s="152"/>
      <c r="BB382" s="152"/>
      <c r="BC382" s="152"/>
      <c r="BD382" s="152"/>
      <c r="BE382" s="152"/>
      <c r="BF382" s="152"/>
      <c r="BG382" s="152"/>
    </row>
    <row r="383" spans="1:59" outlineLevel="1" x14ac:dyDescent="0.2">
      <c r="A383" s="159"/>
      <c r="B383" s="160"/>
      <c r="C383" s="248" t="s">
        <v>2308</v>
      </c>
      <c r="D383" s="249"/>
      <c r="E383" s="249"/>
      <c r="F383" s="249"/>
      <c r="G383" s="249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52"/>
      <c r="X383" s="152"/>
      <c r="Y383" s="152"/>
      <c r="Z383" s="152"/>
      <c r="AA383" s="152"/>
      <c r="AB383" s="152"/>
      <c r="AC383" s="152"/>
      <c r="AD383" s="152"/>
      <c r="AE383" s="152"/>
      <c r="AF383" s="152" t="s">
        <v>272</v>
      </c>
      <c r="AG383" s="152"/>
      <c r="AH383" s="152"/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  <c r="AV383" s="152"/>
      <c r="AW383" s="152"/>
      <c r="AX383" s="152"/>
      <c r="AY383" s="152"/>
      <c r="AZ383" s="152"/>
      <c r="BA383" s="152"/>
      <c r="BB383" s="152"/>
      <c r="BC383" s="152"/>
      <c r="BD383" s="152"/>
      <c r="BE383" s="152"/>
      <c r="BF383" s="152"/>
      <c r="BG383" s="152"/>
    </row>
    <row r="384" spans="1:59" outlineLevel="1" x14ac:dyDescent="0.2">
      <c r="A384" s="159"/>
      <c r="B384" s="160"/>
      <c r="C384" s="193" t="s">
        <v>2099</v>
      </c>
      <c r="D384" s="191"/>
      <c r="E384" s="192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52"/>
      <c r="X384" s="152"/>
      <c r="Y384" s="152"/>
      <c r="Z384" s="152"/>
      <c r="AA384" s="152"/>
      <c r="AB384" s="152"/>
      <c r="AC384" s="152"/>
      <c r="AD384" s="152"/>
      <c r="AE384" s="152"/>
      <c r="AF384" s="152" t="s">
        <v>329</v>
      </c>
      <c r="AG384" s="152">
        <v>0</v>
      </c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  <c r="AV384" s="152"/>
      <c r="AW384" s="152"/>
      <c r="AX384" s="152"/>
      <c r="AY384" s="152"/>
      <c r="AZ384" s="152"/>
      <c r="BA384" s="152"/>
      <c r="BB384" s="152"/>
      <c r="BC384" s="152"/>
      <c r="BD384" s="152"/>
      <c r="BE384" s="152"/>
      <c r="BF384" s="152"/>
      <c r="BG384" s="152"/>
    </row>
    <row r="385" spans="1:59" outlineLevel="1" x14ac:dyDescent="0.2">
      <c r="A385" s="159"/>
      <c r="B385" s="160"/>
      <c r="C385" s="193" t="s">
        <v>59</v>
      </c>
      <c r="D385" s="191"/>
      <c r="E385" s="192">
        <v>1</v>
      </c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52"/>
      <c r="X385" s="152"/>
      <c r="Y385" s="152"/>
      <c r="Z385" s="152"/>
      <c r="AA385" s="152"/>
      <c r="AB385" s="152"/>
      <c r="AC385" s="152"/>
      <c r="AD385" s="152"/>
      <c r="AE385" s="152"/>
      <c r="AF385" s="152" t="s">
        <v>329</v>
      </c>
      <c r="AG385" s="152">
        <v>0</v>
      </c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  <c r="AV385" s="152"/>
      <c r="AW385" s="152"/>
      <c r="AX385" s="152"/>
      <c r="AY385" s="152"/>
      <c r="AZ385" s="152"/>
      <c r="BA385" s="152"/>
      <c r="BB385" s="152"/>
      <c r="BC385" s="152"/>
      <c r="BD385" s="152"/>
      <c r="BE385" s="152"/>
      <c r="BF385" s="152"/>
      <c r="BG385" s="152"/>
    </row>
    <row r="386" spans="1:59" ht="22.5" outlineLevel="1" x14ac:dyDescent="0.2">
      <c r="A386" s="171">
        <v>80</v>
      </c>
      <c r="B386" s="172" t="s">
        <v>2309</v>
      </c>
      <c r="C386" s="187" t="s">
        <v>2310</v>
      </c>
      <c r="D386" s="173" t="s">
        <v>395</v>
      </c>
      <c r="E386" s="174">
        <v>1</v>
      </c>
      <c r="F386" s="175"/>
      <c r="G386" s="176">
        <f>ROUND(E386*F386,2)</f>
        <v>0</v>
      </c>
      <c r="H386" s="175"/>
      <c r="I386" s="176">
        <f>ROUND(E386*H386,2)</f>
        <v>0</v>
      </c>
      <c r="J386" s="175"/>
      <c r="K386" s="176">
        <f>ROUND(E386*J386,2)</f>
        <v>0</v>
      </c>
      <c r="L386" s="176">
        <v>15</v>
      </c>
      <c r="M386" s="176">
        <f>G386*(1+L386/100)</f>
        <v>0</v>
      </c>
      <c r="N386" s="176">
        <v>0</v>
      </c>
      <c r="O386" s="176">
        <f>ROUND(E386*N386,2)</f>
        <v>0</v>
      </c>
      <c r="P386" s="176">
        <v>0</v>
      </c>
      <c r="Q386" s="176">
        <f>ROUND(E386*P386,2)</f>
        <v>0</v>
      </c>
      <c r="R386" s="176" t="s">
        <v>1836</v>
      </c>
      <c r="S386" s="176" t="s">
        <v>269</v>
      </c>
      <c r="T386" s="161">
        <v>0.433</v>
      </c>
      <c r="U386" s="161">
        <f>ROUND(E386*T386,2)</f>
        <v>0.43</v>
      </c>
      <c r="V386" s="161"/>
      <c r="W386" s="152"/>
      <c r="X386" s="152"/>
      <c r="Y386" s="152"/>
      <c r="Z386" s="152"/>
      <c r="AA386" s="152"/>
      <c r="AB386" s="152"/>
      <c r="AC386" s="152"/>
      <c r="AD386" s="152"/>
      <c r="AE386" s="152"/>
      <c r="AF386" s="152" t="s">
        <v>1756</v>
      </c>
      <c r="AG386" s="152"/>
      <c r="AH386" s="152"/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  <c r="AV386" s="152"/>
      <c r="AW386" s="152"/>
      <c r="AX386" s="152"/>
      <c r="AY386" s="152"/>
      <c r="AZ386" s="152"/>
      <c r="BA386" s="152"/>
      <c r="BB386" s="152"/>
      <c r="BC386" s="152"/>
      <c r="BD386" s="152"/>
      <c r="BE386" s="152"/>
      <c r="BF386" s="152"/>
      <c r="BG386" s="152"/>
    </row>
    <row r="387" spans="1:59" outlineLevel="1" x14ac:dyDescent="0.2">
      <c r="A387" s="159"/>
      <c r="B387" s="160"/>
      <c r="C387" s="248" t="s">
        <v>2311</v>
      </c>
      <c r="D387" s="249"/>
      <c r="E387" s="249"/>
      <c r="F387" s="249"/>
      <c r="G387" s="249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52"/>
      <c r="X387" s="152"/>
      <c r="Y387" s="152"/>
      <c r="Z387" s="152"/>
      <c r="AA387" s="152"/>
      <c r="AB387" s="152"/>
      <c r="AC387" s="152"/>
      <c r="AD387" s="152"/>
      <c r="AE387" s="152"/>
      <c r="AF387" s="152" t="s">
        <v>272</v>
      </c>
      <c r="AG387" s="152"/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  <c r="AV387" s="152"/>
      <c r="AW387" s="152"/>
      <c r="AX387" s="152"/>
      <c r="AY387" s="152"/>
      <c r="AZ387" s="152"/>
      <c r="BA387" s="152"/>
      <c r="BB387" s="152"/>
      <c r="BC387" s="152"/>
      <c r="BD387" s="152"/>
      <c r="BE387" s="152"/>
      <c r="BF387" s="152"/>
      <c r="BG387" s="152"/>
    </row>
    <row r="388" spans="1:59" outlineLevel="1" x14ac:dyDescent="0.2">
      <c r="A388" s="159"/>
      <c r="B388" s="160"/>
      <c r="C388" s="246" t="s">
        <v>2312</v>
      </c>
      <c r="D388" s="247"/>
      <c r="E388" s="247"/>
      <c r="F388" s="247"/>
      <c r="G388" s="247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52"/>
      <c r="X388" s="152"/>
      <c r="Y388" s="152"/>
      <c r="Z388" s="152"/>
      <c r="AA388" s="152"/>
      <c r="AB388" s="152"/>
      <c r="AC388" s="152"/>
      <c r="AD388" s="152"/>
      <c r="AE388" s="152"/>
      <c r="AF388" s="152" t="s">
        <v>272</v>
      </c>
      <c r="AG388" s="152"/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  <c r="AV388" s="152"/>
      <c r="AW388" s="152"/>
      <c r="AX388" s="152"/>
      <c r="AY388" s="152"/>
      <c r="AZ388" s="152"/>
      <c r="BA388" s="152"/>
      <c r="BB388" s="152"/>
      <c r="BC388" s="152"/>
      <c r="BD388" s="152"/>
      <c r="BE388" s="152"/>
      <c r="BF388" s="152"/>
      <c r="BG388" s="152"/>
    </row>
    <row r="389" spans="1:59" outlineLevel="1" x14ac:dyDescent="0.2">
      <c r="A389" s="159"/>
      <c r="B389" s="160"/>
      <c r="C389" s="193" t="s">
        <v>2099</v>
      </c>
      <c r="D389" s="191"/>
      <c r="E389" s="192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52"/>
      <c r="X389" s="152"/>
      <c r="Y389" s="152"/>
      <c r="Z389" s="152"/>
      <c r="AA389" s="152"/>
      <c r="AB389" s="152"/>
      <c r="AC389" s="152"/>
      <c r="AD389" s="152"/>
      <c r="AE389" s="152"/>
      <c r="AF389" s="152" t="s">
        <v>329</v>
      </c>
      <c r="AG389" s="152">
        <v>0</v>
      </c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  <c r="AV389" s="152"/>
      <c r="AW389" s="152"/>
      <c r="AX389" s="152"/>
      <c r="AY389" s="152"/>
      <c r="AZ389" s="152"/>
      <c r="BA389" s="152"/>
      <c r="BB389" s="152"/>
      <c r="BC389" s="152"/>
      <c r="BD389" s="152"/>
      <c r="BE389" s="152"/>
      <c r="BF389" s="152"/>
      <c r="BG389" s="152"/>
    </row>
    <row r="390" spans="1:59" outlineLevel="1" x14ac:dyDescent="0.2">
      <c r="A390" s="159"/>
      <c r="B390" s="160"/>
      <c r="C390" s="193" t="s">
        <v>59</v>
      </c>
      <c r="D390" s="191"/>
      <c r="E390" s="192">
        <v>1</v>
      </c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52"/>
      <c r="X390" s="152"/>
      <c r="Y390" s="152"/>
      <c r="Z390" s="152"/>
      <c r="AA390" s="152"/>
      <c r="AB390" s="152"/>
      <c r="AC390" s="152"/>
      <c r="AD390" s="152"/>
      <c r="AE390" s="152"/>
      <c r="AF390" s="152" t="s">
        <v>329</v>
      </c>
      <c r="AG390" s="152">
        <v>0</v>
      </c>
      <c r="AH390" s="152"/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  <c r="AV390" s="152"/>
      <c r="AW390" s="152"/>
      <c r="AX390" s="152"/>
      <c r="AY390" s="152"/>
      <c r="AZ390" s="152"/>
      <c r="BA390" s="152"/>
      <c r="BB390" s="152"/>
      <c r="BC390" s="152"/>
      <c r="BD390" s="152"/>
      <c r="BE390" s="152"/>
      <c r="BF390" s="152"/>
      <c r="BG390" s="152"/>
    </row>
    <row r="391" spans="1:59" ht="22.5" outlineLevel="1" x14ac:dyDescent="0.2">
      <c r="A391" s="171">
        <v>81</v>
      </c>
      <c r="B391" s="172" t="s">
        <v>2313</v>
      </c>
      <c r="C391" s="187" t="s">
        <v>2314</v>
      </c>
      <c r="D391" s="173" t="s">
        <v>395</v>
      </c>
      <c r="E391" s="174">
        <v>1</v>
      </c>
      <c r="F391" s="175"/>
      <c r="G391" s="176">
        <f>ROUND(E391*F391,2)</f>
        <v>0</v>
      </c>
      <c r="H391" s="175"/>
      <c r="I391" s="176">
        <f>ROUND(E391*H391,2)</f>
        <v>0</v>
      </c>
      <c r="J391" s="175"/>
      <c r="K391" s="176">
        <f>ROUND(E391*J391,2)</f>
        <v>0</v>
      </c>
      <c r="L391" s="176">
        <v>15</v>
      </c>
      <c r="M391" s="176">
        <f>G391*(1+L391/100)</f>
        <v>0</v>
      </c>
      <c r="N391" s="176">
        <v>1.1999999999999999E-3</v>
      </c>
      <c r="O391" s="176">
        <f>ROUND(E391*N391,2)</f>
        <v>0</v>
      </c>
      <c r="P391" s="176">
        <v>0</v>
      </c>
      <c r="Q391" s="176">
        <f>ROUND(E391*P391,2)</f>
        <v>0</v>
      </c>
      <c r="R391" s="176" t="s">
        <v>1704</v>
      </c>
      <c r="S391" s="176" t="s">
        <v>269</v>
      </c>
      <c r="T391" s="161">
        <v>0.35099999999999998</v>
      </c>
      <c r="U391" s="161">
        <f>ROUND(E391*T391,2)</f>
        <v>0.35</v>
      </c>
      <c r="V391" s="161"/>
      <c r="W391" s="152"/>
      <c r="X391" s="152"/>
      <c r="Y391" s="152"/>
      <c r="Z391" s="152"/>
      <c r="AA391" s="152"/>
      <c r="AB391" s="152"/>
      <c r="AC391" s="152"/>
      <c r="AD391" s="152"/>
      <c r="AE391" s="152"/>
      <c r="AF391" s="152" t="s">
        <v>1756</v>
      </c>
      <c r="AG391" s="152"/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  <c r="AV391" s="152"/>
      <c r="AW391" s="152"/>
      <c r="AX391" s="152"/>
      <c r="AY391" s="152"/>
      <c r="AZ391" s="152"/>
      <c r="BA391" s="152"/>
      <c r="BB391" s="152"/>
      <c r="BC391" s="152"/>
      <c r="BD391" s="152"/>
      <c r="BE391" s="152"/>
      <c r="BF391" s="152"/>
      <c r="BG391" s="152"/>
    </row>
    <row r="392" spans="1:59" outlineLevel="1" x14ac:dyDescent="0.2">
      <c r="A392" s="159"/>
      <c r="B392" s="160"/>
      <c r="C392" s="248" t="s">
        <v>2315</v>
      </c>
      <c r="D392" s="249"/>
      <c r="E392" s="249"/>
      <c r="F392" s="249"/>
      <c r="G392" s="249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52"/>
      <c r="X392" s="152"/>
      <c r="Y392" s="152"/>
      <c r="Z392" s="152"/>
      <c r="AA392" s="152"/>
      <c r="AB392" s="152"/>
      <c r="AC392" s="152"/>
      <c r="AD392" s="152"/>
      <c r="AE392" s="152"/>
      <c r="AF392" s="152" t="s">
        <v>272</v>
      </c>
      <c r="AG392" s="152"/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  <c r="AV392" s="152"/>
      <c r="AW392" s="152"/>
      <c r="AX392" s="152"/>
      <c r="AY392" s="152"/>
      <c r="AZ392" s="152"/>
      <c r="BA392" s="152"/>
      <c r="BB392" s="152"/>
      <c r="BC392" s="152"/>
      <c r="BD392" s="152"/>
      <c r="BE392" s="152"/>
      <c r="BF392" s="152"/>
      <c r="BG392" s="152"/>
    </row>
    <row r="393" spans="1:59" outlineLevel="1" x14ac:dyDescent="0.2">
      <c r="A393" s="159"/>
      <c r="B393" s="160"/>
      <c r="C393" s="193" t="s">
        <v>2099</v>
      </c>
      <c r="D393" s="191"/>
      <c r="E393" s="192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52"/>
      <c r="X393" s="152"/>
      <c r="Y393" s="152"/>
      <c r="Z393" s="152"/>
      <c r="AA393" s="152"/>
      <c r="AB393" s="152"/>
      <c r="AC393" s="152"/>
      <c r="AD393" s="152"/>
      <c r="AE393" s="152"/>
      <c r="AF393" s="152" t="s">
        <v>329</v>
      </c>
      <c r="AG393" s="152">
        <v>0</v>
      </c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  <c r="AV393" s="152"/>
      <c r="AW393" s="152"/>
      <c r="AX393" s="152"/>
      <c r="AY393" s="152"/>
      <c r="AZ393" s="152"/>
      <c r="BA393" s="152"/>
      <c r="BB393" s="152"/>
      <c r="BC393" s="152"/>
      <c r="BD393" s="152"/>
      <c r="BE393" s="152"/>
      <c r="BF393" s="152"/>
      <c r="BG393" s="152"/>
    </row>
    <row r="394" spans="1:59" outlineLevel="1" x14ac:dyDescent="0.2">
      <c r="A394" s="159"/>
      <c r="B394" s="160"/>
      <c r="C394" s="193" t="s">
        <v>59</v>
      </c>
      <c r="D394" s="191"/>
      <c r="E394" s="192">
        <v>1</v>
      </c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52"/>
      <c r="X394" s="152"/>
      <c r="Y394" s="152"/>
      <c r="Z394" s="152"/>
      <c r="AA394" s="152"/>
      <c r="AB394" s="152"/>
      <c r="AC394" s="152"/>
      <c r="AD394" s="152"/>
      <c r="AE394" s="152"/>
      <c r="AF394" s="152" t="s">
        <v>329</v>
      </c>
      <c r="AG394" s="152">
        <v>0</v>
      </c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  <c r="AV394" s="152"/>
      <c r="AW394" s="152"/>
      <c r="AX394" s="152"/>
      <c r="AY394" s="152"/>
      <c r="AZ394" s="152"/>
      <c r="BA394" s="152"/>
      <c r="BB394" s="152"/>
      <c r="BC394" s="152"/>
      <c r="BD394" s="152"/>
      <c r="BE394" s="152"/>
      <c r="BF394" s="152"/>
      <c r="BG394" s="152"/>
    </row>
    <row r="395" spans="1:59" outlineLevel="1" x14ac:dyDescent="0.2">
      <c r="A395" s="171">
        <v>82</v>
      </c>
      <c r="B395" s="172" t="s">
        <v>2316</v>
      </c>
      <c r="C395" s="187" t="s">
        <v>2317</v>
      </c>
      <c r="D395" s="173" t="s">
        <v>1541</v>
      </c>
      <c r="E395" s="174">
        <v>1</v>
      </c>
      <c r="F395" s="175"/>
      <c r="G395" s="176">
        <f>ROUND(E395*F395,2)</f>
        <v>0</v>
      </c>
      <c r="H395" s="175"/>
      <c r="I395" s="176">
        <f>ROUND(E395*H395,2)</f>
        <v>0</v>
      </c>
      <c r="J395" s="175"/>
      <c r="K395" s="176">
        <f>ROUND(E395*J395,2)</f>
        <v>0</v>
      </c>
      <c r="L395" s="176">
        <v>15</v>
      </c>
      <c r="M395" s="176">
        <f>G395*(1+L395/100)</f>
        <v>0</v>
      </c>
      <c r="N395" s="176">
        <v>5.2999999999999998E-4</v>
      </c>
      <c r="O395" s="176">
        <f>ROUND(E395*N395,2)</f>
        <v>0</v>
      </c>
      <c r="P395" s="176">
        <v>0</v>
      </c>
      <c r="Q395" s="176">
        <f>ROUND(E395*P395,2)</f>
        <v>0</v>
      </c>
      <c r="R395" s="176" t="s">
        <v>1836</v>
      </c>
      <c r="S395" s="176" t="s">
        <v>269</v>
      </c>
      <c r="T395" s="161">
        <v>0.25</v>
      </c>
      <c r="U395" s="161">
        <f>ROUND(E395*T395,2)</f>
        <v>0.25</v>
      </c>
      <c r="V395" s="161"/>
      <c r="W395" s="152"/>
      <c r="X395" s="152"/>
      <c r="Y395" s="152"/>
      <c r="Z395" s="152"/>
      <c r="AA395" s="152"/>
      <c r="AB395" s="152"/>
      <c r="AC395" s="152"/>
      <c r="AD395" s="152"/>
      <c r="AE395" s="152"/>
      <c r="AF395" s="152" t="s">
        <v>1756</v>
      </c>
      <c r="AG395" s="152"/>
      <c r="AH395" s="152"/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  <c r="AV395" s="152"/>
      <c r="AW395" s="152"/>
      <c r="AX395" s="152"/>
      <c r="AY395" s="152"/>
      <c r="AZ395" s="152"/>
      <c r="BA395" s="152"/>
      <c r="BB395" s="152"/>
      <c r="BC395" s="152"/>
      <c r="BD395" s="152"/>
      <c r="BE395" s="152"/>
      <c r="BF395" s="152"/>
      <c r="BG395" s="152"/>
    </row>
    <row r="396" spans="1:59" outlineLevel="1" x14ac:dyDescent="0.2">
      <c r="A396" s="159"/>
      <c r="B396" s="160"/>
      <c r="C396" s="248" t="s">
        <v>2318</v>
      </c>
      <c r="D396" s="249"/>
      <c r="E396" s="249"/>
      <c r="F396" s="249"/>
      <c r="G396" s="249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52"/>
      <c r="X396" s="152"/>
      <c r="Y396" s="152"/>
      <c r="Z396" s="152"/>
      <c r="AA396" s="152"/>
      <c r="AB396" s="152"/>
      <c r="AC396" s="152"/>
      <c r="AD396" s="152"/>
      <c r="AE396" s="152"/>
      <c r="AF396" s="152" t="s">
        <v>272</v>
      </c>
      <c r="AG396" s="152"/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  <c r="AV396" s="152"/>
      <c r="AW396" s="152"/>
      <c r="AX396" s="152"/>
      <c r="AY396" s="152"/>
      <c r="AZ396" s="152"/>
      <c r="BA396" s="152"/>
      <c r="BB396" s="152"/>
      <c r="BC396" s="152"/>
      <c r="BD396" s="152"/>
      <c r="BE396" s="152"/>
      <c r="BF396" s="152"/>
      <c r="BG396" s="152"/>
    </row>
    <row r="397" spans="1:59" outlineLevel="1" x14ac:dyDescent="0.2">
      <c r="A397" s="159"/>
      <c r="B397" s="160"/>
      <c r="C397" s="193" t="s">
        <v>2099</v>
      </c>
      <c r="D397" s="191"/>
      <c r="E397" s="192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52"/>
      <c r="X397" s="152"/>
      <c r="Y397" s="152"/>
      <c r="Z397" s="152"/>
      <c r="AA397" s="152"/>
      <c r="AB397" s="152"/>
      <c r="AC397" s="152"/>
      <c r="AD397" s="152"/>
      <c r="AE397" s="152"/>
      <c r="AF397" s="152" t="s">
        <v>329</v>
      </c>
      <c r="AG397" s="152">
        <v>0</v>
      </c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  <c r="AV397" s="152"/>
      <c r="AW397" s="152"/>
      <c r="AX397" s="152"/>
      <c r="AY397" s="152"/>
      <c r="AZ397" s="152"/>
      <c r="BA397" s="152"/>
      <c r="BB397" s="152"/>
      <c r="BC397" s="152"/>
      <c r="BD397" s="152"/>
      <c r="BE397" s="152"/>
      <c r="BF397" s="152"/>
      <c r="BG397" s="152"/>
    </row>
    <row r="398" spans="1:59" outlineLevel="1" x14ac:dyDescent="0.2">
      <c r="A398" s="159"/>
      <c r="B398" s="160"/>
      <c r="C398" s="193" t="s">
        <v>59</v>
      </c>
      <c r="D398" s="191"/>
      <c r="E398" s="192">
        <v>1</v>
      </c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52"/>
      <c r="X398" s="152"/>
      <c r="Y398" s="152"/>
      <c r="Z398" s="152"/>
      <c r="AA398" s="152"/>
      <c r="AB398" s="152"/>
      <c r="AC398" s="152"/>
      <c r="AD398" s="152"/>
      <c r="AE398" s="152"/>
      <c r="AF398" s="152" t="s">
        <v>329</v>
      </c>
      <c r="AG398" s="152">
        <v>0</v>
      </c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  <c r="AV398" s="152"/>
      <c r="AW398" s="152"/>
      <c r="AX398" s="152"/>
      <c r="AY398" s="152"/>
      <c r="AZ398" s="152"/>
      <c r="BA398" s="152"/>
      <c r="BB398" s="152"/>
      <c r="BC398" s="152"/>
      <c r="BD398" s="152"/>
      <c r="BE398" s="152"/>
      <c r="BF398" s="152"/>
      <c r="BG398" s="152"/>
    </row>
    <row r="399" spans="1:59" ht="45" outlineLevel="1" x14ac:dyDescent="0.2">
      <c r="A399" s="171">
        <v>83</v>
      </c>
      <c r="B399" s="172" t="s">
        <v>2319</v>
      </c>
      <c r="C399" s="187" t="s">
        <v>2320</v>
      </c>
      <c r="D399" s="173" t="s">
        <v>395</v>
      </c>
      <c r="E399" s="174">
        <v>1</v>
      </c>
      <c r="F399" s="175"/>
      <c r="G399" s="176">
        <f>ROUND(E399*F399,2)</f>
        <v>0</v>
      </c>
      <c r="H399" s="175"/>
      <c r="I399" s="176">
        <f>ROUND(E399*H399,2)</f>
        <v>0</v>
      </c>
      <c r="J399" s="175"/>
      <c r="K399" s="176">
        <f>ROUND(E399*J399,2)</f>
        <v>0</v>
      </c>
      <c r="L399" s="176">
        <v>15</v>
      </c>
      <c r="M399" s="176">
        <f>G399*(1+L399/100)</f>
        <v>0</v>
      </c>
      <c r="N399" s="176">
        <v>2.8999999999999998E-3</v>
      </c>
      <c r="O399" s="176">
        <f>ROUND(E399*N399,2)</f>
        <v>0</v>
      </c>
      <c r="P399" s="176">
        <v>0</v>
      </c>
      <c r="Q399" s="176">
        <f>ROUND(E399*P399,2)</f>
        <v>0</v>
      </c>
      <c r="R399" s="176" t="s">
        <v>396</v>
      </c>
      <c r="S399" s="176" t="s">
        <v>269</v>
      </c>
      <c r="T399" s="161">
        <v>0</v>
      </c>
      <c r="U399" s="161">
        <f>ROUND(E399*T399,2)</f>
        <v>0</v>
      </c>
      <c r="V399" s="161"/>
      <c r="W399" s="152"/>
      <c r="X399" s="152"/>
      <c r="Y399" s="152"/>
      <c r="Z399" s="152"/>
      <c r="AA399" s="152"/>
      <c r="AB399" s="152"/>
      <c r="AC399" s="152"/>
      <c r="AD399" s="152"/>
      <c r="AE399" s="152"/>
      <c r="AF399" s="152" t="s">
        <v>1759</v>
      </c>
      <c r="AG399" s="152"/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  <c r="AV399" s="152"/>
      <c r="AW399" s="152"/>
      <c r="AX399" s="152"/>
      <c r="AY399" s="152"/>
      <c r="AZ399" s="152"/>
      <c r="BA399" s="152"/>
      <c r="BB399" s="152"/>
      <c r="BC399" s="152"/>
      <c r="BD399" s="152"/>
      <c r="BE399" s="152"/>
      <c r="BF399" s="152"/>
      <c r="BG399" s="152"/>
    </row>
    <row r="400" spans="1:59" outlineLevel="1" x14ac:dyDescent="0.2">
      <c r="A400" s="159"/>
      <c r="B400" s="160"/>
      <c r="C400" s="248" t="s">
        <v>2321</v>
      </c>
      <c r="D400" s="249"/>
      <c r="E400" s="249"/>
      <c r="F400" s="249"/>
      <c r="G400" s="249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52"/>
      <c r="X400" s="152"/>
      <c r="Y400" s="152"/>
      <c r="Z400" s="152"/>
      <c r="AA400" s="152"/>
      <c r="AB400" s="152"/>
      <c r="AC400" s="152"/>
      <c r="AD400" s="152"/>
      <c r="AE400" s="152"/>
      <c r="AF400" s="152" t="s">
        <v>272</v>
      </c>
      <c r="AG400" s="152"/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  <c r="AV400" s="152"/>
      <c r="AW400" s="152"/>
      <c r="AX400" s="152"/>
      <c r="AY400" s="152"/>
      <c r="AZ400" s="152"/>
      <c r="BA400" s="152"/>
      <c r="BB400" s="152"/>
      <c r="BC400" s="152"/>
      <c r="BD400" s="152"/>
      <c r="BE400" s="152"/>
      <c r="BF400" s="152"/>
      <c r="BG400" s="152"/>
    </row>
    <row r="401" spans="1:59" outlineLevel="1" x14ac:dyDescent="0.2">
      <c r="A401" s="159"/>
      <c r="B401" s="160"/>
      <c r="C401" s="193" t="s">
        <v>2099</v>
      </c>
      <c r="D401" s="191"/>
      <c r="E401" s="192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52"/>
      <c r="X401" s="152"/>
      <c r="Y401" s="152"/>
      <c r="Z401" s="152"/>
      <c r="AA401" s="152"/>
      <c r="AB401" s="152"/>
      <c r="AC401" s="152"/>
      <c r="AD401" s="152"/>
      <c r="AE401" s="152"/>
      <c r="AF401" s="152" t="s">
        <v>329</v>
      </c>
      <c r="AG401" s="152">
        <v>0</v>
      </c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  <c r="AV401" s="152"/>
      <c r="AW401" s="152"/>
      <c r="AX401" s="152"/>
      <c r="AY401" s="152"/>
      <c r="AZ401" s="152"/>
      <c r="BA401" s="152"/>
      <c r="BB401" s="152"/>
      <c r="BC401" s="152"/>
      <c r="BD401" s="152"/>
      <c r="BE401" s="152"/>
      <c r="BF401" s="152"/>
      <c r="BG401" s="152"/>
    </row>
    <row r="402" spans="1:59" outlineLevel="1" x14ac:dyDescent="0.2">
      <c r="A402" s="159"/>
      <c r="B402" s="160"/>
      <c r="C402" s="193" t="s">
        <v>59</v>
      </c>
      <c r="D402" s="191"/>
      <c r="E402" s="192">
        <v>1</v>
      </c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52"/>
      <c r="X402" s="152"/>
      <c r="Y402" s="152"/>
      <c r="Z402" s="152"/>
      <c r="AA402" s="152"/>
      <c r="AB402" s="152"/>
      <c r="AC402" s="152"/>
      <c r="AD402" s="152"/>
      <c r="AE402" s="152"/>
      <c r="AF402" s="152" t="s">
        <v>329</v>
      </c>
      <c r="AG402" s="152">
        <v>0</v>
      </c>
      <c r="AH402" s="152"/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  <c r="AV402" s="152"/>
      <c r="AW402" s="152"/>
      <c r="AX402" s="152"/>
      <c r="AY402" s="152"/>
      <c r="AZ402" s="152"/>
      <c r="BA402" s="152"/>
      <c r="BB402" s="152"/>
      <c r="BC402" s="152"/>
      <c r="BD402" s="152"/>
      <c r="BE402" s="152"/>
      <c r="BF402" s="152"/>
      <c r="BG402" s="152"/>
    </row>
    <row r="403" spans="1:59" outlineLevel="1" x14ac:dyDescent="0.2">
      <c r="A403" s="171">
        <v>84</v>
      </c>
      <c r="B403" s="172" t="s">
        <v>2322</v>
      </c>
      <c r="C403" s="187" t="s">
        <v>2323</v>
      </c>
      <c r="D403" s="173" t="s">
        <v>1500</v>
      </c>
      <c r="E403" s="174">
        <v>1</v>
      </c>
      <c r="F403" s="175"/>
      <c r="G403" s="176">
        <f>ROUND(E403*F403,2)</f>
        <v>0</v>
      </c>
      <c r="H403" s="175"/>
      <c r="I403" s="176">
        <f>ROUND(E403*H403,2)</f>
        <v>0</v>
      </c>
      <c r="J403" s="175"/>
      <c r="K403" s="176">
        <f>ROUND(E403*J403,2)</f>
        <v>0</v>
      </c>
      <c r="L403" s="176">
        <v>15</v>
      </c>
      <c r="M403" s="176">
        <f>G403*(1+L403/100)</f>
        <v>0</v>
      </c>
      <c r="N403" s="176">
        <v>5.0000000000000001E-3</v>
      </c>
      <c r="O403" s="176">
        <f>ROUND(E403*N403,2)</f>
        <v>0.01</v>
      </c>
      <c r="P403" s="176">
        <v>0</v>
      </c>
      <c r="Q403" s="176">
        <f>ROUND(E403*P403,2)</f>
        <v>0</v>
      </c>
      <c r="R403" s="176"/>
      <c r="S403" s="176" t="s">
        <v>265</v>
      </c>
      <c r="T403" s="161">
        <v>0</v>
      </c>
      <c r="U403" s="161">
        <f>ROUND(E403*T403,2)</f>
        <v>0</v>
      </c>
      <c r="V403" s="161"/>
      <c r="W403" s="152"/>
      <c r="X403" s="152"/>
      <c r="Y403" s="152"/>
      <c r="Z403" s="152"/>
      <c r="AA403" s="152"/>
      <c r="AB403" s="152"/>
      <c r="AC403" s="152"/>
      <c r="AD403" s="152"/>
      <c r="AE403" s="152"/>
      <c r="AF403" s="152" t="s">
        <v>1756</v>
      </c>
      <c r="AG403" s="152"/>
      <c r="AH403" s="152"/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  <c r="AV403" s="152"/>
      <c r="AW403" s="152"/>
      <c r="AX403" s="152"/>
      <c r="AY403" s="152"/>
      <c r="AZ403" s="152"/>
      <c r="BA403" s="152"/>
      <c r="BB403" s="152"/>
      <c r="BC403" s="152"/>
      <c r="BD403" s="152"/>
      <c r="BE403" s="152"/>
      <c r="BF403" s="152"/>
      <c r="BG403" s="152"/>
    </row>
    <row r="404" spans="1:59" outlineLevel="1" x14ac:dyDescent="0.2">
      <c r="A404" s="159"/>
      <c r="B404" s="160"/>
      <c r="C404" s="248" t="s">
        <v>2323</v>
      </c>
      <c r="D404" s="249"/>
      <c r="E404" s="249"/>
      <c r="F404" s="249"/>
      <c r="G404" s="249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52"/>
      <c r="X404" s="152"/>
      <c r="Y404" s="152"/>
      <c r="Z404" s="152"/>
      <c r="AA404" s="152"/>
      <c r="AB404" s="152"/>
      <c r="AC404" s="152"/>
      <c r="AD404" s="152"/>
      <c r="AE404" s="152"/>
      <c r="AF404" s="152" t="s">
        <v>272</v>
      </c>
      <c r="AG404" s="152"/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  <c r="AV404" s="152"/>
      <c r="AW404" s="152"/>
      <c r="AX404" s="152"/>
      <c r="AY404" s="152"/>
      <c r="AZ404" s="152"/>
      <c r="BA404" s="152"/>
      <c r="BB404" s="152"/>
      <c r="BC404" s="152"/>
      <c r="BD404" s="152"/>
      <c r="BE404" s="152"/>
      <c r="BF404" s="152"/>
      <c r="BG404" s="152"/>
    </row>
    <row r="405" spans="1:59" outlineLevel="1" x14ac:dyDescent="0.2">
      <c r="A405" s="159"/>
      <c r="B405" s="160"/>
      <c r="C405" s="246" t="s">
        <v>2324</v>
      </c>
      <c r="D405" s="247"/>
      <c r="E405" s="247"/>
      <c r="F405" s="247"/>
      <c r="G405" s="247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52"/>
      <c r="X405" s="152"/>
      <c r="Y405" s="152"/>
      <c r="Z405" s="152"/>
      <c r="AA405" s="152"/>
      <c r="AB405" s="152"/>
      <c r="AC405" s="152"/>
      <c r="AD405" s="152"/>
      <c r="AE405" s="152"/>
      <c r="AF405" s="152" t="s">
        <v>272</v>
      </c>
      <c r="AG405" s="152"/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  <c r="AV405" s="152"/>
      <c r="AW405" s="152"/>
      <c r="AX405" s="152"/>
      <c r="AY405" s="152"/>
      <c r="AZ405" s="152"/>
      <c r="BA405" s="152"/>
      <c r="BB405" s="152"/>
      <c r="BC405" s="152"/>
      <c r="BD405" s="152"/>
      <c r="BE405" s="152"/>
      <c r="BF405" s="152"/>
      <c r="BG405" s="152"/>
    </row>
    <row r="406" spans="1:59" outlineLevel="1" x14ac:dyDescent="0.2">
      <c r="A406" s="159"/>
      <c r="B406" s="160"/>
      <c r="C406" s="193" t="s">
        <v>2099</v>
      </c>
      <c r="D406" s="191"/>
      <c r="E406" s="192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52"/>
      <c r="X406" s="152"/>
      <c r="Y406" s="152"/>
      <c r="Z406" s="152"/>
      <c r="AA406" s="152"/>
      <c r="AB406" s="152"/>
      <c r="AC406" s="152"/>
      <c r="AD406" s="152"/>
      <c r="AE406" s="152"/>
      <c r="AF406" s="152" t="s">
        <v>329</v>
      </c>
      <c r="AG406" s="152">
        <v>0</v>
      </c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  <c r="AV406" s="152"/>
      <c r="AW406" s="152"/>
      <c r="AX406" s="152"/>
      <c r="AY406" s="152"/>
      <c r="AZ406" s="152"/>
      <c r="BA406" s="152"/>
      <c r="BB406" s="152"/>
      <c r="BC406" s="152"/>
      <c r="BD406" s="152"/>
      <c r="BE406" s="152"/>
      <c r="BF406" s="152"/>
      <c r="BG406" s="152"/>
    </row>
    <row r="407" spans="1:59" outlineLevel="1" x14ac:dyDescent="0.2">
      <c r="A407" s="159"/>
      <c r="B407" s="160"/>
      <c r="C407" s="193" t="s">
        <v>59</v>
      </c>
      <c r="D407" s="191"/>
      <c r="E407" s="192">
        <v>1</v>
      </c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52"/>
      <c r="X407" s="152"/>
      <c r="Y407" s="152"/>
      <c r="Z407" s="152"/>
      <c r="AA407" s="152"/>
      <c r="AB407" s="152"/>
      <c r="AC407" s="152"/>
      <c r="AD407" s="152"/>
      <c r="AE407" s="152"/>
      <c r="AF407" s="152" t="s">
        <v>329</v>
      </c>
      <c r="AG407" s="152">
        <v>0</v>
      </c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  <c r="AV407" s="152"/>
      <c r="AW407" s="152"/>
      <c r="AX407" s="152"/>
      <c r="AY407" s="152"/>
      <c r="AZ407" s="152"/>
      <c r="BA407" s="152"/>
      <c r="BB407" s="152"/>
      <c r="BC407" s="152"/>
      <c r="BD407" s="152"/>
      <c r="BE407" s="152"/>
      <c r="BF407" s="152"/>
      <c r="BG407" s="152"/>
    </row>
    <row r="408" spans="1:59" ht="22.5" outlineLevel="1" x14ac:dyDescent="0.2">
      <c r="A408" s="171">
        <v>85</v>
      </c>
      <c r="B408" s="172" t="s">
        <v>2325</v>
      </c>
      <c r="C408" s="187" t="s">
        <v>2326</v>
      </c>
      <c r="D408" s="173" t="s">
        <v>395</v>
      </c>
      <c r="E408" s="174">
        <v>1</v>
      </c>
      <c r="F408" s="175"/>
      <c r="G408" s="176">
        <f>ROUND(E408*F408,2)</f>
        <v>0</v>
      </c>
      <c r="H408" s="175"/>
      <c r="I408" s="176">
        <f>ROUND(E408*H408,2)</f>
        <v>0</v>
      </c>
      <c r="J408" s="175"/>
      <c r="K408" s="176">
        <f>ROUND(E408*J408,2)</f>
        <v>0</v>
      </c>
      <c r="L408" s="176">
        <v>15</v>
      </c>
      <c r="M408" s="176">
        <f>G408*(1+L408/100)</f>
        <v>0</v>
      </c>
      <c r="N408" s="176">
        <v>7.6000000000000004E-4</v>
      </c>
      <c r="O408" s="176">
        <f>ROUND(E408*N408,2)</f>
        <v>0</v>
      </c>
      <c r="P408" s="176">
        <v>0</v>
      </c>
      <c r="Q408" s="176">
        <f>ROUND(E408*P408,2)</f>
        <v>0</v>
      </c>
      <c r="R408" s="176" t="s">
        <v>1704</v>
      </c>
      <c r="S408" s="176" t="s">
        <v>269</v>
      </c>
      <c r="T408" s="161">
        <v>0.48899999999999999</v>
      </c>
      <c r="U408" s="161">
        <f>ROUND(E408*T408,2)</f>
        <v>0.49</v>
      </c>
      <c r="V408" s="161"/>
      <c r="W408" s="152"/>
      <c r="X408" s="152"/>
      <c r="Y408" s="152"/>
      <c r="Z408" s="152"/>
      <c r="AA408" s="152"/>
      <c r="AB408" s="152"/>
      <c r="AC408" s="152"/>
      <c r="AD408" s="152"/>
      <c r="AE408" s="152"/>
      <c r="AF408" s="152" t="s">
        <v>1756</v>
      </c>
      <c r="AG408" s="152"/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  <c r="AV408" s="152"/>
      <c r="AW408" s="152"/>
      <c r="AX408" s="152"/>
      <c r="AY408" s="152"/>
      <c r="AZ408" s="152"/>
      <c r="BA408" s="152"/>
      <c r="BB408" s="152"/>
      <c r="BC408" s="152"/>
      <c r="BD408" s="152"/>
      <c r="BE408" s="152"/>
      <c r="BF408" s="152"/>
      <c r="BG408" s="152"/>
    </row>
    <row r="409" spans="1:59" outlineLevel="1" x14ac:dyDescent="0.2">
      <c r="A409" s="159"/>
      <c r="B409" s="160"/>
      <c r="C409" s="248" t="s">
        <v>2327</v>
      </c>
      <c r="D409" s="249"/>
      <c r="E409" s="249"/>
      <c r="F409" s="249"/>
      <c r="G409" s="249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52"/>
      <c r="X409" s="152"/>
      <c r="Y409" s="152"/>
      <c r="Z409" s="152"/>
      <c r="AA409" s="152"/>
      <c r="AB409" s="152"/>
      <c r="AC409" s="152"/>
      <c r="AD409" s="152"/>
      <c r="AE409" s="152"/>
      <c r="AF409" s="152" t="s">
        <v>272</v>
      </c>
      <c r="AG409" s="152"/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  <c r="AV409" s="152"/>
      <c r="AW409" s="152"/>
      <c r="AX409" s="152"/>
      <c r="AY409" s="152"/>
      <c r="AZ409" s="152"/>
      <c r="BA409" s="152"/>
      <c r="BB409" s="152"/>
      <c r="BC409" s="152"/>
      <c r="BD409" s="152"/>
      <c r="BE409" s="152"/>
      <c r="BF409" s="152"/>
      <c r="BG409" s="152"/>
    </row>
    <row r="410" spans="1:59" outlineLevel="1" x14ac:dyDescent="0.2">
      <c r="A410" s="159"/>
      <c r="B410" s="160"/>
      <c r="C410" s="193" t="s">
        <v>2099</v>
      </c>
      <c r="D410" s="191"/>
      <c r="E410" s="192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52"/>
      <c r="X410" s="152"/>
      <c r="Y410" s="152"/>
      <c r="Z410" s="152"/>
      <c r="AA410" s="152"/>
      <c r="AB410" s="152"/>
      <c r="AC410" s="152"/>
      <c r="AD410" s="152"/>
      <c r="AE410" s="152"/>
      <c r="AF410" s="152" t="s">
        <v>329</v>
      </c>
      <c r="AG410" s="152">
        <v>0</v>
      </c>
      <c r="AH410" s="152"/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  <c r="AV410" s="152"/>
      <c r="AW410" s="152"/>
      <c r="AX410" s="152"/>
      <c r="AY410" s="152"/>
      <c r="AZ410" s="152"/>
      <c r="BA410" s="152"/>
      <c r="BB410" s="152"/>
      <c r="BC410" s="152"/>
      <c r="BD410" s="152"/>
      <c r="BE410" s="152"/>
      <c r="BF410" s="152"/>
      <c r="BG410" s="152"/>
    </row>
    <row r="411" spans="1:59" outlineLevel="1" x14ac:dyDescent="0.2">
      <c r="A411" s="159"/>
      <c r="B411" s="160"/>
      <c r="C411" s="193" t="s">
        <v>59</v>
      </c>
      <c r="D411" s="191"/>
      <c r="E411" s="192">
        <v>1</v>
      </c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52"/>
      <c r="X411" s="152"/>
      <c r="Y411" s="152"/>
      <c r="Z411" s="152"/>
      <c r="AA411" s="152"/>
      <c r="AB411" s="152"/>
      <c r="AC411" s="152"/>
      <c r="AD411" s="152"/>
      <c r="AE411" s="152"/>
      <c r="AF411" s="152" t="s">
        <v>329</v>
      </c>
      <c r="AG411" s="152">
        <v>0</v>
      </c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  <c r="AV411" s="152"/>
      <c r="AW411" s="152"/>
      <c r="AX411" s="152"/>
      <c r="AY411" s="152"/>
      <c r="AZ411" s="152"/>
      <c r="BA411" s="152"/>
      <c r="BB411" s="152"/>
      <c r="BC411" s="152"/>
      <c r="BD411" s="152"/>
      <c r="BE411" s="152"/>
      <c r="BF411" s="152"/>
      <c r="BG411" s="152"/>
    </row>
    <row r="412" spans="1:59" outlineLevel="1" x14ac:dyDescent="0.2">
      <c r="A412" s="171">
        <v>86</v>
      </c>
      <c r="B412" s="172" t="s">
        <v>2328</v>
      </c>
      <c r="C412" s="187" t="s">
        <v>2329</v>
      </c>
      <c r="D412" s="173" t="s">
        <v>0</v>
      </c>
      <c r="E412" s="174">
        <v>5000</v>
      </c>
      <c r="F412" s="175"/>
      <c r="G412" s="176">
        <f>ROUND(E412*F412,2)</f>
        <v>0</v>
      </c>
      <c r="H412" s="175"/>
      <c r="I412" s="176">
        <f>ROUND(E412*H412,2)</f>
        <v>0</v>
      </c>
      <c r="J412" s="175"/>
      <c r="K412" s="176">
        <f>ROUND(E412*J412,2)</f>
        <v>0</v>
      </c>
      <c r="L412" s="176">
        <v>15</v>
      </c>
      <c r="M412" s="176">
        <f>G412*(1+L412/100)</f>
        <v>0</v>
      </c>
      <c r="N412" s="176">
        <v>0</v>
      </c>
      <c r="O412" s="176">
        <f>ROUND(E412*N412,2)</f>
        <v>0</v>
      </c>
      <c r="P412" s="176">
        <v>0</v>
      </c>
      <c r="Q412" s="176">
        <f>ROUND(E412*P412,2)</f>
        <v>0</v>
      </c>
      <c r="R412" s="176" t="s">
        <v>1704</v>
      </c>
      <c r="S412" s="176" t="s">
        <v>269</v>
      </c>
      <c r="T412" s="161">
        <v>0</v>
      </c>
      <c r="U412" s="161">
        <f>ROUND(E412*T412,2)</f>
        <v>0</v>
      </c>
      <c r="V412" s="161"/>
      <c r="W412" s="152"/>
      <c r="X412" s="152"/>
      <c r="Y412" s="152"/>
      <c r="Z412" s="152"/>
      <c r="AA412" s="152"/>
      <c r="AB412" s="152"/>
      <c r="AC412" s="152"/>
      <c r="AD412" s="152"/>
      <c r="AE412" s="152"/>
      <c r="AF412" s="152" t="s">
        <v>1756</v>
      </c>
      <c r="AG412" s="152"/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  <c r="AV412" s="152"/>
      <c r="AW412" s="152"/>
      <c r="AX412" s="152"/>
      <c r="AY412" s="152"/>
      <c r="AZ412" s="152"/>
      <c r="BA412" s="152"/>
      <c r="BB412" s="152"/>
      <c r="BC412" s="152"/>
      <c r="BD412" s="152"/>
      <c r="BE412" s="152"/>
      <c r="BF412" s="152"/>
      <c r="BG412" s="152"/>
    </row>
    <row r="413" spans="1:59" outlineLevel="1" x14ac:dyDescent="0.2">
      <c r="A413" s="159"/>
      <c r="B413" s="160"/>
      <c r="C413" s="257" t="s">
        <v>1200</v>
      </c>
      <c r="D413" s="258"/>
      <c r="E413" s="258"/>
      <c r="F413" s="258"/>
      <c r="G413" s="258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52"/>
      <c r="X413" s="152"/>
      <c r="Y413" s="152"/>
      <c r="Z413" s="152"/>
      <c r="AA413" s="152"/>
      <c r="AB413" s="152"/>
      <c r="AC413" s="152"/>
      <c r="AD413" s="152"/>
      <c r="AE413" s="152"/>
      <c r="AF413" s="152" t="s">
        <v>327</v>
      </c>
      <c r="AG413" s="152"/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  <c r="AV413" s="152"/>
      <c r="AW413" s="152"/>
      <c r="AX413" s="152"/>
      <c r="AY413" s="152"/>
      <c r="AZ413" s="152"/>
      <c r="BA413" s="152"/>
      <c r="BB413" s="152"/>
      <c r="BC413" s="152"/>
      <c r="BD413" s="152"/>
      <c r="BE413" s="152"/>
      <c r="BF413" s="152"/>
      <c r="BG413" s="152"/>
    </row>
    <row r="414" spans="1:59" outlineLevel="1" x14ac:dyDescent="0.2">
      <c r="A414" s="159"/>
      <c r="B414" s="160"/>
      <c r="C414" s="246" t="s">
        <v>2330</v>
      </c>
      <c r="D414" s="247"/>
      <c r="E414" s="247"/>
      <c r="F414" s="247"/>
      <c r="G414" s="247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52"/>
      <c r="X414" s="152"/>
      <c r="Y414" s="152"/>
      <c r="Z414" s="152"/>
      <c r="AA414" s="152"/>
      <c r="AB414" s="152"/>
      <c r="AC414" s="152"/>
      <c r="AD414" s="152"/>
      <c r="AE414" s="152"/>
      <c r="AF414" s="152" t="s">
        <v>272</v>
      </c>
      <c r="AG414" s="152"/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  <c r="AV414" s="152"/>
      <c r="AW414" s="152"/>
      <c r="AX414" s="152"/>
      <c r="AY414" s="152"/>
      <c r="AZ414" s="152"/>
      <c r="BA414" s="152"/>
      <c r="BB414" s="152"/>
      <c r="BC414" s="152"/>
      <c r="BD414" s="152"/>
      <c r="BE414" s="152"/>
      <c r="BF414" s="152"/>
      <c r="BG414" s="152"/>
    </row>
    <row r="415" spans="1:59" outlineLevel="1" x14ac:dyDescent="0.2">
      <c r="A415" s="159"/>
      <c r="B415" s="160"/>
      <c r="C415" s="193" t="s">
        <v>2331</v>
      </c>
      <c r="D415" s="191"/>
      <c r="E415" s="192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52"/>
      <c r="X415" s="152"/>
      <c r="Y415" s="152"/>
      <c r="Z415" s="152"/>
      <c r="AA415" s="152"/>
      <c r="AB415" s="152"/>
      <c r="AC415" s="152"/>
      <c r="AD415" s="152"/>
      <c r="AE415" s="152"/>
      <c r="AF415" s="152" t="s">
        <v>329</v>
      </c>
      <c r="AG415" s="152">
        <v>0</v>
      </c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  <c r="AV415" s="152"/>
      <c r="AW415" s="152"/>
      <c r="AX415" s="152"/>
      <c r="AY415" s="152"/>
      <c r="AZ415" s="152"/>
      <c r="BA415" s="152"/>
      <c r="BB415" s="152"/>
      <c r="BC415" s="152"/>
      <c r="BD415" s="152"/>
      <c r="BE415" s="152"/>
      <c r="BF415" s="152"/>
      <c r="BG415" s="152"/>
    </row>
    <row r="416" spans="1:59" outlineLevel="1" x14ac:dyDescent="0.2">
      <c r="A416" s="159"/>
      <c r="B416" s="160"/>
      <c r="C416" s="193" t="s">
        <v>2332</v>
      </c>
      <c r="D416" s="191"/>
      <c r="E416" s="192">
        <v>5000</v>
      </c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52"/>
      <c r="X416" s="152"/>
      <c r="Y416" s="152"/>
      <c r="Z416" s="152"/>
      <c r="AA416" s="152"/>
      <c r="AB416" s="152"/>
      <c r="AC416" s="152"/>
      <c r="AD416" s="152"/>
      <c r="AE416" s="152"/>
      <c r="AF416" s="152" t="s">
        <v>329</v>
      </c>
      <c r="AG416" s="152">
        <v>0</v>
      </c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  <c r="AV416" s="152"/>
      <c r="AW416" s="152"/>
      <c r="AX416" s="152"/>
      <c r="AY416" s="152"/>
      <c r="AZ416" s="152"/>
      <c r="BA416" s="152"/>
      <c r="BB416" s="152"/>
      <c r="BC416" s="152"/>
      <c r="BD416" s="152"/>
      <c r="BE416" s="152"/>
      <c r="BF416" s="152"/>
      <c r="BG416" s="152"/>
    </row>
    <row r="417" spans="1:59" x14ac:dyDescent="0.2">
      <c r="A417" s="166" t="s">
        <v>260</v>
      </c>
      <c r="B417" s="167" t="s">
        <v>194</v>
      </c>
      <c r="C417" s="185" t="s">
        <v>195</v>
      </c>
      <c r="D417" s="168"/>
      <c r="E417" s="169"/>
      <c r="F417" s="170"/>
      <c r="G417" s="170">
        <f>SUMIF(AF418:AF576,"&lt;&gt;NOR",G418:G576)</f>
        <v>0</v>
      </c>
      <c r="H417" s="170"/>
      <c r="I417" s="170">
        <f>SUM(I418:I576)</f>
        <v>0</v>
      </c>
      <c r="J417" s="170"/>
      <c r="K417" s="170">
        <f>SUM(K418:K576)</f>
        <v>0</v>
      </c>
      <c r="L417" s="170"/>
      <c r="M417" s="170">
        <f>SUM(M418:M576)</f>
        <v>0</v>
      </c>
      <c r="N417" s="170"/>
      <c r="O417" s="170">
        <f>SUM(O418:O576)</f>
        <v>0.52000000000000013</v>
      </c>
      <c r="P417" s="170"/>
      <c r="Q417" s="170">
        <f>SUM(Q418:Q576)</f>
        <v>0</v>
      </c>
      <c r="R417" s="170"/>
      <c r="S417" s="170"/>
      <c r="T417" s="165"/>
      <c r="U417" s="165">
        <f>SUM(U418:U576)</f>
        <v>60.37</v>
      </c>
      <c r="V417" s="165"/>
      <c r="AF417" t="s">
        <v>261</v>
      </c>
    </row>
    <row r="418" spans="1:59" ht="22.5" outlineLevel="1" x14ac:dyDescent="0.2">
      <c r="A418" s="171">
        <v>87</v>
      </c>
      <c r="B418" s="172" t="s">
        <v>2333</v>
      </c>
      <c r="C418" s="187" t="s">
        <v>2334</v>
      </c>
      <c r="D418" s="173" t="s">
        <v>1541</v>
      </c>
      <c r="E418" s="174">
        <v>4</v>
      </c>
      <c r="F418" s="175"/>
      <c r="G418" s="176">
        <f>ROUND(E418*F418,2)</f>
        <v>0</v>
      </c>
      <c r="H418" s="175"/>
      <c r="I418" s="176">
        <f>ROUND(E418*H418,2)</f>
        <v>0</v>
      </c>
      <c r="J418" s="175"/>
      <c r="K418" s="176">
        <f>ROUND(E418*J418,2)</f>
        <v>0</v>
      </c>
      <c r="L418" s="176">
        <v>15</v>
      </c>
      <c r="M418" s="176">
        <f>G418*(1+L418/100)</f>
        <v>0</v>
      </c>
      <c r="N418" s="176">
        <v>1.7590000000000001E-2</v>
      </c>
      <c r="O418" s="176">
        <f>ROUND(E418*N418,2)</f>
        <v>7.0000000000000007E-2</v>
      </c>
      <c r="P418" s="176">
        <v>0</v>
      </c>
      <c r="Q418" s="176">
        <f>ROUND(E418*P418,2)</f>
        <v>0</v>
      </c>
      <c r="R418" s="176" t="s">
        <v>1704</v>
      </c>
      <c r="S418" s="176" t="s">
        <v>269</v>
      </c>
      <c r="T418" s="161">
        <v>0.97299999999999998</v>
      </c>
      <c r="U418" s="161">
        <f>ROUND(E418*T418,2)</f>
        <v>3.89</v>
      </c>
      <c r="V418" s="161"/>
      <c r="W418" s="152"/>
      <c r="X418" s="152"/>
      <c r="Y418" s="152"/>
      <c r="Z418" s="152"/>
      <c r="AA418" s="152"/>
      <c r="AB418" s="152"/>
      <c r="AC418" s="152"/>
      <c r="AD418" s="152"/>
      <c r="AE418" s="152"/>
      <c r="AF418" s="152" t="s">
        <v>1756</v>
      </c>
      <c r="AG418" s="152"/>
      <c r="AH418" s="152"/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  <c r="AV418" s="152"/>
      <c r="AW418" s="152"/>
      <c r="AX418" s="152"/>
      <c r="AY418" s="152"/>
      <c r="AZ418" s="152"/>
      <c r="BA418" s="152"/>
      <c r="BB418" s="152"/>
      <c r="BC418" s="152"/>
      <c r="BD418" s="152"/>
      <c r="BE418" s="152"/>
      <c r="BF418" s="152"/>
      <c r="BG418" s="152"/>
    </row>
    <row r="419" spans="1:59" outlineLevel="1" x14ac:dyDescent="0.2">
      <c r="A419" s="159"/>
      <c r="B419" s="160"/>
      <c r="C419" s="248" t="s">
        <v>2335</v>
      </c>
      <c r="D419" s="249"/>
      <c r="E419" s="249"/>
      <c r="F419" s="249"/>
      <c r="G419" s="249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52"/>
      <c r="X419" s="152"/>
      <c r="Y419" s="152"/>
      <c r="Z419" s="152"/>
      <c r="AA419" s="152"/>
      <c r="AB419" s="152"/>
      <c r="AC419" s="152"/>
      <c r="AD419" s="152"/>
      <c r="AE419" s="152"/>
      <c r="AF419" s="152" t="s">
        <v>272</v>
      </c>
      <c r="AG419" s="152"/>
      <c r="AH419" s="152"/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  <c r="AV419" s="152"/>
      <c r="AW419" s="152"/>
      <c r="AX419" s="152"/>
      <c r="AY419" s="152"/>
      <c r="AZ419" s="152"/>
      <c r="BA419" s="152"/>
      <c r="BB419" s="152"/>
      <c r="BC419" s="152"/>
      <c r="BD419" s="152"/>
      <c r="BE419" s="152"/>
      <c r="BF419" s="152"/>
      <c r="BG419" s="152"/>
    </row>
    <row r="420" spans="1:59" outlineLevel="1" x14ac:dyDescent="0.2">
      <c r="A420" s="159"/>
      <c r="B420" s="160"/>
      <c r="C420" s="246" t="s">
        <v>2336</v>
      </c>
      <c r="D420" s="247"/>
      <c r="E420" s="247"/>
      <c r="F420" s="247"/>
      <c r="G420" s="247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52"/>
      <c r="X420" s="152"/>
      <c r="Y420" s="152"/>
      <c r="Z420" s="152"/>
      <c r="AA420" s="152"/>
      <c r="AB420" s="152"/>
      <c r="AC420" s="152"/>
      <c r="AD420" s="152"/>
      <c r="AE420" s="152"/>
      <c r="AF420" s="152" t="s">
        <v>272</v>
      </c>
      <c r="AG420" s="152"/>
      <c r="AH420" s="152"/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  <c r="AV420" s="152"/>
      <c r="AW420" s="152"/>
      <c r="AX420" s="152"/>
      <c r="AY420" s="152"/>
      <c r="AZ420" s="152"/>
      <c r="BA420" s="152"/>
      <c r="BB420" s="152"/>
      <c r="BC420" s="152"/>
      <c r="BD420" s="152"/>
      <c r="BE420" s="152"/>
      <c r="BF420" s="152"/>
      <c r="BG420" s="152"/>
    </row>
    <row r="421" spans="1:59" outlineLevel="1" x14ac:dyDescent="0.2">
      <c r="A421" s="159"/>
      <c r="B421" s="160"/>
      <c r="C421" s="193" t="s">
        <v>2125</v>
      </c>
      <c r="D421" s="191"/>
      <c r="E421" s="192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52"/>
      <c r="X421" s="152"/>
      <c r="Y421" s="152"/>
      <c r="Z421" s="152"/>
      <c r="AA421" s="152"/>
      <c r="AB421" s="152"/>
      <c r="AC421" s="152"/>
      <c r="AD421" s="152"/>
      <c r="AE421" s="152"/>
      <c r="AF421" s="152" t="s">
        <v>329</v>
      </c>
      <c r="AG421" s="152">
        <v>0</v>
      </c>
      <c r="AH421" s="152"/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  <c r="AV421" s="152"/>
      <c r="AW421" s="152"/>
      <c r="AX421" s="152"/>
      <c r="AY421" s="152"/>
      <c r="AZ421" s="152"/>
      <c r="BA421" s="152"/>
      <c r="BB421" s="152"/>
      <c r="BC421" s="152"/>
      <c r="BD421" s="152"/>
      <c r="BE421" s="152"/>
      <c r="BF421" s="152"/>
      <c r="BG421" s="152"/>
    </row>
    <row r="422" spans="1:59" outlineLevel="1" x14ac:dyDescent="0.2">
      <c r="A422" s="159"/>
      <c r="B422" s="160"/>
      <c r="C422" s="193" t="s">
        <v>148</v>
      </c>
      <c r="D422" s="191"/>
      <c r="E422" s="192">
        <v>4</v>
      </c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52"/>
      <c r="X422" s="152"/>
      <c r="Y422" s="152"/>
      <c r="Z422" s="152"/>
      <c r="AA422" s="152"/>
      <c r="AB422" s="152"/>
      <c r="AC422" s="152"/>
      <c r="AD422" s="152"/>
      <c r="AE422" s="152"/>
      <c r="AF422" s="152" t="s">
        <v>329</v>
      </c>
      <c r="AG422" s="152">
        <v>0</v>
      </c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  <c r="AV422" s="152"/>
      <c r="AW422" s="152"/>
      <c r="AX422" s="152"/>
      <c r="AY422" s="152"/>
      <c r="AZ422" s="152"/>
      <c r="BA422" s="152"/>
      <c r="BB422" s="152"/>
      <c r="BC422" s="152"/>
      <c r="BD422" s="152"/>
      <c r="BE422" s="152"/>
      <c r="BF422" s="152"/>
      <c r="BG422" s="152"/>
    </row>
    <row r="423" spans="1:59" outlineLevel="1" x14ac:dyDescent="0.2">
      <c r="A423" s="171">
        <v>88</v>
      </c>
      <c r="B423" s="172" t="s">
        <v>2337</v>
      </c>
      <c r="C423" s="187" t="s">
        <v>2338</v>
      </c>
      <c r="D423" s="173" t="s">
        <v>395</v>
      </c>
      <c r="E423" s="174">
        <v>4</v>
      </c>
      <c r="F423" s="175"/>
      <c r="G423" s="176">
        <f>ROUND(E423*F423,2)</f>
        <v>0</v>
      </c>
      <c r="H423" s="175"/>
      <c r="I423" s="176">
        <f>ROUND(E423*H423,2)</f>
        <v>0</v>
      </c>
      <c r="J423" s="175"/>
      <c r="K423" s="176">
        <f>ROUND(E423*J423,2)</f>
        <v>0</v>
      </c>
      <c r="L423" s="176">
        <v>15</v>
      </c>
      <c r="M423" s="176">
        <f>G423*(1+L423/100)</f>
        <v>0</v>
      </c>
      <c r="N423" s="176">
        <v>0</v>
      </c>
      <c r="O423" s="176">
        <f>ROUND(E423*N423,2)</f>
        <v>0</v>
      </c>
      <c r="P423" s="176">
        <v>0</v>
      </c>
      <c r="Q423" s="176">
        <f>ROUND(E423*P423,2)</f>
        <v>0</v>
      </c>
      <c r="R423" s="176" t="s">
        <v>1704</v>
      </c>
      <c r="S423" s="176" t="s">
        <v>269</v>
      </c>
      <c r="T423" s="161">
        <v>1.77</v>
      </c>
      <c r="U423" s="161">
        <f>ROUND(E423*T423,2)</f>
        <v>7.08</v>
      </c>
      <c r="V423" s="161"/>
      <c r="W423" s="152"/>
      <c r="X423" s="152"/>
      <c r="Y423" s="152"/>
      <c r="Z423" s="152"/>
      <c r="AA423" s="152"/>
      <c r="AB423" s="152"/>
      <c r="AC423" s="152"/>
      <c r="AD423" s="152"/>
      <c r="AE423" s="152"/>
      <c r="AF423" s="152" t="s">
        <v>1756</v>
      </c>
      <c r="AG423" s="152"/>
      <c r="AH423" s="152"/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  <c r="AV423" s="152"/>
      <c r="AW423" s="152"/>
      <c r="AX423" s="152"/>
      <c r="AY423" s="152"/>
      <c r="AZ423" s="152"/>
      <c r="BA423" s="152"/>
      <c r="BB423" s="152"/>
      <c r="BC423" s="152"/>
      <c r="BD423" s="152"/>
      <c r="BE423" s="152"/>
      <c r="BF423" s="152"/>
      <c r="BG423" s="152"/>
    </row>
    <row r="424" spans="1:59" outlineLevel="1" x14ac:dyDescent="0.2">
      <c r="A424" s="159"/>
      <c r="B424" s="160"/>
      <c r="C424" s="248" t="s">
        <v>2339</v>
      </c>
      <c r="D424" s="249"/>
      <c r="E424" s="249"/>
      <c r="F424" s="249"/>
      <c r="G424" s="249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52"/>
      <c r="X424" s="152"/>
      <c r="Y424" s="152"/>
      <c r="Z424" s="152"/>
      <c r="AA424" s="152"/>
      <c r="AB424" s="152"/>
      <c r="AC424" s="152"/>
      <c r="AD424" s="152"/>
      <c r="AE424" s="152"/>
      <c r="AF424" s="152" t="s">
        <v>272</v>
      </c>
      <c r="AG424" s="152"/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  <c r="AV424" s="152"/>
      <c r="AW424" s="152"/>
      <c r="AX424" s="152"/>
      <c r="AY424" s="152"/>
      <c r="AZ424" s="152"/>
      <c r="BA424" s="152"/>
      <c r="BB424" s="152"/>
      <c r="BC424" s="152"/>
      <c r="BD424" s="152"/>
      <c r="BE424" s="152"/>
      <c r="BF424" s="152"/>
      <c r="BG424" s="152"/>
    </row>
    <row r="425" spans="1:59" outlineLevel="1" x14ac:dyDescent="0.2">
      <c r="A425" s="159"/>
      <c r="B425" s="160"/>
      <c r="C425" s="193" t="s">
        <v>2125</v>
      </c>
      <c r="D425" s="191"/>
      <c r="E425" s="192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52"/>
      <c r="X425" s="152"/>
      <c r="Y425" s="152"/>
      <c r="Z425" s="152"/>
      <c r="AA425" s="152"/>
      <c r="AB425" s="152"/>
      <c r="AC425" s="152"/>
      <c r="AD425" s="152"/>
      <c r="AE425" s="152"/>
      <c r="AF425" s="152" t="s">
        <v>329</v>
      </c>
      <c r="AG425" s="152">
        <v>0</v>
      </c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  <c r="AV425" s="152"/>
      <c r="AW425" s="152"/>
      <c r="AX425" s="152"/>
      <c r="AY425" s="152"/>
      <c r="AZ425" s="152"/>
      <c r="BA425" s="152"/>
      <c r="BB425" s="152"/>
      <c r="BC425" s="152"/>
      <c r="BD425" s="152"/>
      <c r="BE425" s="152"/>
      <c r="BF425" s="152"/>
      <c r="BG425" s="152"/>
    </row>
    <row r="426" spans="1:59" outlineLevel="1" x14ac:dyDescent="0.2">
      <c r="A426" s="159"/>
      <c r="B426" s="160"/>
      <c r="C426" s="193" t="s">
        <v>148</v>
      </c>
      <c r="D426" s="191"/>
      <c r="E426" s="192">
        <v>4</v>
      </c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52"/>
      <c r="X426" s="152"/>
      <c r="Y426" s="152"/>
      <c r="Z426" s="152"/>
      <c r="AA426" s="152"/>
      <c r="AB426" s="152"/>
      <c r="AC426" s="152"/>
      <c r="AD426" s="152"/>
      <c r="AE426" s="152"/>
      <c r="AF426" s="152" t="s">
        <v>329</v>
      </c>
      <c r="AG426" s="152">
        <v>0</v>
      </c>
      <c r="AH426" s="152"/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  <c r="AV426" s="152"/>
      <c r="AW426" s="152"/>
      <c r="AX426" s="152"/>
      <c r="AY426" s="152"/>
      <c r="AZ426" s="152"/>
      <c r="BA426" s="152"/>
      <c r="BB426" s="152"/>
      <c r="BC426" s="152"/>
      <c r="BD426" s="152"/>
      <c r="BE426" s="152"/>
      <c r="BF426" s="152"/>
      <c r="BG426" s="152"/>
    </row>
    <row r="427" spans="1:59" ht="22.5" outlineLevel="1" x14ac:dyDescent="0.2">
      <c r="A427" s="171">
        <v>89</v>
      </c>
      <c r="B427" s="172" t="s">
        <v>2340</v>
      </c>
      <c r="C427" s="187" t="s">
        <v>2341</v>
      </c>
      <c r="D427" s="173" t="s">
        <v>395</v>
      </c>
      <c r="E427" s="174">
        <v>4</v>
      </c>
      <c r="F427" s="175"/>
      <c r="G427" s="176">
        <f>ROUND(E427*F427,2)</f>
        <v>0</v>
      </c>
      <c r="H427" s="175"/>
      <c r="I427" s="176">
        <f>ROUND(E427*H427,2)</f>
        <v>0</v>
      </c>
      <c r="J427" s="175"/>
      <c r="K427" s="176">
        <f>ROUND(E427*J427,2)</f>
        <v>0</v>
      </c>
      <c r="L427" s="176">
        <v>15</v>
      </c>
      <c r="M427" s="176">
        <f>G427*(1+L427/100)</f>
        <v>0</v>
      </c>
      <c r="N427" s="176">
        <v>8.9999999999999993E-3</v>
      </c>
      <c r="O427" s="176">
        <f>ROUND(E427*N427,2)</f>
        <v>0.04</v>
      </c>
      <c r="P427" s="176">
        <v>0</v>
      </c>
      <c r="Q427" s="176">
        <f>ROUND(E427*P427,2)</f>
        <v>0</v>
      </c>
      <c r="R427" s="176" t="s">
        <v>396</v>
      </c>
      <c r="S427" s="176" t="s">
        <v>269</v>
      </c>
      <c r="T427" s="161">
        <v>0</v>
      </c>
      <c r="U427" s="161">
        <f>ROUND(E427*T427,2)</f>
        <v>0</v>
      </c>
      <c r="V427" s="161"/>
      <c r="W427" s="152"/>
      <c r="X427" s="152"/>
      <c r="Y427" s="152"/>
      <c r="Z427" s="152"/>
      <c r="AA427" s="152"/>
      <c r="AB427" s="152"/>
      <c r="AC427" s="152"/>
      <c r="AD427" s="152"/>
      <c r="AE427" s="152"/>
      <c r="AF427" s="152" t="s">
        <v>891</v>
      </c>
      <c r="AG427" s="152"/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  <c r="AV427" s="152"/>
      <c r="AW427" s="152"/>
      <c r="AX427" s="152"/>
      <c r="AY427" s="152"/>
      <c r="AZ427" s="152"/>
      <c r="BA427" s="152"/>
      <c r="BB427" s="152"/>
      <c r="BC427" s="152"/>
      <c r="BD427" s="152"/>
      <c r="BE427" s="152"/>
      <c r="BF427" s="152"/>
      <c r="BG427" s="152"/>
    </row>
    <row r="428" spans="1:59" outlineLevel="1" x14ac:dyDescent="0.2">
      <c r="A428" s="159"/>
      <c r="B428" s="160"/>
      <c r="C428" s="248" t="s">
        <v>2342</v>
      </c>
      <c r="D428" s="249"/>
      <c r="E428" s="249"/>
      <c r="F428" s="249"/>
      <c r="G428" s="249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52"/>
      <c r="X428" s="152"/>
      <c r="Y428" s="152"/>
      <c r="Z428" s="152"/>
      <c r="AA428" s="152"/>
      <c r="AB428" s="152"/>
      <c r="AC428" s="152"/>
      <c r="AD428" s="152"/>
      <c r="AE428" s="152"/>
      <c r="AF428" s="152" t="s">
        <v>272</v>
      </c>
      <c r="AG428" s="152"/>
      <c r="AH428" s="152"/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  <c r="AV428" s="152"/>
      <c r="AW428" s="152"/>
      <c r="AX428" s="152"/>
      <c r="AY428" s="152"/>
      <c r="AZ428" s="152"/>
      <c r="BA428" s="152"/>
      <c r="BB428" s="152"/>
      <c r="BC428" s="152"/>
      <c r="BD428" s="152"/>
      <c r="BE428" s="152"/>
      <c r="BF428" s="152"/>
      <c r="BG428" s="152"/>
    </row>
    <row r="429" spans="1:59" outlineLevel="1" x14ac:dyDescent="0.2">
      <c r="A429" s="159"/>
      <c r="B429" s="160"/>
      <c r="C429" s="193" t="s">
        <v>2125</v>
      </c>
      <c r="D429" s="191"/>
      <c r="E429" s="192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52"/>
      <c r="X429" s="152"/>
      <c r="Y429" s="152"/>
      <c r="Z429" s="152"/>
      <c r="AA429" s="152"/>
      <c r="AB429" s="152"/>
      <c r="AC429" s="152"/>
      <c r="AD429" s="152"/>
      <c r="AE429" s="152"/>
      <c r="AF429" s="152" t="s">
        <v>329</v>
      </c>
      <c r="AG429" s="152">
        <v>0</v>
      </c>
      <c r="AH429" s="152"/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  <c r="AV429" s="152"/>
      <c r="AW429" s="152"/>
      <c r="AX429" s="152"/>
      <c r="AY429" s="152"/>
      <c r="AZ429" s="152"/>
      <c r="BA429" s="152"/>
      <c r="BB429" s="152"/>
      <c r="BC429" s="152"/>
      <c r="BD429" s="152"/>
      <c r="BE429" s="152"/>
      <c r="BF429" s="152"/>
      <c r="BG429" s="152"/>
    </row>
    <row r="430" spans="1:59" outlineLevel="1" x14ac:dyDescent="0.2">
      <c r="A430" s="159"/>
      <c r="B430" s="160"/>
      <c r="C430" s="193" t="s">
        <v>148</v>
      </c>
      <c r="D430" s="191"/>
      <c r="E430" s="192">
        <v>4</v>
      </c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52"/>
      <c r="X430" s="152"/>
      <c r="Y430" s="152"/>
      <c r="Z430" s="152"/>
      <c r="AA430" s="152"/>
      <c r="AB430" s="152"/>
      <c r="AC430" s="152"/>
      <c r="AD430" s="152"/>
      <c r="AE430" s="152"/>
      <c r="AF430" s="152" t="s">
        <v>329</v>
      </c>
      <c r="AG430" s="152">
        <v>0</v>
      </c>
      <c r="AH430" s="152"/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  <c r="AV430" s="152"/>
      <c r="AW430" s="152"/>
      <c r="AX430" s="152"/>
      <c r="AY430" s="152"/>
      <c r="AZ430" s="152"/>
      <c r="BA430" s="152"/>
      <c r="BB430" s="152"/>
      <c r="BC430" s="152"/>
      <c r="BD430" s="152"/>
      <c r="BE430" s="152"/>
      <c r="BF430" s="152"/>
      <c r="BG430" s="152"/>
    </row>
    <row r="431" spans="1:59" ht="22.5" outlineLevel="1" x14ac:dyDescent="0.2">
      <c r="A431" s="171">
        <v>90</v>
      </c>
      <c r="B431" s="172" t="s">
        <v>2343</v>
      </c>
      <c r="C431" s="187" t="s">
        <v>2344</v>
      </c>
      <c r="D431" s="173" t="s">
        <v>395</v>
      </c>
      <c r="E431" s="174">
        <v>4</v>
      </c>
      <c r="F431" s="175"/>
      <c r="G431" s="176">
        <f>ROUND(E431*F431,2)</f>
        <v>0</v>
      </c>
      <c r="H431" s="175"/>
      <c r="I431" s="176">
        <f>ROUND(E431*H431,2)</f>
        <v>0</v>
      </c>
      <c r="J431" s="175"/>
      <c r="K431" s="176">
        <f>ROUND(E431*J431,2)</f>
        <v>0</v>
      </c>
      <c r="L431" s="176">
        <v>15</v>
      </c>
      <c r="M431" s="176">
        <f>G431*(1+L431/100)</f>
        <v>0</v>
      </c>
      <c r="N431" s="176">
        <v>4.0000000000000002E-4</v>
      </c>
      <c r="O431" s="176">
        <f>ROUND(E431*N431,2)</f>
        <v>0</v>
      </c>
      <c r="P431" s="176">
        <v>0</v>
      </c>
      <c r="Q431" s="176">
        <f>ROUND(E431*P431,2)</f>
        <v>0</v>
      </c>
      <c r="R431" s="176" t="s">
        <v>396</v>
      </c>
      <c r="S431" s="176" t="s">
        <v>269</v>
      </c>
      <c r="T431" s="161">
        <v>0</v>
      </c>
      <c r="U431" s="161">
        <f>ROUND(E431*T431,2)</f>
        <v>0</v>
      </c>
      <c r="V431" s="161"/>
      <c r="W431" s="152"/>
      <c r="X431" s="152"/>
      <c r="Y431" s="152"/>
      <c r="Z431" s="152"/>
      <c r="AA431" s="152"/>
      <c r="AB431" s="152"/>
      <c r="AC431" s="152"/>
      <c r="AD431" s="152"/>
      <c r="AE431" s="152"/>
      <c r="AF431" s="152" t="s">
        <v>891</v>
      </c>
      <c r="AG431" s="152"/>
      <c r="AH431" s="152"/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  <c r="AV431" s="152"/>
      <c r="AW431" s="152"/>
      <c r="AX431" s="152"/>
      <c r="AY431" s="152"/>
      <c r="AZ431" s="152"/>
      <c r="BA431" s="152"/>
      <c r="BB431" s="152"/>
      <c r="BC431" s="152"/>
      <c r="BD431" s="152"/>
      <c r="BE431" s="152"/>
      <c r="BF431" s="152"/>
      <c r="BG431" s="152"/>
    </row>
    <row r="432" spans="1:59" outlineLevel="1" x14ac:dyDescent="0.2">
      <c r="A432" s="159"/>
      <c r="B432" s="160"/>
      <c r="C432" s="248" t="s">
        <v>2345</v>
      </c>
      <c r="D432" s="249"/>
      <c r="E432" s="249"/>
      <c r="F432" s="249"/>
      <c r="G432" s="249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52"/>
      <c r="X432" s="152"/>
      <c r="Y432" s="152"/>
      <c r="Z432" s="152"/>
      <c r="AA432" s="152"/>
      <c r="AB432" s="152"/>
      <c r="AC432" s="152"/>
      <c r="AD432" s="152"/>
      <c r="AE432" s="152"/>
      <c r="AF432" s="152" t="s">
        <v>272</v>
      </c>
      <c r="AG432" s="152"/>
      <c r="AH432" s="152"/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  <c r="AV432" s="152"/>
      <c r="AW432" s="152"/>
      <c r="AX432" s="152"/>
      <c r="AY432" s="152"/>
      <c r="AZ432" s="152"/>
      <c r="BA432" s="152"/>
      <c r="BB432" s="152"/>
      <c r="BC432" s="152"/>
      <c r="BD432" s="152"/>
      <c r="BE432" s="152"/>
      <c r="BF432" s="152"/>
      <c r="BG432" s="152"/>
    </row>
    <row r="433" spans="1:59" outlineLevel="1" x14ac:dyDescent="0.2">
      <c r="A433" s="159"/>
      <c r="B433" s="160"/>
      <c r="C433" s="193" t="s">
        <v>2125</v>
      </c>
      <c r="D433" s="191"/>
      <c r="E433" s="192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52"/>
      <c r="X433" s="152"/>
      <c r="Y433" s="152"/>
      <c r="Z433" s="152"/>
      <c r="AA433" s="152"/>
      <c r="AB433" s="152"/>
      <c r="AC433" s="152"/>
      <c r="AD433" s="152"/>
      <c r="AE433" s="152"/>
      <c r="AF433" s="152" t="s">
        <v>329</v>
      </c>
      <c r="AG433" s="152">
        <v>0</v>
      </c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  <c r="AV433" s="152"/>
      <c r="AW433" s="152"/>
      <c r="AX433" s="152"/>
      <c r="AY433" s="152"/>
      <c r="AZ433" s="152"/>
      <c r="BA433" s="152"/>
      <c r="BB433" s="152"/>
      <c r="BC433" s="152"/>
      <c r="BD433" s="152"/>
      <c r="BE433" s="152"/>
      <c r="BF433" s="152"/>
      <c r="BG433" s="152"/>
    </row>
    <row r="434" spans="1:59" outlineLevel="1" x14ac:dyDescent="0.2">
      <c r="A434" s="159"/>
      <c r="B434" s="160"/>
      <c r="C434" s="193" t="s">
        <v>148</v>
      </c>
      <c r="D434" s="191"/>
      <c r="E434" s="192">
        <v>4</v>
      </c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52"/>
      <c r="X434" s="152"/>
      <c r="Y434" s="152"/>
      <c r="Z434" s="152"/>
      <c r="AA434" s="152"/>
      <c r="AB434" s="152"/>
      <c r="AC434" s="152"/>
      <c r="AD434" s="152"/>
      <c r="AE434" s="152"/>
      <c r="AF434" s="152" t="s">
        <v>329</v>
      </c>
      <c r="AG434" s="152">
        <v>0</v>
      </c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  <c r="AV434" s="152"/>
      <c r="AW434" s="152"/>
      <c r="AX434" s="152"/>
      <c r="AY434" s="152"/>
      <c r="AZ434" s="152"/>
      <c r="BA434" s="152"/>
      <c r="BB434" s="152"/>
      <c r="BC434" s="152"/>
      <c r="BD434" s="152"/>
      <c r="BE434" s="152"/>
      <c r="BF434" s="152"/>
      <c r="BG434" s="152"/>
    </row>
    <row r="435" spans="1:59" outlineLevel="1" x14ac:dyDescent="0.2">
      <c r="A435" s="171">
        <v>91</v>
      </c>
      <c r="B435" s="172" t="s">
        <v>2346</v>
      </c>
      <c r="C435" s="187" t="s">
        <v>2347</v>
      </c>
      <c r="D435" s="173" t="s">
        <v>1541</v>
      </c>
      <c r="E435" s="174">
        <v>1</v>
      </c>
      <c r="F435" s="175"/>
      <c r="G435" s="176">
        <f>ROUND(E435*F435,2)</f>
        <v>0</v>
      </c>
      <c r="H435" s="175"/>
      <c r="I435" s="176">
        <f>ROUND(E435*H435,2)</f>
        <v>0</v>
      </c>
      <c r="J435" s="175"/>
      <c r="K435" s="176">
        <f>ROUND(E435*J435,2)</f>
        <v>0</v>
      </c>
      <c r="L435" s="176">
        <v>15</v>
      </c>
      <c r="M435" s="176">
        <f>G435*(1+L435/100)</f>
        <v>0</v>
      </c>
      <c r="N435" s="176">
        <v>4.8999999999999998E-4</v>
      </c>
      <c r="O435" s="176">
        <f>ROUND(E435*N435,2)</f>
        <v>0</v>
      </c>
      <c r="P435" s="176">
        <v>0</v>
      </c>
      <c r="Q435" s="176">
        <f>ROUND(E435*P435,2)</f>
        <v>0</v>
      </c>
      <c r="R435" s="176" t="s">
        <v>1704</v>
      </c>
      <c r="S435" s="176" t="s">
        <v>269</v>
      </c>
      <c r="T435" s="161">
        <v>3.6</v>
      </c>
      <c r="U435" s="161">
        <f>ROUND(E435*T435,2)</f>
        <v>3.6</v>
      </c>
      <c r="V435" s="161"/>
      <c r="W435" s="152"/>
      <c r="X435" s="152"/>
      <c r="Y435" s="152"/>
      <c r="Z435" s="152"/>
      <c r="AA435" s="152"/>
      <c r="AB435" s="152"/>
      <c r="AC435" s="152"/>
      <c r="AD435" s="152"/>
      <c r="AE435" s="152"/>
      <c r="AF435" s="152" t="s">
        <v>1756</v>
      </c>
      <c r="AG435" s="152"/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  <c r="AV435" s="152"/>
      <c r="AW435" s="152"/>
      <c r="AX435" s="152"/>
      <c r="AY435" s="152"/>
      <c r="AZ435" s="152"/>
      <c r="BA435" s="152"/>
      <c r="BB435" s="152"/>
      <c r="BC435" s="152"/>
      <c r="BD435" s="152"/>
      <c r="BE435" s="152"/>
      <c r="BF435" s="152"/>
      <c r="BG435" s="152"/>
    </row>
    <row r="436" spans="1:59" outlineLevel="1" x14ac:dyDescent="0.2">
      <c r="A436" s="159"/>
      <c r="B436" s="160"/>
      <c r="C436" s="248" t="s">
        <v>2348</v>
      </c>
      <c r="D436" s="249"/>
      <c r="E436" s="249"/>
      <c r="F436" s="249"/>
      <c r="G436" s="249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52"/>
      <c r="X436" s="152"/>
      <c r="Y436" s="152"/>
      <c r="Z436" s="152"/>
      <c r="AA436" s="152"/>
      <c r="AB436" s="152"/>
      <c r="AC436" s="152"/>
      <c r="AD436" s="152"/>
      <c r="AE436" s="152"/>
      <c r="AF436" s="152" t="s">
        <v>272</v>
      </c>
      <c r="AG436" s="152"/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  <c r="AV436" s="152"/>
      <c r="AW436" s="152"/>
      <c r="AX436" s="152"/>
      <c r="AY436" s="152"/>
      <c r="AZ436" s="152"/>
      <c r="BA436" s="152"/>
      <c r="BB436" s="152"/>
      <c r="BC436" s="152"/>
      <c r="BD436" s="152"/>
      <c r="BE436" s="152"/>
      <c r="BF436" s="152"/>
      <c r="BG436" s="152"/>
    </row>
    <row r="437" spans="1:59" outlineLevel="1" x14ac:dyDescent="0.2">
      <c r="A437" s="159"/>
      <c r="B437" s="160"/>
      <c r="C437" s="193" t="s">
        <v>2099</v>
      </c>
      <c r="D437" s="191"/>
      <c r="E437" s="192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52"/>
      <c r="X437" s="152"/>
      <c r="Y437" s="152"/>
      <c r="Z437" s="152"/>
      <c r="AA437" s="152"/>
      <c r="AB437" s="152"/>
      <c r="AC437" s="152"/>
      <c r="AD437" s="152"/>
      <c r="AE437" s="152"/>
      <c r="AF437" s="152" t="s">
        <v>329</v>
      </c>
      <c r="AG437" s="152">
        <v>0</v>
      </c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  <c r="AV437" s="152"/>
      <c r="AW437" s="152"/>
      <c r="AX437" s="152"/>
      <c r="AY437" s="152"/>
      <c r="AZ437" s="152"/>
      <c r="BA437" s="152"/>
      <c r="BB437" s="152"/>
      <c r="BC437" s="152"/>
      <c r="BD437" s="152"/>
      <c r="BE437" s="152"/>
      <c r="BF437" s="152"/>
      <c r="BG437" s="152"/>
    </row>
    <row r="438" spans="1:59" outlineLevel="1" x14ac:dyDescent="0.2">
      <c r="A438" s="159"/>
      <c r="B438" s="160"/>
      <c r="C438" s="193" t="s">
        <v>59</v>
      </c>
      <c r="D438" s="191"/>
      <c r="E438" s="192">
        <v>1</v>
      </c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52"/>
      <c r="X438" s="152"/>
      <c r="Y438" s="152"/>
      <c r="Z438" s="152"/>
      <c r="AA438" s="152"/>
      <c r="AB438" s="152"/>
      <c r="AC438" s="152"/>
      <c r="AD438" s="152"/>
      <c r="AE438" s="152"/>
      <c r="AF438" s="152" t="s">
        <v>329</v>
      </c>
      <c r="AG438" s="152">
        <v>0</v>
      </c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  <c r="AV438" s="152"/>
      <c r="AW438" s="152"/>
      <c r="AX438" s="152"/>
      <c r="AY438" s="152"/>
      <c r="AZ438" s="152"/>
      <c r="BA438" s="152"/>
      <c r="BB438" s="152"/>
      <c r="BC438" s="152"/>
      <c r="BD438" s="152"/>
      <c r="BE438" s="152"/>
      <c r="BF438" s="152"/>
      <c r="BG438" s="152"/>
    </row>
    <row r="439" spans="1:59" outlineLevel="1" x14ac:dyDescent="0.2">
      <c r="A439" s="171">
        <v>92</v>
      </c>
      <c r="B439" s="172" t="s">
        <v>2349</v>
      </c>
      <c r="C439" s="187" t="s">
        <v>2350</v>
      </c>
      <c r="D439" s="173" t="s">
        <v>395</v>
      </c>
      <c r="E439" s="174">
        <v>1</v>
      </c>
      <c r="F439" s="175"/>
      <c r="G439" s="176">
        <f>ROUND(E439*F439,2)</f>
        <v>0</v>
      </c>
      <c r="H439" s="175"/>
      <c r="I439" s="176">
        <f>ROUND(E439*H439,2)</f>
        <v>0</v>
      </c>
      <c r="J439" s="175"/>
      <c r="K439" s="176">
        <f>ROUND(E439*J439,2)</f>
        <v>0</v>
      </c>
      <c r="L439" s="176">
        <v>15</v>
      </c>
      <c r="M439" s="176">
        <f>G439*(1+L439/100)</f>
        <v>0</v>
      </c>
      <c r="N439" s="176">
        <v>1.9300000000000001E-2</v>
      </c>
      <c r="O439" s="176">
        <f>ROUND(E439*N439,2)</f>
        <v>0.02</v>
      </c>
      <c r="P439" s="176">
        <v>0</v>
      </c>
      <c r="Q439" s="176">
        <f>ROUND(E439*P439,2)</f>
        <v>0</v>
      </c>
      <c r="R439" s="176"/>
      <c r="S439" s="176" t="s">
        <v>265</v>
      </c>
      <c r="T439" s="161">
        <v>0</v>
      </c>
      <c r="U439" s="161">
        <f>ROUND(E439*T439,2)</f>
        <v>0</v>
      </c>
      <c r="V439" s="161"/>
      <c r="W439" s="152"/>
      <c r="X439" s="152"/>
      <c r="Y439" s="152"/>
      <c r="Z439" s="152"/>
      <c r="AA439" s="152"/>
      <c r="AB439" s="152"/>
      <c r="AC439" s="152"/>
      <c r="AD439" s="152"/>
      <c r="AE439" s="152"/>
      <c r="AF439" s="152" t="s">
        <v>1756</v>
      </c>
      <c r="AG439" s="152"/>
      <c r="AH439" s="152"/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  <c r="AV439" s="152"/>
      <c r="AW439" s="152"/>
      <c r="AX439" s="152"/>
      <c r="AY439" s="152"/>
      <c r="AZ439" s="152"/>
      <c r="BA439" s="152"/>
      <c r="BB439" s="152"/>
      <c r="BC439" s="152"/>
      <c r="BD439" s="152"/>
      <c r="BE439" s="152"/>
      <c r="BF439" s="152"/>
      <c r="BG439" s="152"/>
    </row>
    <row r="440" spans="1:59" outlineLevel="1" x14ac:dyDescent="0.2">
      <c r="A440" s="159"/>
      <c r="B440" s="160"/>
      <c r="C440" s="248" t="s">
        <v>2350</v>
      </c>
      <c r="D440" s="249"/>
      <c r="E440" s="249"/>
      <c r="F440" s="249"/>
      <c r="G440" s="249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52"/>
      <c r="X440" s="152"/>
      <c r="Y440" s="152"/>
      <c r="Z440" s="152"/>
      <c r="AA440" s="152"/>
      <c r="AB440" s="152"/>
      <c r="AC440" s="152"/>
      <c r="AD440" s="152"/>
      <c r="AE440" s="152"/>
      <c r="AF440" s="152" t="s">
        <v>272</v>
      </c>
      <c r="AG440" s="152"/>
      <c r="AH440" s="152"/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  <c r="AV440" s="152"/>
      <c r="AW440" s="152"/>
      <c r="AX440" s="152"/>
      <c r="AY440" s="152"/>
      <c r="AZ440" s="152"/>
      <c r="BA440" s="152"/>
      <c r="BB440" s="152"/>
      <c r="BC440" s="152"/>
      <c r="BD440" s="152"/>
      <c r="BE440" s="152"/>
      <c r="BF440" s="152"/>
      <c r="BG440" s="152"/>
    </row>
    <row r="441" spans="1:59" outlineLevel="1" x14ac:dyDescent="0.2">
      <c r="A441" s="159"/>
      <c r="B441" s="160"/>
      <c r="C441" s="193" t="s">
        <v>2099</v>
      </c>
      <c r="D441" s="191"/>
      <c r="E441" s="192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52"/>
      <c r="X441" s="152"/>
      <c r="Y441" s="152"/>
      <c r="Z441" s="152"/>
      <c r="AA441" s="152"/>
      <c r="AB441" s="152"/>
      <c r="AC441" s="152"/>
      <c r="AD441" s="152"/>
      <c r="AE441" s="152"/>
      <c r="AF441" s="152" t="s">
        <v>329</v>
      </c>
      <c r="AG441" s="152">
        <v>0</v>
      </c>
      <c r="AH441" s="152"/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  <c r="AV441" s="152"/>
      <c r="AW441" s="152"/>
      <c r="AX441" s="152"/>
      <c r="AY441" s="152"/>
      <c r="AZ441" s="152"/>
      <c r="BA441" s="152"/>
      <c r="BB441" s="152"/>
      <c r="BC441" s="152"/>
      <c r="BD441" s="152"/>
      <c r="BE441" s="152"/>
      <c r="BF441" s="152"/>
      <c r="BG441" s="152"/>
    </row>
    <row r="442" spans="1:59" outlineLevel="1" x14ac:dyDescent="0.2">
      <c r="A442" s="159"/>
      <c r="B442" s="160"/>
      <c r="C442" s="193" t="s">
        <v>59</v>
      </c>
      <c r="D442" s="191"/>
      <c r="E442" s="192">
        <v>1</v>
      </c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52"/>
      <c r="X442" s="152"/>
      <c r="Y442" s="152"/>
      <c r="Z442" s="152"/>
      <c r="AA442" s="152"/>
      <c r="AB442" s="152"/>
      <c r="AC442" s="152"/>
      <c r="AD442" s="152"/>
      <c r="AE442" s="152"/>
      <c r="AF442" s="152" t="s">
        <v>329</v>
      </c>
      <c r="AG442" s="152">
        <v>0</v>
      </c>
      <c r="AH442" s="152"/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  <c r="AV442" s="152"/>
      <c r="AW442" s="152"/>
      <c r="AX442" s="152"/>
      <c r="AY442" s="152"/>
      <c r="AZ442" s="152"/>
      <c r="BA442" s="152"/>
      <c r="BB442" s="152"/>
      <c r="BC442" s="152"/>
      <c r="BD442" s="152"/>
      <c r="BE442" s="152"/>
      <c r="BF442" s="152"/>
      <c r="BG442" s="152"/>
    </row>
    <row r="443" spans="1:59" outlineLevel="1" x14ac:dyDescent="0.2">
      <c r="A443" s="171">
        <v>93</v>
      </c>
      <c r="B443" s="172" t="s">
        <v>2351</v>
      </c>
      <c r="C443" s="187" t="s">
        <v>2352</v>
      </c>
      <c r="D443" s="173" t="s">
        <v>395</v>
      </c>
      <c r="E443" s="174">
        <v>1</v>
      </c>
      <c r="F443" s="175"/>
      <c r="G443" s="176">
        <f>ROUND(E443*F443,2)</f>
        <v>0</v>
      </c>
      <c r="H443" s="175"/>
      <c r="I443" s="176">
        <f>ROUND(E443*H443,2)</f>
        <v>0</v>
      </c>
      <c r="J443" s="175"/>
      <c r="K443" s="176">
        <f>ROUND(E443*J443,2)</f>
        <v>0</v>
      </c>
      <c r="L443" s="176">
        <v>15</v>
      </c>
      <c r="M443" s="176">
        <f>G443*(1+L443/100)</f>
        <v>0</v>
      </c>
      <c r="N443" s="176">
        <v>6.2E-4</v>
      </c>
      <c r="O443" s="176">
        <f>ROUND(E443*N443,2)</f>
        <v>0</v>
      </c>
      <c r="P443" s="176">
        <v>0</v>
      </c>
      <c r="Q443" s="176">
        <f>ROUND(E443*P443,2)</f>
        <v>0</v>
      </c>
      <c r="R443" s="176" t="s">
        <v>396</v>
      </c>
      <c r="S443" s="176" t="s">
        <v>269</v>
      </c>
      <c r="T443" s="161">
        <v>0</v>
      </c>
      <c r="U443" s="161">
        <f>ROUND(E443*T443,2)</f>
        <v>0</v>
      </c>
      <c r="V443" s="161"/>
      <c r="W443" s="152"/>
      <c r="X443" s="152"/>
      <c r="Y443" s="152"/>
      <c r="Z443" s="152"/>
      <c r="AA443" s="152"/>
      <c r="AB443" s="152"/>
      <c r="AC443" s="152"/>
      <c r="AD443" s="152"/>
      <c r="AE443" s="152"/>
      <c r="AF443" s="152" t="s">
        <v>1759</v>
      </c>
      <c r="AG443" s="152"/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  <c r="AV443" s="152"/>
      <c r="AW443" s="152"/>
      <c r="AX443" s="152"/>
      <c r="AY443" s="152"/>
      <c r="AZ443" s="152"/>
      <c r="BA443" s="152"/>
      <c r="BB443" s="152"/>
      <c r="BC443" s="152"/>
      <c r="BD443" s="152"/>
      <c r="BE443" s="152"/>
      <c r="BF443" s="152"/>
      <c r="BG443" s="152"/>
    </row>
    <row r="444" spans="1:59" outlineLevel="1" x14ac:dyDescent="0.2">
      <c r="A444" s="159"/>
      <c r="B444" s="160"/>
      <c r="C444" s="248" t="s">
        <v>2353</v>
      </c>
      <c r="D444" s="249"/>
      <c r="E444" s="249"/>
      <c r="F444" s="249"/>
      <c r="G444" s="249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52"/>
      <c r="X444" s="152"/>
      <c r="Y444" s="152"/>
      <c r="Z444" s="152"/>
      <c r="AA444" s="152"/>
      <c r="AB444" s="152"/>
      <c r="AC444" s="152"/>
      <c r="AD444" s="152"/>
      <c r="AE444" s="152"/>
      <c r="AF444" s="152" t="s">
        <v>272</v>
      </c>
      <c r="AG444" s="152"/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  <c r="AV444" s="152"/>
      <c r="AW444" s="152"/>
      <c r="AX444" s="152"/>
      <c r="AY444" s="152"/>
      <c r="AZ444" s="152"/>
      <c r="BA444" s="152"/>
      <c r="BB444" s="152"/>
      <c r="BC444" s="152"/>
      <c r="BD444" s="152"/>
      <c r="BE444" s="152"/>
      <c r="BF444" s="152"/>
      <c r="BG444" s="152"/>
    </row>
    <row r="445" spans="1:59" outlineLevel="1" x14ac:dyDescent="0.2">
      <c r="A445" s="159"/>
      <c r="B445" s="160"/>
      <c r="C445" s="193" t="s">
        <v>2099</v>
      </c>
      <c r="D445" s="191"/>
      <c r="E445" s="192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52"/>
      <c r="X445" s="152"/>
      <c r="Y445" s="152"/>
      <c r="Z445" s="152"/>
      <c r="AA445" s="152"/>
      <c r="AB445" s="152"/>
      <c r="AC445" s="152"/>
      <c r="AD445" s="152"/>
      <c r="AE445" s="152"/>
      <c r="AF445" s="152" t="s">
        <v>329</v>
      </c>
      <c r="AG445" s="152">
        <v>0</v>
      </c>
      <c r="AH445" s="152"/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  <c r="AV445" s="152"/>
      <c r="AW445" s="152"/>
      <c r="AX445" s="152"/>
      <c r="AY445" s="152"/>
      <c r="AZ445" s="152"/>
      <c r="BA445" s="152"/>
      <c r="BB445" s="152"/>
      <c r="BC445" s="152"/>
      <c r="BD445" s="152"/>
      <c r="BE445" s="152"/>
      <c r="BF445" s="152"/>
      <c r="BG445" s="152"/>
    </row>
    <row r="446" spans="1:59" outlineLevel="1" x14ac:dyDescent="0.2">
      <c r="A446" s="159"/>
      <c r="B446" s="160"/>
      <c r="C446" s="193" t="s">
        <v>59</v>
      </c>
      <c r="D446" s="191"/>
      <c r="E446" s="192">
        <v>1</v>
      </c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52"/>
      <c r="X446" s="152"/>
      <c r="Y446" s="152"/>
      <c r="Z446" s="152"/>
      <c r="AA446" s="152"/>
      <c r="AB446" s="152"/>
      <c r="AC446" s="152"/>
      <c r="AD446" s="152"/>
      <c r="AE446" s="152"/>
      <c r="AF446" s="152" t="s">
        <v>329</v>
      </c>
      <c r="AG446" s="152">
        <v>0</v>
      </c>
      <c r="AH446" s="152"/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  <c r="AV446" s="152"/>
      <c r="AW446" s="152"/>
      <c r="AX446" s="152"/>
      <c r="AY446" s="152"/>
      <c r="AZ446" s="152"/>
      <c r="BA446" s="152"/>
      <c r="BB446" s="152"/>
      <c r="BC446" s="152"/>
      <c r="BD446" s="152"/>
      <c r="BE446" s="152"/>
      <c r="BF446" s="152"/>
      <c r="BG446" s="152"/>
    </row>
    <row r="447" spans="1:59" outlineLevel="1" x14ac:dyDescent="0.2">
      <c r="A447" s="171">
        <v>94</v>
      </c>
      <c r="B447" s="172" t="s">
        <v>2354</v>
      </c>
      <c r="C447" s="187" t="s">
        <v>2355</v>
      </c>
      <c r="D447" s="173" t="s">
        <v>1541</v>
      </c>
      <c r="E447" s="174">
        <v>1</v>
      </c>
      <c r="F447" s="175"/>
      <c r="G447" s="176">
        <f>ROUND(E447*F447,2)</f>
        <v>0</v>
      </c>
      <c r="H447" s="175"/>
      <c r="I447" s="176">
        <f>ROUND(E447*H447,2)</f>
        <v>0</v>
      </c>
      <c r="J447" s="175"/>
      <c r="K447" s="176">
        <f>ROUND(E447*J447,2)</f>
        <v>0</v>
      </c>
      <c r="L447" s="176">
        <v>15</v>
      </c>
      <c r="M447" s="176">
        <f>G447*(1+L447/100)</f>
        <v>0</v>
      </c>
      <c r="N447" s="176">
        <v>1.5299999999999999E-3</v>
      </c>
      <c r="O447" s="176">
        <f>ROUND(E447*N447,2)</f>
        <v>0</v>
      </c>
      <c r="P447" s="176">
        <v>0</v>
      </c>
      <c r="Q447" s="176">
        <f>ROUND(E447*P447,2)</f>
        <v>0</v>
      </c>
      <c r="R447" s="176" t="s">
        <v>1704</v>
      </c>
      <c r="S447" s="176" t="s">
        <v>269</v>
      </c>
      <c r="T447" s="161">
        <v>0.65500000000000003</v>
      </c>
      <c r="U447" s="161">
        <f>ROUND(E447*T447,2)</f>
        <v>0.66</v>
      </c>
      <c r="V447" s="161"/>
      <c r="W447" s="152"/>
      <c r="X447" s="152"/>
      <c r="Y447" s="152"/>
      <c r="Z447" s="152"/>
      <c r="AA447" s="152"/>
      <c r="AB447" s="152"/>
      <c r="AC447" s="152"/>
      <c r="AD447" s="152"/>
      <c r="AE447" s="152"/>
      <c r="AF447" s="152" t="s">
        <v>1756</v>
      </c>
      <c r="AG447" s="152"/>
      <c r="AH447" s="152"/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  <c r="AV447" s="152"/>
      <c r="AW447" s="152"/>
      <c r="AX447" s="152"/>
      <c r="AY447" s="152"/>
      <c r="AZ447" s="152"/>
      <c r="BA447" s="152"/>
      <c r="BB447" s="152"/>
      <c r="BC447" s="152"/>
      <c r="BD447" s="152"/>
      <c r="BE447" s="152"/>
      <c r="BF447" s="152"/>
      <c r="BG447" s="152"/>
    </row>
    <row r="448" spans="1:59" outlineLevel="1" x14ac:dyDescent="0.2">
      <c r="A448" s="159"/>
      <c r="B448" s="160"/>
      <c r="C448" s="248" t="s">
        <v>2356</v>
      </c>
      <c r="D448" s="249"/>
      <c r="E448" s="249"/>
      <c r="F448" s="249"/>
      <c r="G448" s="249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52"/>
      <c r="X448" s="152"/>
      <c r="Y448" s="152"/>
      <c r="Z448" s="152"/>
      <c r="AA448" s="152"/>
      <c r="AB448" s="152"/>
      <c r="AC448" s="152"/>
      <c r="AD448" s="152"/>
      <c r="AE448" s="152"/>
      <c r="AF448" s="152" t="s">
        <v>272</v>
      </c>
      <c r="AG448" s="152"/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  <c r="AV448" s="152"/>
      <c r="AW448" s="152"/>
      <c r="AX448" s="152"/>
      <c r="AY448" s="152"/>
      <c r="AZ448" s="152"/>
      <c r="BA448" s="152"/>
      <c r="BB448" s="152"/>
      <c r="BC448" s="152"/>
      <c r="BD448" s="152"/>
      <c r="BE448" s="152"/>
      <c r="BF448" s="152"/>
      <c r="BG448" s="152"/>
    </row>
    <row r="449" spans="1:59" outlineLevel="1" x14ac:dyDescent="0.2">
      <c r="A449" s="159"/>
      <c r="B449" s="160"/>
      <c r="C449" s="246" t="s">
        <v>2357</v>
      </c>
      <c r="D449" s="247"/>
      <c r="E449" s="247"/>
      <c r="F449" s="247"/>
      <c r="G449" s="247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52"/>
      <c r="X449" s="152"/>
      <c r="Y449" s="152"/>
      <c r="Z449" s="152"/>
      <c r="AA449" s="152"/>
      <c r="AB449" s="152"/>
      <c r="AC449" s="152"/>
      <c r="AD449" s="152"/>
      <c r="AE449" s="152"/>
      <c r="AF449" s="152" t="s">
        <v>272</v>
      </c>
      <c r="AG449" s="152"/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  <c r="AV449" s="152"/>
      <c r="AW449" s="152"/>
      <c r="AX449" s="152"/>
      <c r="AY449" s="152"/>
      <c r="AZ449" s="152"/>
      <c r="BA449" s="152"/>
      <c r="BB449" s="152"/>
      <c r="BC449" s="152"/>
      <c r="BD449" s="152"/>
      <c r="BE449" s="152"/>
      <c r="BF449" s="152"/>
      <c r="BG449" s="152"/>
    </row>
    <row r="450" spans="1:59" outlineLevel="1" x14ac:dyDescent="0.2">
      <c r="A450" s="159"/>
      <c r="B450" s="160"/>
      <c r="C450" s="193" t="s">
        <v>2099</v>
      </c>
      <c r="D450" s="191"/>
      <c r="E450" s="192"/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52"/>
      <c r="X450" s="152"/>
      <c r="Y450" s="152"/>
      <c r="Z450" s="152"/>
      <c r="AA450" s="152"/>
      <c r="AB450" s="152"/>
      <c r="AC450" s="152"/>
      <c r="AD450" s="152"/>
      <c r="AE450" s="152"/>
      <c r="AF450" s="152" t="s">
        <v>329</v>
      </c>
      <c r="AG450" s="152">
        <v>0</v>
      </c>
      <c r="AH450" s="152"/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  <c r="AV450" s="152"/>
      <c r="AW450" s="152"/>
      <c r="AX450" s="152"/>
      <c r="AY450" s="152"/>
      <c r="AZ450" s="152"/>
      <c r="BA450" s="152"/>
      <c r="BB450" s="152"/>
      <c r="BC450" s="152"/>
      <c r="BD450" s="152"/>
      <c r="BE450" s="152"/>
      <c r="BF450" s="152"/>
      <c r="BG450" s="152"/>
    </row>
    <row r="451" spans="1:59" outlineLevel="1" x14ac:dyDescent="0.2">
      <c r="A451" s="159"/>
      <c r="B451" s="160"/>
      <c r="C451" s="193" t="s">
        <v>59</v>
      </c>
      <c r="D451" s="191"/>
      <c r="E451" s="192">
        <v>1</v>
      </c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52"/>
      <c r="X451" s="152"/>
      <c r="Y451" s="152"/>
      <c r="Z451" s="152"/>
      <c r="AA451" s="152"/>
      <c r="AB451" s="152"/>
      <c r="AC451" s="152"/>
      <c r="AD451" s="152"/>
      <c r="AE451" s="152"/>
      <c r="AF451" s="152" t="s">
        <v>329</v>
      </c>
      <c r="AG451" s="152">
        <v>0</v>
      </c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  <c r="AV451" s="152"/>
      <c r="AW451" s="152"/>
      <c r="AX451" s="152"/>
      <c r="AY451" s="152"/>
      <c r="AZ451" s="152"/>
      <c r="BA451" s="152"/>
      <c r="BB451" s="152"/>
      <c r="BC451" s="152"/>
      <c r="BD451" s="152"/>
      <c r="BE451" s="152"/>
      <c r="BF451" s="152"/>
      <c r="BG451" s="152"/>
    </row>
    <row r="452" spans="1:59" outlineLevel="1" x14ac:dyDescent="0.2">
      <c r="A452" s="171">
        <v>95</v>
      </c>
      <c r="B452" s="172" t="s">
        <v>2358</v>
      </c>
      <c r="C452" s="187" t="s">
        <v>2359</v>
      </c>
      <c r="D452" s="173" t="s">
        <v>1541</v>
      </c>
      <c r="E452" s="174">
        <v>22</v>
      </c>
      <c r="F452" s="175"/>
      <c r="G452" s="176">
        <f>ROUND(E452*F452,2)</f>
        <v>0</v>
      </c>
      <c r="H452" s="175"/>
      <c r="I452" s="176">
        <f>ROUND(E452*H452,2)</f>
        <v>0</v>
      </c>
      <c r="J452" s="175"/>
      <c r="K452" s="176">
        <f>ROUND(E452*J452,2)</f>
        <v>0</v>
      </c>
      <c r="L452" s="176">
        <v>15</v>
      </c>
      <c r="M452" s="176">
        <f>G452*(1+L452/100)</f>
        <v>0</v>
      </c>
      <c r="N452" s="176">
        <v>2.4000000000000001E-4</v>
      </c>
      <c r="O452" s="176">
        <f>ROUND(E452*N452,2)</f>
        <v>0.01</v>
      </c>
      <c r="P452" s="176">
        <v>0</v>
      </c>
      <c r="Q452" s="176">
        <f>ROUND(E452*P452,2)</f>
        <v>0</v>
      </c>
      <c r="R452" s="176" t="s">
        <v>1704</v>
      </c>
      <c r="S452" s="176" t="s">
        <v>269</v>
      </c>
      <c r="T452" s="161">
        <v>0.124</v>
      </c>
      <c r="U452" s="161">
        <f>ROUND(E452*T452,2)</f>
        <v>2.73</v>
      </c>
      <c r="V452" s="161"/>
      <c r="W452" s="152"/>
      <c r="X452" s="152"/>
      <c r="Y452" s="152"/>
      <c r="Z452" s="152"/>
      <c r="AA452" s="152"/>
      <c r="AB452" s="152"/>
      <c r="AC452" s="152"/>
      <c r="AD452" s="152"/>
      <c r="AE452" s="152"/>
      <c r="AF452" s="152" t="s">
        <v>1756</v>
      </c>
      <c r="AG452" s="152"/>
      <c r="AH452" s="152"/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  <c r="AV452" s="152"/>
      <c r="AW452" s="152"/>
      <c r="AX452" s="152"/>
      <c r="AY452" s="152"/>
      <c r="AZ452" s="152"/>
      <c r="BA452" s="152"/>
      <c r="BB452" s="152"/>
      <c r="BC452" s="152"/>
      <c r="BD452" s="152"/>
      <c r="BE452" s="152"/>
      <c r="BF452" s="152"/>
      <c r="BG452" s="152"/>
    </row>
    <row r="453" spans="1:59" outlineLevel="1" x14ac:dyDescent="0.2">
      <c r="A453" s="159"/>
      <c r="B453" s="160"/>
      <c r="C453" s="248" t="s">
        <v>2360</v>
      </c>
      <c r="D453" s="249"/>
      <c r="E453" s="249"/>
      <c r="F453" s="249"/>
      <c r="G453" s="249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52"/>
      <c r="X453" s="152"/>
      <c r="Y453" s="152"/>
      <c r="Z453" s="152"/>
      <c r="AA453" s="152"/>
      <c r="AB453" s="152"/>
      <c r="AC453" s="152"/>
      <c r="AD453" s="152"/>
      <c r="AE453" s="152"/>
      <c r="AF453" s="152" t="s">
        <v>272</v>
      </c>
      <c r="AG453" s="152"/>
      <c r="AH453" s="152"/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  <c r="AV453" s="152"/>
      <c r="AW453" s="152"/>
      <c r="AX453" s="152"/>
      <c r="AY453" s="152"/>
      <c r="AZ453" s="152"/>
      <c r="BA453" s="152"/>
      <c r="BB453" s="152"/>
      <c r="BC453" s="152"/>
      <c r="BD453" s="152"/>
      <c r="BE453" s="152"/>
      <c r="BF453" s="152"/>
      <c r="BG453" s="152"/>
    </row>
    <row r="454" spans="1:59" outlineLevel="1" x14ac:dyDescent="0.2">
      <c r="A454" s="159"/>
      <c r="B454" s="160"/>
      <c r="C454" s="193" t="s">
        <v>2361</v>
      </c>
      <c r="D454" s="191"/>
      <c r="E454" s="192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52"/>
      <c r="X454" s="152"/>
      <c r="Y454" s="152"/>
      <c r="Z454" s="152"/>
      <c r="AA454" s="152"/>
      <c r="AB454" s="152"/>
      <c r="AC454" s="152"/>
      <c r="AD454" s="152"/>
      <c r="AE454" s="152"/>
      <c r="AF454" s="152" t="s">
        <v>329</v>
      </c>
      <c r="AG454" s="152">
        <v>0</v>
      </c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  <c r="AV454" s="152"/>
      <c r="AW454" s="152"/>
      <c r="AX454" s="152"/>
      <c r="AY454" s="152"/>
      <c r="AZ454" s="152"/>
      <c r="BA454" s="152"/>
      <c r="BB454" s="152"/>
      <c r="BC454" s="152"/>
      <c r="BD454" s="152"/>
      <c r="BE454" s="152"/>
      <c r="BF454" s="152"/>
      <c r="BG454" s="152"/>
    </row>
    <row r="455" spans="1:59" outlineLevel="1" x14ac:dyDescent="0.2">
      <c r="A455" s="159"/>
      <c r="B455" s="160"/>
      <c r="C455" s="193" t="s">
        <v>2362</v>
      </c>
      <c r="D455" s="191"/>
      <c r="E455" s="192">
        <v>22</v>
      </c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52"/>
      <c r="X455" s="152"/>
      <c r="Y455" s="152"/>
      <c r="Z455" s="152"/>
      <c r="AA455" s="152"/>
      <c r="AB455" s="152"/>
      <c r="AC455" s="152"/>
      <c r="AD455" s="152"/>
      <c r="AE455" s="152"/>
      <c r="AF455" s="152" t="s">
        <v>329</v>
      </c>
      <c r="AG455" s="152">
        <v>0</v>
      </c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  <c r="AV455" s="152"/>
      <c r="AW455" s="152"/>
      <c r="AX455" s="152"/>
      <c r="AY455" s="152"/>
      <c r="AZ455" s="152"/>
      <c r="BA455" s="152"/>
      <c r="BB455" s="152"/>
      <c r="BC455" s="152"/>
      <c r="BD455" s="152"/>
      <c r="BE455" s="152"/>
      <c r="BF455" s="152"/>
      <c r="BG455" s="152"/>
    </row>
    <row r="456" spans="1:59" outlineLevel="1" x14ac:dyDescent="0.2">
      <c r="A456" s="171">
        <v>96</v>
      </c>
      <c r="B456" s="172" t="s">
        <v>2363</v>
      </c>
      <c r="C456" s="187" t="s">
        <v>2364</v>
      </c>
      <c r="D456" s="173" t="s">
        <v>1541</v>
      </c>
      <c r="E456" s="174">
        <v>4</v>
      </c>
      <c r="F456" s="175"/>
      <c r="G456" s="176">
        <f>ROUND(E456*F456,2)</f>
        <v>0</v>
      </c>
      <c r="H456" s="175"/>
      <c r="I456" s="176">
        <f>ROUND(E456*H456,2)</f>
        <v>0</v>
      </c>
      <c r="J456" s="175"/>
      <c r="K456" s="176">
        <f>ROUND(E456*J456,2)</f>
        <v>0</v>
      </c>
      <c r="L456" s="176">
        <v>15</v>
      </c>
      <c r="M456" s="176">
        <f>G456*(1+L456/100)</f>
        <v>0</v>
      </c>
      <c r="N456" s="176">
        <v>2.4000000000000001E-4</v>
      </c>
      <c r="O456" s="176">
        <f>ROUND(E456*N456,2)</f>
        <v>0</v>
      </c>
      <c r="P456" s="176">
        <v>0</v>
      </c>
      <c r="Q456" s="176">
        <f>ROUND(E456*P456,2)</f>
        <v>0</v>
      </c>
      <c r="R456" s="176" t="s">
        <v>1704</v>
      </c>
      <c r="S456" s="176" t="s">
        <v>269</v>
      </c>
      <c r="T456" s="161">
        <v>0.124</v>
      </c>
      <c r="U456" s="161">
        <f>ROUND(E456*T456,2)</f>
        <v>0.5</v>
      </c>
      <c r="V456" s="161"/>
      <c r="W456" s="152"/>
      <c r="X456" s="152"/>
      <c r="Y456" s="152"/>
      <c r="Z456" s="152"/>
      <c r="AA456" s="152"/>
      <c r="AB456" s="152"/>
      <c r="AC456" s="152"/>
      <c r="AD456" s="152"/>
      <c r="AE456" s="152"/>
      <c r="AF456" s="152" t="s">
        <v>1756</v>
      </c>
      <c r="AG456" s="152"/>
      <c r="AH456" s="152"/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  <c r="AV456" s="152"/>
      <c r="AW456" s="152"/>
      <c r="AX456" s="152"/>
      <c r="AY456" s="152"/>
      <c r="AZ456" s="152"/>
      <c r="BA456" s="152"/>
      <c r="BB456" s="152"/>
      <c r="BC456" s="152"/>
      <c r="BD456" s="152"/>
      <c r="BE456" s="152"/>
      <c r="BF456" s="152"/>
      <c r="BG456" s="152"/>
    </row>
    <row r="457" spans="1:59" outlineLevel="1" x14ac:dyDescent="0.2">
      <c r="A457" s="159"/>
      <c r="B457" s="160"/>
      <c r="C457" s="248" t="s">
        <v>2365</v>
      </c>
      <c r="D457" s="249"/>
      <c r="E457" s="249"/>
      <c r="F457" s="249"/>
      <c r="G457" s="249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52"/>
      <c r="X457" s="152"/>
      <c r="Y457" s="152"/>
      <c r="Z457" s="152"/>
      <c r="AA457" s="152"/>
      <c r="AB457" s="152"/>
      <c r="AC457" s="152"/>
      <c r="AD457" s="152"/>
      <c r="AE457" s="152"/>
      <c r="AF457" s="152" t="s">
        <v>272</v>
      </c>
      <c r="AG457" s="152"/>
      <c r="AH457" s="152"/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  <c r="AV457" s="152"/>
      <c r="AW457" s="152"/>
      <c r="AX457" s="152"/>
      <c r="AY457" s="152"/>
      <c r="AZ457" s="152"/>
      <c r="BA457" s="152"/>
      <c r="BB457" s="152"/>
      <c r="BC457" s="152"/>
      <c r="BD457" s="152"/>
      <c r="BE457" s="152"/>
      <c r="BF457" s="152"/>
      <c r="BG457" s="152"/>
    </row>
    <row r="458" spans="1:59" outlineLevel="1" x14ac:dyDescent="0.2">
      <c r="A458" s="159"/>
      <c r="B458" s="160"/>
      <c r="C458" s="193" t="s">
        <v>2125</v>
      </c>
      <c r="D458" s="191"/>
      <c r="E458" s="192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52"/>
      <c r="X458" s="152"/>
      <c r="Y458" s="152"/>
      <c r="Z458" s="152"/>
      <c r="AA458" s="152"/>
      <c r="AB458" s="152"/>
      <c r="AC458" s="152"/>
      <c r="AD458" s="152"/>
      <c r="AE458" s="152"/>
      <c r="AF458" s="152" t="s">
        <v>329</v>
      </c>
      <c r="AG458" s="152">
        <v>0</v>
      </c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  <c r="AV458" s="152"/>
      <c r="AW458" s="152"/>
      <c r="AX458" s="152"/>
      <c r="AY458" s="152"/>
      <c r="AZ458" s="152"/>
      <c r="BA458" s="152"/>
      <c r="BB458" s="152"/>
      <c r="BC458" s="152"/>
      <c r="BD458" s="152"/>
      <c r="BE458" s="152"/>
      <c r="BF458" s="152"/>
      <c r="BG458" s="152"/>
    </row>
    <row r="459" spans="1:59" outlineLevel="1" x14ac:dyDescent="0.2">
      <c r="A459" s="159"/>
      <c r="B459" s="160"/>
      <c r="C459" s="193" t="s">
        <v>148</v>
      </c>
      <c r="D459" s="191"/>
      <c r="E459" s="192">
        <v>4</v>
      </c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52"/>
      <c r="X459" s="152"/>
      <c r="Y459" s="152"/>
      <c r="Z459" s="152"/>
      <c r="AA459" s="152"/>
      <c r="AB459" s="152"/>
      <c r="AC459" s="152"/>
      <c r="AD459" s="152"/>
      <c r="AE459" s="152"/>
      <c r="AF459" s="152" t="s">
        <v>329</v>
      </c>
      <c r="AG459" s="152">
        <v>0</v>
      </c>
      <c r="AH459" s="152"/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  <c r="AV459" s="152"/>
      <c r="AW459" s="152"/>
      <c r="AX459" s="152"/>
      <c r="AY459" s="152"/>
      <c r="AZ459" s="152"/>
      <c r="BA459" s="152"/>
      <c r="BB459" s="152"/>
      <c r="BC459" s="152"/>
      <c r="BD459" s="152"/>
      <c r="BE459" s="152"/>
      <c r="BF459" s="152"/>
      <c r="BG459" s="152"/>
    </row>
    <row r="460" spans="1:59" ht="22.5" outlineLevel="1" x14ac:dyDescent="0.2">
      <c r="A460" s="171">
        <v>97</v>
      </c>
      <c r="B460" s="172" t="s">
        <v>2366</v>
      </c>
      <c r="C460" s="187" t="s">
        <v>2367</v>
      </c>
      <c r="D460" s="173" t="s">
        <v>395</v>
      </c>
      <c r="E460" s="174">
        <v>7</v>
      </c>
      <c r="F460" s="175"/>
      <c r="G460" s="176">
        <f>ROUND(E460*F460,2)</f>
        <v>0</v>
      </c>
      <c r="H460" s="175"/>
      <c r="I460" s="176">
        <f>ROUND(E460*H460,2)</f>
        <v>0</v>
      </c>
      <c r="J460" s="175"/>
      <c r="K460" s="176">
        <f>ROUND(E460*J460,2)</f>
        <v>0</v>
      </c>
      <c r="L460" s="176">
        <v>15</v>
      </c>
      <c r="M460" s="176">
        <f>G460*(1+L460/100)</f>
        <v>0</v>
      </c>
      <c r="N460" s="176">
        <v>2.0000000000000001E-4</v>
      </c>
      <c r="O460" s="176">
        <f>ROUND(E460*N460,2)</f>
        <v>0</v>
      </c>
      <c r="P460" s="176">
        <v>0</v>
      </c>
      <c r="Q460" s="176">
        <f>ROUND(E460*P460,2)</f>
        <v>0</v>
      </c>
      <c r="R460" s="176" t="s">
        <v>1704</v>
      </c>
      <c r="S460" s="176" t="s">
        <v>269</v>
      </c>
      <c r="T460" s="161">
        <v>0.246</v>
      </c>
      <c r="U460" s="161">
        <f>ROUND(E460*T460,2)</f>
        <v>1.72</v>
      </c>
      <c r="V460" s="161"/>
      <c r="W460" s="152"/>
      <c r="X460" s="152"/>
      <c r="Y460" s="152"/>
      <c r="Z460" s="152"/>
      <c r="AA460" s="152"/>
      <c r="AB460" s="152"/>
      <c r="AC460" s="152"/>
      <c r="AD460" s="152"/>
      <c r="AE460" s="152"/>
      <c r="AF460" s="152" t="s">
        <v>1756</v>
      </c>
      <c r="AG460" s="152"/>
      <c r="AH460" s="152"/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  <c r="AV460" s="152"/>
      <c r="AW460" s="152"/>
      <c r="AX460" s="152"/>
      <c r="AY460" s="152"/>
      <c r="AZ460" s="152"/>
      <c r="BA460" s="152"/>
      <c r="BB460" s="152"/>
      <c r="BC460" s="152"/>
      <c r="BD460" s="152"/>
      <c r="BE460" s="152"/>
      <c r="BF460" s="152"/>
      <c r="BG460" s="152"/>
    </row>
    <row r="461" spans="1:59" outlineLevel="1" x14ac:dyDescent="0.2">
      <c r="A461" s="159"/>
      <c r="B461" s="160"/>
      <c r="C461" s="248" t="s">
        <v>2368</v>
      </c>
      <c r="D461" s="249"/>
      <c r="E461" s="249"/>
      <c r="F461" s="249"/>
      <c r="G461" s="249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52"/>
      <c r="X461" s="152"/>
      <c r="Y461" s="152"/>
      <c r="Z461" s="152"/>
      <c r="AA461" s="152"/>
      <c r="AB461" s="152"/>
      <c r="AC461" s="152"/>
      <c r="AD461" s="152"/>
      <c r="AE461" s="152"/>
      <c r="AF461" s="152" t="s">
        <v>272</v>
      </c>
      <c r="AG461" s="152"/>
      <c r="AH461" s="152"/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  <c r="AV461" s="152"/>
      <c r="AW461" s="152"/>
      <c r="AX461" s="152"/>
      <c r="AY461" s="152"/>
      <c r="AZ461" s="152"/>
      <c r="BA461" s="152"/>
      <c r="BB461" s="152"/>
      <c r="BC461" s="152"/>
      <c r="BD461" s="152"/>
      <c r="BE461" s="152"/>
      <c r="BF461" s="152"/>
      <c r="BG461" s="152"/>
    </row>
    <row r="462" spans="1:59" outlineLevel="1" x14ac:dyDescent="0.2">
      <c r="A462" s="159"/>
      <c r="B462" s="160"/>
      <c r="C462" s="193" t="s">
        <v>2118</v>
      </c>
      <c r="D462" s="191"/>
      <c r="E462" s="192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52"/>
      <c r="X462" s="152"/>
      <c r="Y462" s="152"/>
      <c r="Z462" s="152"/>
      <c r="AA462" s="152"/>
      <c r="AB462" s="152"/>
      <c r="AC462" s="152"/>
      <c r="AD462" s="152"/>
      <c r="AE462" s="152"/>
      <c r="AF462" s="152" t="s">
        <v>329</v>
      </c>
      <c r="AG462" s="152">
        <v>0</v>
      </c>
      <c r="AH462" s="152"/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  <c r="AV462" s="152"/>
      <c r="AW462" s="152"/>
      <c r="AX462" s="152"/>
      <c r="AY462" s="152"/>
      <c r="AZ462" s="152"/>
      <c r="BA462" s="152"/>
      <c r="BB462" s="152"/>
      <c r="BC462" s="152"/>
      <c r="BD462" s="152"/>
      <c r="BE462" s="152"/>
      <c r="BF462" s="152"/>
      <c r="BG462" s="152"/>
    </row>
    <row r="463" spans="1:59" outlineLevel="1" x14ac:dyDescent="0.2">
      <c r="A463" s="159"/>
      <c r="B463" s="160"/>
      <c r="C463" s="193" t="s">
        <v>1000</v>
      </c>
      <c r="D463" s="191"/>
      <c r="E463" s="192">
        <v>7</v>
      </c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52"/>
      <c r="X463" s="152"/>
      <c r="Y463" s="152"/>
      <c r="Z463" s="152"/>
      <c r="AA463" s="152"/>
      <c r="AB463" s="152"/>
      <c r="AC463" s="152"/>
      <c r="AD463" s="152"/>
      <c r="AE463" s="152"/>
      <c r="AF463" s="152" t="s">
        <v>329</v>
      </c>
      <c r="AG463" s="152">
        <v>0</v>
      </c>
      <c r="AH463" s="152"/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  <c r="AV463" s="152"/>
      <c r="AW463" s="152"/>
      <c r="AX463" s="152"/>
      <c r="AY463" s="152"/>
      <c r="AZ463" s="152"/>
      <c r="BA463" s="152"/>
      <c r="BB463" s="152"/>
      <c r="BC463" s="152"/>
      <c r="BD463" s="152"/>
      <c r="BE463" s="152"/>
      <c r="BF463" s="152"/>
      <c r="BG463" s="152"/>
    </row>
    <row r="464" spans="1:59" outlineLevel="1" x14ac:dyDescent="0.2">
      <c r="A464" s="171">
        <v>98</v>
      </c>
      <c r="B464" s="172" t="s">
        <v>2369</v>
      </c>
      <c r="C464" s="187" t="s">
        <v>2370</v>
      </c>
      <c r="D464" s="173" t="s">
        <v>395</v>
      </c>
      <c r="E464" s="174">
        <v>7</v>
      </c>
      <c r="F464" s="175"/>
      <c r="G464" s="176">
        <f>ROUND(E464*F464,2)</f>
        <v>0</v>
      </c>
      <c r="H464" s="175"/>
      <c r="I464" s="176">
        <f>ROUND(E464*H464,2)</f>
        <v>0</v>
      </c>
      <c r="J464" s="175"/>
      <c r="K464" s="176">
        <f>ROUND(E464*J464,2)</f>
        <v>0</v>
      </c>
      <c r="L464" s="176">
        <v>15</v>
      </c>
      <c r="M464" s="176">
        <f>G464*(1+L464/100)</f>
        <v>0</v>
      </c>
      <c r="N464" s="176">
        <v>8.0000000000000004E-4</v>
      </c>
      <c r="O464" s="176">
        <f>ROUND(E464*N464,2)</f>
        <v>0.01</v>
      </c>
      <c r="P464" s="176">
        <v>0</v>
      </c>
      <c r="Q464" s="176">
        <f>ROUND(E464*P464,2)</f>
        <v>0</v>
      </c>
      <c r="R464" s="176" t="s">
        <v>1704</v>
      </c>
      <c r="S464" s="176" t="s">
        <v>269</v>
      </c>
      <c r="T464" s="161">
        <v>0.37</v>
      </c>
      <c r="U464" s="161">
        <f>ROUND(E464*T464,2)</f>
        <v>2.59</v>
      </c>
      <c r="V464" s="161"/>
      <c r="W464" s="152"/>
      <c r="X464" s="152"/>
      <c r="Y464" s="152"/>
      <c r="Z464" s="152"/>
      <c r="AA464" s="152"/>
      <c r="AB464" s="152"/>
      <c r="AC464" s="152"/>
      <c r="AD464" s="152"/>
      <c r="AE464" s="152"/>
      <c r="AF464" s="152" t="s">
        <v>1756</v>
      </c>
      <c r="AG464" s="152"/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  <c r="AV464" s="152"/>
      <c r="AW464" s="152"/>
      <c r="AX464" s="152"/>
      <c r="AY464" s="152"/>
      <c r="AZ464" s="152"/>
      <c r="BA464" s="152"/>
      <c r="BB464" s="152"/>
      <c r="BC464" s="152"/>
      <c r="BD464" s="152"/>
      <c r="BE464" s="152"/>
      <c r="BF464" s="152"/>
      <c r="BG464" s="152"/>
    </row>
    <row r="465" spans="1:59" outlineLevel="1" x14ac:dyDescent="0.2">
      <c r="A465" s="159"/>
      <c r="B465" s="160"/>
      <c r="C465" s="248" t="s">
        <v>2371</v>
      </c>
      <c r="D465" s="249"/>
      <c r="E465" s="249"/>
      <c r="F465" s="249"/>
      <c r="G465" s="249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52"/>
      <c r="X465" s="152"/>
      <c r="Y465" s="152"/>
      <c r="Z465" s="152"/>
      <c r="AA465" s="152"/>
      <c r="AB465" s="152"/>
      <c r="AC465" s="152"/>
      <c r="AD465" s="152"/>
      <c r="AE465" s="152"/>
      <c r="AF465" s="152" t="s">
        <v>272</v>
      </c>
      <c r="AG465" s="152"/>
      <c r="AH465" s="152"/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  <c r="AV465" s="152"/>
      <c r="AW465" s="152"/>
      <c r="AX465" s="152"/>
      <c r="AY465" s="152"/>
      <c r="AZ465" s="152"/>
      <c r="BA465" s="152"/>
      <c r="BB465" s="152"/>
      <c r="BC465" s="152"/>
      <c r="BD465" s="152"/>
      <c r="BE465" s="152"/>
      <c r="BF465" s="152"/>
      <c r="BG465" s="152"/>
    </row>
    <row r="466" spans="1:59" outlineLevel="1" x14ac:dyDescent="0.2">
      <c r="A466" s="159"/>
      <c r="B466" s="160"/>
      <c r="C466" s="193" t="s">
        <v>2118</v>
      </c>
      <c r="D466" s="191"/>
      <c r="E466" s="192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52"/>
      <c r="X466" s="152"/>
      <c r="Y466" s="152"/>
      <c r="Z466" s="152"/>
      <c r="AA466" s="152"/>
      <c r="AB466" s="152"/>
      <c r="AC466" s="152"/>
      <c r="AD466" s="152"/>
      <c r="AE466" s="152"/>
      <c r="AF466" s="152" t="s">
        <v>329</v>
      </c>
      <c r="AG466" s="152">
        <v>0</v>
      </c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  <c r="AV466" s="152"/>
      <c r="AW466" s="152"/>
      <c r="AX466" s="152"/>
      <c r="AY466" s="152"/>
      <c r="AZ466" s="152"/>
      <c r="BA466" s="152"/>
      <c r="BB466" s="152"/>
      <c r="BC466" s="152"/>
      <c r="BD466" s="152"/>
      <c r="BE466" s="152"/>
      <c r="BF466" s="152"/>
      <c r="BG466" s="152"/>
    </row>
    <row r="467" spans="1:59" outlineLevel="1" x14ac:dyDescent="0.2">
      <c r="A467" s="159"/>
      <c r="B467" s="160"/>
      <c r="C467" s="193" t="s">
        <v>1000</v>
      </c>
      <c r="D467" s="191"/>
      <c r="E467" s="192">
        <v>7</v>
      </c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52"/>
      <c r="X467" s="152"/>
      <c r="Y467" s="152"/>
      <c r="Z467" s="152"/>
      <c r="AA467" s="152"/>
      <c r="AB467" s="152"/>
      <c r="AC467" s="152"/>
      <c r="AD467" s="152"/>
      <c r="AE467" s="152"/>
      <c r="AF467" s="152" t="s">
        <v>329</v>
      </c>
      <c r="AG467" s="152">
        <v>0</v>
      </c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  <c r="AV467" s="152"/>
      <c r="AW467" s="152"/>
      <c r="AX467" s="152"/>
      <c r="AY467" s="152"/>
      <c r="AZ467" s="152"/>
      <c r="BA467" s="152"/>
      <c r="BB467" s="152"/>
      <c r="BC467" s="152"/>
      <c r="BD467" s="152"/>
      <c r="BE467" s="152"/>
      <c r="BF467" s="152"/>
      <c r="BG467" s="152"/>
    </row>
    <row r="468" spans="1:59" ht="22.5" outlineLevel="1" x14ac:dyDescent="0.2">
      <c r="A468" s="171">
        <v>99</v>
      </c>
      <c r="B468" s="172" t="s">
        <v>2372</v>
      </c>
      <c r="C468" s="187" t="s">
        <v>2373</v>
      </c>
      <c r="D468" s="173" t="s">
        <v>395</v>
      </c>
      <c r="E468" s="174">
        <v>3</v>
      </c>
      <c r="F468" s="175"/>
      <c r="G468" s="176">
        <f>ROUND(E468*F468,2)</f>
        <v>0</v>
      </c>
      <c r="H468" s="175"/>
      <c r="I468" s="176">
        <f>ROUND(E468*H468,2)</f>
        <v>0</v>
      </c>
      <c r="J468" s="175"/>
      <c r="K468" s="176">
        <f>ROUND(E468*J468,2)</f>
        <v>0</v>
      </c>
      <c r="L468" s="176">
        <v>15</v>
      </c>
      <c r="M468" s="176">
        <f>G468*(1+L468/100)</f>
        <v>0</v>
      </c>
      <c r="N468" s="176">
        <v>2.2000000000000001E-4</v>
      </c>
      <c r="O468" s="176">
        <f>ROUND(E468*N468,2)</f>
        <v>0</v>
      </c>
      <c r="P468" s="176">
        <v>0</v>
      </c>
      <c r="Q468" s="176">
        <f>ROUND(E468*P468,2)</f>
        <v>0</v>
      </c>
      <c r="R468" s="176" t="s">
        <v>1704</v>
      </c>
      <c r="S468" s="176" t="s">
        <v>269</v>
      </c>
      <c r="T468" s="161">
        <v>0.246</v>
      </c>
      <c r="U468" s="161">
        <f>ROUND(E468*T468,2)</f>
        <v>0.74</v>
      </c>
      <c r="V468" s="161"/>
      <c r="W468" s="152"/>
      <c r="X468" s="152"/>
      <c r="Y468" s="152"/>
      <c r="Z468" s="152"/>
      <c r="AA468" s="152"/>
      <c r="AB468" s="152"/>
      <c r="AC468" s="152"/>
      <c r="AD468" s="152"/>
      <c r="AE468" s="152"/>
      <c r="AF468" s="152" t="s">
        <v>1756</v>
      </c>
      <c r="AG468" s="152"/>
      <c r="AH468" s="152"/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  <c r="AV468" s="152"/>
      <c r="AW468" s="152"/>
      <c r="AX468" s="152"/>
      <c r="AY468" s="152"/>
      <c r="AZ468" s="152"/>
      <c r="BA468" s="152"/>
      <c r="BB468" s="152"/>
      <c r="BC468" s="152"/>
      <c r="BD468" s="152"/>
      <c r="BE468" s="152"/>
      <c r="BF468" s="152"/>
      <c r="BG468" s="152"/>
    </row>
    <row r="469" spans="1:59" outlineLevel="1" x14ac:dyDescent="0.2">
      <c r="A469" s="159"/>
      <c r="B469" s="160"/>
      <c r="C469" s="248" t="s">
        <v>2374</v>
      </c>
      <c r="D469" s="249"/>
      <c r="E469" s="249"/>
      <c r="F469" s="249"/>
      <c r="G469" s="249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52"/>
      <c r="X469" s="152"/>
      <c r="Y469" s="152"/>
      <c r="Z469" s="152"/>
      <c r="AA469" s="152"/>
      <c r="AB469" s="152"/>
      <c r="AC469" s="152"/>
      <c r="AD469" s="152"/>
      <c r="AE469" s="152"/>
      <c r="AF469" s="152" t="s">
        <v>272</v>
      </c>
      <c r="AG469" s="152"/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  <c r="AV469" s="152"/>
      <c r="AW469" s="152"/>
      <c r="AX469" s="152"/>
      <c r="AY469" s="152"/>
      <c r="AZ469" s="152"/>
      <c r="BA469" s="152"/>
      <c r="BB469" s="152"/>
      <c r="BC469" s="152"/>
      <c r="BD469" s="152"/>
      <c r="BE469" s="152"/>
      <c r="BF469" s="152"/>
      <c r="BG469" s="152"/>
    </row>
    <row r="470" spans="1:59" outlineLevel="1" x14ac:dyDescent="0.2">
      <c r="A470" s="159"/>
      <c r="B470" s="160"/>
      <c r="C470" s="193" t="s">
        <v>2144</v>
      </c>
      <c r="D470" s="191"/>
      <c r="E470" s="192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52"/>
      <c r="X470" s="152"/>
      <c r="Y470" s="152"/>
      <c r="Z470" s="152"/>
      <c r="AA470" s="152"/>
      <c r="AB470" s="152"/>
      <c r="AC470" s="152"/>
      <c r="AD470" s="152"/>
      <c r="AE470" s="152"/>
      <c r="AF470" s="152" t="s">
        <v>329</v>
      </c>
      <c r="AG470" s="152">
        <v>0</v>
      </c>
      <c r="AH470" s="152"/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  <c r="AV470" s="152"/>
      <c r="AW470" s="152"/>
      <c r="AX470" s="152"/>
      <c r="AY470" s="152"/>
      <c r="AZ470" s="152"/>
      <c r="BA470" s="152"/>
      <c r="BB470" s="152"/>
      <c r="BC470" s="152"/>
      <c r="BD470" s="152"/>
      <c r="BE470" s="152"/>
      <c r="BF470" s="152"/>
      <c r="BG470" s="152"/>
    </row>
    <row r="471" spans="1:59" outlineLevel="1" x14ac:dyDescent="0.2">
      <c r="A471" s="159"/>
      <c r="B471" s="160"/>
      <c r="C471" s="193" t="s">
        <v>146</v>
      </c>
      <c r="D471" s="191"/>
      <c r="E471" s="192">
        <v>3</v>
      </c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52"/>
      <c r="X471" s="152"/>
      <c r="Y471" s="152"/>
      <c r="Z471" s="152"/>
      <c r="AA471" s="152"/>
      <c r="AB471" s="152"/>
      <c r="AC471" s="152"/>
      <c r="AD471" s="152"/>
      <c r="AE471" s="152"/>
      <c r="AF471" s="152" t="s">
        <v>329</v>
      </c>
      <c r="AG471" s="152">
        <v>0</v>
      </c>
      <c r="AH471" s="152"/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  <c r="AV471" s="152"/>
      <c r="AW471" s="152"/>
      <c r="AX471" s="152"/>
      <c r="AY471" s="152"/>
      <c r="AZ471" s="152"/>
      <c r="BA471" s="152"/>
      <c r="BB471" s="152"/>
      <c r="BC471" s="152"/>
      <c r="BD471" s="152"/>
      <c r="BE471" s="152"/>
      <c r="BF471" s="152"/>
      <c r="BG471" s="152"/>
    </row>
    <row r="472" spans="1:59" ht="22.5" outlineLevel="1" x14ac:dyDescent="0.2">
      <c r="A472" s="171">
        <v>100</v>
      </c>
      <c r="B472" s="172" t="s">
        <v>2375</v>
      </c>
      <c r="C472" s="187" t="s">
        <v>2376</v>
      </c>
      <c r="D472" s="173" t="s">
        <v>395</v>
      </c>
      <c r="E472" s="174">
        <v>3</v>
      </c>
      <c r="F472" s="175"/>
      <c r="G472" s="176">
        <f>ROUND(E472*F472,2)</f>
        <v>0</v>
      </c>
      <c r="H472" s="175"/>
      <c r="I472" s="176">
        <f>ROUND(E472*H472,2)</f>
        <v>0</v>
      </c>
      <c r="J472" s="175"/>
      <c r="K472" s="176">
        <f>ROUND(E472*J472,2)</f>
        <v>0</v>
      </c>
      <c r="L472" s="176">
        <v>15</v>
      </c>
      <c r="M472" s="176">
        <f>G472*(1+L472/100)</f>
        <v>0</v>
      </c>
      <c r="N472" s="176">
        <v>1.64E-3</v>
      </c>
      <c r="O472" s="176">
        <f>ROUND(E472*N472,2)</f>
        <v>0</v>
      </c>
      <c r="P472" s="176">
        <v>0</v>
      </c>
      <c r="Q472" s="176">
        <f>ROUND(E472*P472,2)</f>
        <v>0</v>
      </c>
      <c r="R472" s="176" t="s">
        <v>1704</v>
      </c>
      <c r="S472" s="176" t="s">
        <v>269</v>
      </c>
      <c r="T472" s="161">
        <v>0.48499999999999999</v>
      </c>
      <c r="U472" s="161">
        <f>ROUND(E472*T472,2)</f>
        <v>1.46</v>
      </c>
      <c r="V472" s="161"/>
      <c r="W472" s="152"/>
      <c r="X472" s="152"/>
      <c r="Y472" s="152"/>
      <c r="Z472" s="152"/>
      <c r="AA472" s="152"/>
      <c r="AB472" s="152"/>
      <c r="AC472" s="152"/>
      <c r="AD472" s="152"/>
      <c r="AE472" s="152"/>
      <c r="AF472" s="152" t="s">
        <v>1756</v>
      </c>
      <c r="AG472" s="152"/>
      <c r="AH472" s="152"/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  <c r="AV472" s="152"/>
      <c r="AW472" s="152"/>
      <c r="AX472" s="152"/>
      <c r="AY472" s="152"/>
      <c r="AZ472" s="152"/>
      <c r="BA472" s="152"/>
      <c r="BB472" s="152"/>
      <c r="BC472" s="152"/>
      <c r="BD472" s="152"/>
      <c r="BE472" s="152"/>
      <c r="BF472" s="152"/>
      <c r="BG472" s="152"/>
    </row>
    <row r="473" spans="1:59" outlineLevel="1" x14ac:dyDescent="0.2">
      <c r="A473" s="159"/>
      <c r="B473" s="160"/>
      <c r="C473" s="248" t="s">
        <v>2377</v>
      </c>
      <c r="D473" s="249"/>
      <c r="E473" s="249"/>
      <c r="F473" s="249"/>
      <c r="G473" s="249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52"/>
      <c r="X473" s="152"/>
      <c r="Y473" s="152"/>
      <c r="Z473" s="152"/>
      <c r="AA473" s="152"/>
      <c r="AB473" s="152"/>
      <c r="AC473" s="152"/>
      <c r="AD473" s="152"/>
      <c r="AE473" s="152"/>
      <c r="AF473" s="152" t="s">
        <v>272</v>
      </c>
      <c r="AG473" s="152"/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  <c r="AV473" s="152"/>
      <c r="AW473" s="152"/>
      <c r="AX473" s="152"/>
      <c r="AY473" s="152"/>
      <c r="AZ473" s="152"/>
      <c r="BA473" s="152"/>
      <c r="BB473" s="152"/>
      <c r="BC473" s="152"/>
      <c r="BD473" s="152"/>
      <c r="BE473" s="152"/>
      <c r="BF473" s="152"/>
      <c r="BG473" s="152"/>
    </row>
    <row r="474" spans="1:59" outlineLevel="1" x14ac:dyDescent="0.2">
      <c r="A474" s="159"/>
      <c r="B474" s="160"/>
      <c r="C474" s="246" t="s">
        <v>2357</v>
      </c>
      <c r="D474" s="247"/>
      <c r="E474" s="247"/>
      <c r="F474" s="247"/>
      <c r="G474" s="247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52"/>
      <c r="X474" s="152"/>
      <c r="Y474" s="152"/>
      <c r="Z474" s="152"/>
      <c r="AA474" s="152"/>
      <c r="AB474" s="152"/>
      <c r="AC474" s="152"/>
      <c r="AD474" s="152"/>
      <c r="AE474" s="152"/>
      <c r="AF474" s="152" t="s">
        <v>272</v>
      </c>
      <c r="AG474" s="152"/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  <c r="AV474" s="152"/>
      <c r="AW474" s="152"/>
      <c r="AX474" s="152"/>
      <c r="AY474" s="152"/>
      <c r="AZ474" s="152"/>
      <c r="BA474" s="152"/>
      <c r="BB474" s="152"/>
      <c r="BC474" s="152"/>
      <c r="BD474" s="152"/>
      <c r="BE474" s="152"/>
      <c r="BF474" s="152"/>
      <c r="BG474" s="152"/>
    </row>
    <row r="475" spans="1:59" outlineLevel="1" x14ac:dyDescent="0.2">
      <c r="A475" s="159"/>
      <c r="B475" s="160"/>
      <c r="C475" s="193" t="s">
        <v>2144</v>
      </c>
      <c r="D475" s="191"/>
      <c r="E475" s="192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52"/>
      <c r="X475" s="152"/>
      <c r="Y475" s="152"/>
      <c r="Z475" s="152"/>
      <c r="AA475" s="152"/>
      <c r="AB475" s="152"/>
      <c r="AC475" s="152"/>
      <c r="AD475" s="152"/>
      <c r="AE475" s="152"/>
      <c r="AF475" s="152" t="s">
        <v>329</v>
      </c>
      <c r="AG475" s="152">
        <v>0</v>
      </c>
      <c r="AH475" s="152"/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  <c r="AV475" s="152"/>
      <c r="AW475" s="152"/>
      <c r="AX475" s="152"/>
      <c r="AY475" s="152"/>
      <c r="AZ475" s="152"/>
      <c r="BA475" s="152"/>
      <c r="BB475" s="152"/>
      <c r="BC475" s="152"/>
      <c r="BD475" s="152"/>
      <c r="BE475" s="152"/>
      <c r="BF475" s="152"/>
      <c r="BG475" s="152"/>
    </row>
    <row r="476" spans="1:59" outlineLevel="1" x14ac:dyDescent="0.2">
      <c r="A476" s="159"/>
      <c r="B476" s="160"/>
      <c r="C476" s="193" t="s">
        <v>146</v>
      </c>
      <c r="D476" s="191"/>
      <c r="E476" s="192">
        <v>3</v>
      </c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52"/>
      <c r="X476" s="152"/>
      <c r="Y476" s="152"/>
      <c r="Z476" s="152"/>
      <c r="AA476" s="152"/>
      <c r="AB476" s="152"/>
      <c r="AC476" s="152"/>
      <c r="AD476" s="152"/>
      <c r="AE476" s="152"/>
      <c r="AF476" s="152" t="s">
        <v>329</v>
      </c>
      <c r="AG476" s="152">
        <v>0</v>
      </c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  <c r="AV476" s="152"/>
      <c r="AW476" s="152"/>
      <c r="AX476" s="152"/>
      <c r="AY476" s="152"/>
      <c r="AZ476" s="152"/>
      <c r="BA476" s="152"/>
      <c r="BB476" s="152"/>
      <c r="BC476" s="152"/>
      <c r="BD476" s="152"/>
      <c r="BE476" s="152"/>
      <c r="BF476" s="152"/>
      <c r="BG476" s="152"/>
    </row>
    <row r="477" spans="1:59" ht="22.5" outlineLevel="1" x14ac:dyDescent="0.2">
      <c r="A477" s="171">
        <v>101</v>
      </c>
      <c r="B477" s="172" t="s">
        <v>2378</v>
      </c>
      <c r="C477" s="187" t="s">
        <v>2379</v>
      </c>
      <c r="D477" s="173" t="s">
        <v>1541</v>
      </c>
      <c r="E477" s="174">
        <v>3</v>
      </c>
      <c r="F477" s="175"/>
      <c r="G477" s="176">
        <f>ROUND(E477*F477,2)</f>
        <v>0</v>
      </c>
      <c r="H477" s="175"/>
      <c r="I477" s="176">
        <f>ROUND(E477*H477,2)</f>
        <v>0</v>
      </c>
      <c r="J477" s="175"/>
      <c r="K477" s="176">
        <f>ROUND(E477*J477,2)</f>
        <v>0</v>
      </c>
      <c r="L477" s="176">
        <v>15</v>
      </c>
      <c r="M477" s="176">
        <f>G477*(1+L477/100)</f>
        <v>0</v>
      </c>
      <c r="N477" s="176">
        <v>7.2000000000000005E-4</v>
      </c>
      <c r="O477" s="176">
        <f>ROUND(E477*N477,2)</f>
        <v>0</v>
      </c>
      <c r="P477" s="176">
        <v>0</v>
      </c>
      <c r="Q477" s="176">
        <f>ROUND(E477*P477,2)</f>
        <v>0</v>
      </c>
      <c r="R477" s="176" t="s">
        <v>1704</v>
      </c>
      <c r="S477" s="176" t="s">
        <v>269</v>
      </c>
      <c r="T477" s="161">
        <v>0.50600000000000001</v>
      </c>
      <c r="U477" s="161">
        <f>ROUND(E477*T477,2)</f>
        <v>1.52</v>
      </c>
      <c r="V477" s="161"/>
      <c r="W477" s="152"/>
      <c r="X477" s="152"/>
      <c r="Y477" s="152"/>
      <c r="Z477" s="152"/>
      <c r="AA477" s="152"/>
      <c r="AB477" s="152"/>
      <c r="AC477" s="152"/>
      <c r="AD477" s="152"/>
      <c r="AE477" s="152"/>
      <c r="AF477" s="152" t="s">
        <v>1756</v>
      </c>
      <c r="AG477" s="152"/>
      <c r="AH477" s="152"/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  <c r="AV477" s="152"/>
      <c r="AW477" s="152"/>
      <c r="AX477" s="152"/>
      <c r="AY477" s="152"/>
      <c r="AZ477" s="152"/>
      <c r="BA477" s="152"/>
      <c r="BB477" s="152"/>
      <c r="BC477" s="152"/>
      <c r="BD477" s="152"/>
      <c r="BE477" s="152"/>
      <c r="BF477" s="152"/>
      <c r="BG477" s="152"/>
    </row>
    <row r="478" spans="1:59" outlineLevel="1" x14ac:dyDescent="0.2">
      <c r="A478" s="159"/>
      <c r="B478" s="160"/>
      <c r="C478" s="248" t="s">
        <v>2380</v>
      </c>
      <c r="D478" s="249"/>
      <c r="E478" s="249"/>
      <c r="F478" s="249"/>
      <c r="G478" s="249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52"/>
      <c r="X478" s="152"/>
      <c r="Y478" s="152"/>
      <c r="Z478" s="152"/>
      <c r="AA478" s="152"/>
      <c r="AB478" s="152"/>
      <c r="AC478" s="152"/>
      <c r="AD478" s="152"/>
      <c r="AE478" s="152"/>
      <c r="AF478" s="152" t="s">
        <v>272</v>
      </c>
      <c r="AG478" s="152"/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  <c r="AV478" s="152"/>
      <c r="AW478" s="152"/>
      <c r="AX478" s="152"/>
      <c r="AY478" s="152"/>
      <c r="AZ478" s="152"/>
      <c r="BA478" s="152"/>
      <c r="BB478" s="152"/>
      <c r="BC478" s="152"/>
      <c r="BD478" s="152"/>
      <c r="BE478" s="152"/>
      <c r="BF478" s="152"/>
      <c r="BG478" s="152"/>
    </row>
    <row r="479" spans="1:59" outlineLevel="1" x14ac:dyDescent="0.2">
      <c r="A479" s="159"/>
      <c r="B479" s="160"/>
      <c r="C479" s="193" t="s">
        <v>2144</v>
      </c>
      <c r="D479" s="191"/>
      <c r="E479" s="192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52"/>
      <c r="X479" s="152"/>
      <c r="Y479" s="152"/>
      <c r="Z479" s="152"/>
      <c r="AA479" s="152"/>
      <c r="AB479" s="152"/>
      <c r="AC479" s="152"/>
      <c r="AD479" s="152"/>
      <c r="AE479" s="152"/>
      <c r="AF479" s="152" t="s">
        <v>329</v>
      </c>
      <c r="AG479" s="152">
        <v>0</v>
      </c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  <c r="AV479" s="152"/>
      <c r="AW479" s="152"/>
      <c r="AX479" s="152"/>
      <c r="AY479" s="152"/>
      <c r="AZ479" s="152"/>
      <c r="BA479" s="152"/>
      <c r="BB479" s="152"/>
      <c r="BC479" s="152"/>
      <c r="BD479" s="152"/>
      <c r="BE479" s="152"/>
      <c r="BF479" s="152"/>
      <c r="BG479" s="152"/>
    </row>
    <row r="480" spans="1:59" outlineLevel="1" x14ac:dyDescent="0.2">
      <c r="A480" s="159"/>
      <c r="B480" s="160"/>
      <c r="C480" s="193" t="s">
        <v>146</v>
      </c>
      <c r="D480" s="191"/>
      <c r="E480" s="192">
        <v>3</v>
      </c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52"/>
      <c r="X480" s="152"/>
      <c r="Y480" s="152"/>
      <c r="Z480" s="152"/>
      <c r="AA480" s="152"/>
      <c r="AB480" s="152"/>
      <c r="AC480" s="152"/>
      <c r="AD480" s="152"/>
      <c r="AE480" s="152"/>
      <c r="AF480" s="152" t="s">
        <v>329</v>
      </c>
      <c r="AG480" s="152">
        <v>0</v>
      </c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  <c r="AV480" s="152"/>
      <c r="AW480" s="152"/>
      <c r="AX480" s="152"/>
      <c r="AY480" s="152"/>
      <c r="AZ480" s="152"/>
      <c r="BA480" s="152"/>
      <c r="BB480" s="152"/>
      <c r="BC480" s="152"/>
      <c r="BD480" s="152"/>
      <c r="BE480" s="152"/>
      <c r="BF480" s="152"/>
      <c r="BG480" s="152"/>
    </row>
    <row r="481" spans="1:59" ht="22.5" outlineLevel="1" x14ac:dyDescent="0.2">
      <c r="A481" s="171">
        <v>102</v>
      </c>
      <c r="B481" s="172" t="s">
        <v>2381</v>
      </c>
      <c r="C481" s="187" t="s">
        <v>2382</v>
      </c>
      <c r="D481" s="173" t="s">
        <v>395</v>
      </c>
      <c r="E481" s="174">
        <v>3</v>
      </c>
      <c r="F481" s="175"/>
      <c r="G481" s="176">
        <f>ROUND(E481*F481,2)</f>
        <v>0</v>
      </c>
      <c r="H481" s="175"/>
      <c r="I481" s="176">
        <f>ROUND(E481*H481,2)</f>
        <v>0</v>
      </c>
      <c r="J481" s="175"/>
      <c r="K481" s="176">
        <f>ROUND(E481*J481,2)</f>
        <v>0</v>
      </c>
      <c r="L481" s="176">
        <v>15</v>
      </c>
      <c r="M481" s="176">
        <f>G481*(1+L481/100)</f>
        <v>0</v>
      </c>
      <c r="N481" s="176">
        <v>6.4999999999999997E-3</v>
      </c>
      <c r="O481" s="176">
        <f>ROUND(E481*N481,2)</f>
        <v>0.02</v>
      </c>
      <c r="P481" s="176">
        <v>0</v>
      </c>
      <c r="Q481" s="176">
        <f>ROUND(E481*P481,2)</f>
        <v>0</v>
      </c>
      <c r="R481" s="176" t="s">
        <v>396</v>
      </c>
      <c r="S481" s="176" t="s">
        <v>269</v>
      </c>
      <c r="T481" s="161">
        <v>0</v>
      </c>
      <c r="U481" s="161">
        <f>ROUND(E481*T481,2)</f>
        <v>0</v>
      </c>
      <c r="V481" s="161"/>
      <c r="W481" s="152"/>
      <c r="X481" s="152"/>
      <c r="Y481" s="152"/>
      <c r="Z481" s="152"/>
      <c r="AA481" s="152"/>
      <c r="AB481" s="152"/>
      <c r="AC481" s="152"/>
      <c r="AD481" s="152"/>
      <c r="AE481" s="152"/>
      <c r="AF481" s="152" t="s">
        <v>1759</v>
      </c>
      <c r="AG481" s="152"/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  <c r="AV481" s="152"/>
      <c r="AW481" s="152"/>
      <c r="AX481" s="152"/>
      <c r="AY481" s="152"/>
      <c r="AZ481" s="152"/>
      <c r="BA481" s="152"/>
      <c r="BB481" s="152"/>
      <c r="BC481" s="152"/>
      <c r="BD481" s="152"/>
      <c r="BE481" s="152"/>
      <c r="BF481" s="152"/>
      <c r="BG481" s="152"/>
    </row>
    <row r="482" spans="1:59" outlineLevel="1" x14ac:dyDescent="0.2">
      <c r="A482" s="159"/>
      <c r="B482" s="160"/>
      <c r="C482" s="248" t="s">
        <v>2383</v>
      </c>
      <c r="D482" s="249"/>
      <c r="E482" s="249"/>
      <c r="F482" s="249"/>
      <c r="G482" s="249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52"/>
      <c r="X482" s="152"/>
      <c r="Y482" s="152"/>
      <c r="Z482" s="152"/>
      <c r="AA482" s="152"/>
      <c r="AB482" s="152"/>
      <c r="AC482" s="152"/>
      <c r="AD482" s="152"/>
      <c r="AE482" s="152"/>
      <c r="AF482" s="152" t="s">
        <v>272</v>
      </c>
      <c r="AG482" s="152"/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  <c r="AV482" s="152"/>
      <c r="AW482" s="152"/>
      <c r="AX482" s="152"/>
      <c r="AY482" s="152"/>
      <c r="AZ482" s="152"/>
      <c r="BA482" s="152"/>
      <c r="BB482" s="152"/>
      <c r="BC482" s="152"/>
      <c r="BD482" s="152"/>
      <c r="BE482" s="152"/>
      <c r="BF482" s="152"/>
      <c r="BG482" s="152"/>
    </row>
    <row r="483" spans="1:59" outlineLevel="1" x14ac:dyDescent="0.2">
      <c r="A483" s="159"/>
      <c r="B483" s="160"/>
      <c r="C483" s="193" t="s">
        <v>2144</v>
      </c>
      <c r="D483" s="191"/>
      <c r="E483" s="192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52"/>
      <c r="X483" s="152"/>
      <c r="Y483" s="152"/>
      <c r="Z483" s="152"/>
      <c r="AA483" s="152"/>
      <c r="AB483" s="152"/>
      <c r="AC483" s="152"/>
      <c r="AD483" s="152"/>
      <c r="AE483" s="152"/>
      <c r="AF483" s="152" t="s">
        <v>329</v>
      </c>
      <c r="AG483" s="152">
        <v>0</v>
      </c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  <c r="AV483" s="152"/>
      <c r="AW483" s="152"/>
      <c r="AX483" s="152"/>
      <c r="AY483" s="152"/>
      <c r="AZ483" s="152"/>
      <c r="BA483" s="152"/>
      <c r="BB483" s="152"/>
      <c r="BC483" s="152"/>
      <c r="BD483" s="152"/>
      <c r="BE483" s="152"/>
      <c r="BF483" s="152"/>
      <c r="BG483" s="152"/>
    </row>
    <row r="484" spans="1:59" outlineLevel="1" x14ac:dyDescent="0.2">
      <c r="A484" s="159"/>
      <c r="B484" s="160"/>
      <c r="C484" s="193" t="s">
        <v>146</v>
      </c>
      <c r="D484" s="191"/>
      <c r="E484" s="192">
        <v>3</v>
      </c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52"/>
      <c r="X484" s="152"/>
      <c r="Y484" s="152"/>
      <c r="Z484" s="152"/>
      <c r="AA484" s="152"/>
      <c r="AB484" s="152"/>
      <c r="AC484" s="152"/>
      <c r="AD484" s="152"/>
      <c r="AE484" s="152"/>
      <c r="AF484" s="152" t="s">
        <v>329</v>
      </c>
      <c r="AG484" s="152">
        <v>0</v>
      </c>
      <c r="AH484" s="152"/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  <c r="AV484" s="152"/>
      <c r="AW484" s="152"/>
      <c r="AX484" s="152"/>
      <c r="AY484" s="152"/>
      <c r="AZ484" s="152"/>
      <c r="BA484" s="152"/>
      <c r="BB484" s="152"/>
      <c r="BC484" s="152"/>
      <c r="BD484" s="152"/>
      <c r="BE484" s="152"/>
      <c r="BF484" s="152"/>
      <c r="BG484" s="152"/>
    </row>
    <row r="485" spans="1:59" ht="22.5" outlineLevel="1" x14ac:dyDescent="0.2">
      <c r="A485" s="171">
        <v>103</v>
      </c>
      <c r="B485" s="172" t="s">
        <v>2384</v>
      </c>
      <c r="C485" s="187" t="s">
        <v>2385</v>
      </c>
      <c r="D485" s="173" t="s">
        <v>1541</v>
      </c>
      <c r="E485" s="174">
        <v>40</v>
      </c>
      <c r="F485" s="175"/>
      <c r="G485" s="176">
        <f>ROUND(E485*F485,2)</f>
        <v>0</v>
      </c>
      <c r="H485" s="175"/>
      <c r="I485" s="176">
        <f>ROUND(E485*H485,2)</f>
        <v>0</v>
      </c>
      <c r="J485" s="175"/>
      <c r="K485" s="176">
        <f>ROUND(E485*J485,2)</f>
        <v>0</v>
      </c>
      <c r="L485" s="176">
        <v>15</v>
      </c>
      <c r="M485" s="176">
        <f>G485*(1+L485/100)</f>
        <v>0</v>
      </c>
      <c r="N485" s="176">
        <v>3.0000000000000001E-3</v>
      </c>
      <c r="O485" s="176">
        <f>ROUND(E485*N485,2)</f>
        <v>0.12</v>
      </c>
      <c r="P485" s="176">
        <v>0</v>
      </c>
      <c r="Q485" s="176">
        <f>ROUND(E485*P485,2)</f>
        <v>0</v>
      </c>
      <c r="R485" s="176" t="s">
        <v>1704</v>
      </c>
      <c r="S485" s="176" t="s">
        <v>269</v>
      </c>
      <c r="T485" s="161">
        <v>0.33</v>
      </c>
      <c r="U485" s="161">
        <f>ROUND(E485*T485,2)</f>
        <v>13.2</v>
      </c>
      <c r="V485" s="161"/>
      <c r="W485" s="152"/>
      <c r="X485" s="152"/>
      <c r="Y485" s="152"/>
      <c r="Z485" s="152"/>
      <c r="AA485" s="152"/>
      <c r="AB485" s="152"/>
      <c r="AC485" s="152"/>
      <c r="AD485" s="152"/>
      <c r="AE485" s="152"/>
      <c r="AF485" s="152" t="s">
        <v>1756</v>
      </c>
      <c r="AG485" s="152"/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  <c r="AV485" s="152"/>
      <c r="AW485" s="152"/>
      <c r="AX485" s="152"/>
      <c r="AY485" s="152"/>
      <c r="AZ485" s="152"/>
      <c r="BA485" s="152"/>
      <c r="BB485" s="152"/>
      <c r="BC485" s="152"/>
      <c r="BD485" s="152"/>
      <c r="BE485" s="152"/>
      <c r="BF485" s="152"/>
      <c r="BG485" s="152"/>
    </row>
    <row r="486" spans="1:59" outlineLevel="1" x14ac:dyDescent="0.2">
      <c r="A486" s="159"/>
      <c r="B486" s="160"/>
      <c r="C486" s="248" t="s">
        <v>2386</v>
      </c>
      <c r="D486" s="249"/>
      <c r="E486" s="249"/>
      <c r="F486" s="249"/>
      <c r="G486" s="249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52"/>
      <c r="X486" s="152"/>
      <c r="Y486" s="152"/>
      <c r="Z486" s="152"/>
      <c r="AA486" s="152"/>
      <c r="AB486" s="152"/>
      <c r="AC486" s="152"/>
      <c r="AD486" s="152"/>
      <c r="AE486" s="152"/>
      <c r="AF486" s="152" t="s">
        <v>272</v>
      </c>
      <c r="AG486" s="152"/>
      <c r="AH486" s="152"/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  <c r="AV486" s="152"/>
      <c r="AW486" s="152"/>
      <c r="AX486" s="152"/>
      <c r="AY486" s="152"/>
      <c r="AZ486" s="152"/>
      <c r="BA486" s="152"/>
      <c r="BB486" s="152"/>
      <c r="BC486" s="152"/>
      <c r="BD486" s="152"/>
      <c r="BE486" s="152"/>
      <c r="BF486" s="152"/>
      <c r="BG486" s="152"/>
    </row>
    <row r="487" spans="1:59" outlineLevel="1" x14ac:dyDescent="0.2">
      <c r="A487" s="159"/>
      <c r="B487" s="160"/>
      <c r="C487" s="193" t="s">
        <v>2387</v>
      </c>
      <c r="D487" s="191"/>
      <c r="E487" s="192">
        <v>40</v>
      </c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52"/>
      <c r="X487" s="152"/>
      <c r="Y487" s="152"/>
      <c r="Z487" s="152"/>
      <c r="AA487" s="152"/>
      <c r="AB487" s="152"/>
      <c r="AC487" s="152"/>
      <c r="AD487" s="152"/>
      <c r="AE487" s="152"/>
      <c r="AF487" s="152" t="s">
        <v>329</v>
      </c>
      <c r="AG487" s="152">
        <v>0</v>
      </c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  <c r="AV487" s="152"/>
      <c r="AW487" s="152"/>
      <c r="AX487" s="152"/>
      <c r="AY487" s="152"/>
      <c r="AZ487" s="152"/>
      <c r="BA487" s="152"/>
      <c r="BB487" s="152"/>
      <c r="BC487" s="152"/>
      <c r="BD487" s="152"/>
      <c r="BE487" s="152"/>
      <c r="BF487" s="152"/>
      <c r="BG487" s="152"/>
    </row>
    <row r="488" spans="1:59" outlineLevel="1" x14ac:dyDescent="0.2">
      <c r="A488" s="171">
        <v>104</v>
      </c>
      <c r="B488" s="172" t="s">
        <v>2388</v>
      </c>
      <c r="C488" s="187" t="s">
        <v>2389</v>
      </c>
      <c r="D488" s="173" t="s">
        <v>395</v>
      </c>
      <c r="E488" s="174">
        <v>4.5712000000000002</v>
      </c>
      <c r="F488" s="175"/>
      <c r="G488" s="176">
        <f>ROUND(E488*F488,2)</f>
        <v>0</v>
      </c>
      <c r="H488" s="175"/>
      <c r="I488" s="176">
        <f>ROUND(E488*H488,2)</f>
        <v>0</v>
      </c>
      <c r="J488" s="175"/>
      <c r="K488" s="176">
        <f>ROUND(E488*J488,2)</f>
        <v>0</v>
      </c>
      <c r="L488" s="176">
        <v>15</v>
      </c>
      <c r="M488" s="176">
        <f>G488*(1+L488/100)</f>
        <v>0</v>
      </c>
      <c r="N488" s="176">
        <v>2.0000000000000001E-4</v>
      </c>
      <c r="O488" s="176">
        <f>ROUND(E488*N488,2)</f>
        <v>0</v>
      </c>
      <c r="P488" s="176">
        <v>0</v>
      </c>
      <c r="Q488" s="176">
        <f>ROUND(E488*P488,2)</f>
        <v>0</v>
      </c>
      <c r="R488" s="176" t="s">
        <v>396</v>
      </c>
      <c r="S488" s="176" t="s">
        <v>269</v>
      </c>
      <c r="T488" s="161">
        <v>0</v>
      </c>
      <c r="U488" s="161">
        <f>ROUND(E488*T488,2)</f>
        <v>0</v>
      </c>
      <c r="V488" s="161"/>
      <c r="W488" s="152"/>
      <c r="X488" s="152"/>
      <c r="Y488" s="152"/>
      <c r="Z488" s="152"/>
      <c r="AA488" s="152"/>
      <c r="AB488" s="152"/>
      <c r="AC488" s="152"/>
      <c r="AD488" s="152"/>
      <c r="AE488" s="152"/>
      <c r="AF488" s="152" t="s">
        <v>1759</v>
      </c>
      <c r="AG488" s="152"/>
      <c r="AH488" s="152"/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  <c r="AV488" s="152"/>
      <c r="AW488" s="152"/>
      <c r="AX488" s="152"/>
      <c r="AY488" s="152"/>
      <c r="AZ488" s="152"/>
      <c r="BA488" s="152"/>
      <c r="BB488" s="152"/>
      <c r="BC488" s="152"/>
      <c r="BD488" s="152"/>
      <c r="BE488" s="152"/>
      <c r="BF488" s="152"/>
      <c r="BG488" s="152"/>
    </row>
    <row r="489" spans="1:59" outlineLevel="1" x14ac:dyDescent="0.2">
      <c r="A489" s="159"/>
      <c r="B489" s="160"/>
      <c r="C489" s="248" t="s">
        <v>2390</v>
      </c>
      <c r="D489" s="249"/>
      <c r="E489" s="249"/>
      <c r="F489" s="249"/>
      <c r="G489" s="249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52"/>
      <c r="X489" s="152"/>
      <c r="Y489" s="152"/>
      <c r="Z489" s="152"/>
      <c r="AA489" s="152"/>
      <c r="AB489" s="152"/>
      <c r="AC489" s="152"/>
      <c r="AD489" s="152"/>
      <c r="AE489" s="152"/>
      <c r="AF489" s="152" t="s">
        <v>272</v>
      </c>
      <c r="AG489" s="152"/>
      <c r="AH489" s="152"/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  <c r="AV489" s="152"/>
      <c r="AW489" s="152"/>
      <c r="AX489" s="152"/>
      <c r="AY489" s="152"/>
      <c r="AZ489" s="152"/>
      <c r="BA489" s="152"/>
      <c r="BB489" s="152"/>
      <c r="BC489" s="152"/>
      <c r="BD489" s="152"/>
      <c r="BE489" s="152"/>
      <c r="BF489" s="152"/>
      <c r="BG489" s="152"/>
    </row>
    <row r="490" spans="1:59" outlineLevel="1" x14ac:dyDescent="0.2">
      <c r="A490" s="159"/>
      <c r="B490" s="160"/>
      <c r="C490" s="193" t="s">
        <v>2125</v>
      </c>
      <c r="D490" s="191"/>
      <c r="E490" s="192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52"/>
      <c r="X490" s="152"/>
      <c r="Y490" s="152"/>
      <c r="Z490" s="152"/>
      <c r="AA490" s="152"/>
      <c r="AB490" s="152"/>
      <c r="AC490" s="152"/>
      <c r="AD490" s="152"/>
      <c r="AE490" s="152"/>
      <c r="AF490" s="152" t="s">
        <v>329</v>
      </c>
      <c r="AG490" s="152">
        <v>0</v>
      </c>
      <c r="AH490" s="152"/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  <c r="AV490" s="152"/>
      <c r="AW490" s="152"/>
      <c r="AX490" s="152"/>
      <c r="AY490" s="152"/>
      <c r="AZ490" s="152"/>
      <c r="BA490" s="152"/>
      <c r="BB490" s="152"/>
      <c r="BC490" s="152"/>
      <c r="BD490" s="152"/>
      <c r="BE490" s="152"/>
      <c r="BF490" s="152"/>
      <c r="BG490" s="152"/>
    </row>
    <row r="491" spans="1:59" outlineLevel="1" x14ac:dyDescent="0.2">
      <c r="A491" s="159"/>
      <c r="B491" s="160"/>
      <c r="C491" s="193" t="s">
        <v>2391</v>
      </c>
      <c r="D491" s="191"/>
      <c r="E491" s="192">
        <v>4.57</v>
      </c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52"/>
      <c r="X491" s="152"/>
      <c r="Y491" s="152"/>
      <c r="Z491" s="152"/>
      <c r="AA491" s="152"/>
      <c r="AB491" s="152"/>
      <c r="AC491" s="152"/>
      <c r="AD491" s="152"/>
      <c r="AE491" s="152"/>
      <c r="AF491" s="152" t="s">
        <v>329</v>
      </c>
      <c r="AG491" s="152">
        <v>0</v>
      </c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  <c r="AV491" s="152"/>
      <c r="AW491" s="152"/>
      <c r="AX491" s="152"/>
      <c r="AY491" s="152"/>
      <c r="AZ491" s="152"/>
      <c r="BA491" s="152"/>
      <c r="BB491" s="152"/>
      <c r="BC491" s="152"/>
      <c r="BD491" s="152"/>
      <c r="BE491" s="152"/>
      <c r="BF491" s="152"/>
      <c r="BG491" s="152"/>
    </row>
    <row r="492" spans="1:59" outlineLevel="1" x14ac:dyDescent="0.2">
      <c r="A492" s="171">
        <v>105</v>
      </c>
      <c r="B492" s="172" t="s">
        <v>2392</v>
      </c>
      <c r="C492" s="187" t="s">
        <v>2393</v>
      </c>
      <c r="D492" s="173" t="s">
        <v>395</v>
      </c>
      <c r="E492" s="174">
        <v>7.9996</v>
      </c>
      <c r="F492" s="175"/>
      <c r="G492" s="176">
        <f>ROUND(E492*F492,2)</f>
        <v>0</v>
      </c>
      <c r="H492" s="175"/>
      <c r="I492" s="176">
        <f>ROUND(E492*H492,2)</f>
        <v>0</v>
      </c>
      <c r="J492" s="175"/>
      <c r="K492" s="176">
        <f>ROUND(E492*J492,2)</f>
        <v>0</v>
      </c>
      <c r="L492" s="176">
        <v>15</v>
      </c>
      <c r="M492" s="176">
        <f>G492*(1+L492/100)</f>
        <v>0</v>
      </c>
      <c r="N492" s="176">
        <v>1.1999999999999999E-3</v>
      </c>
      <c r="O492" s="176">
        <f>ROUND(E492*N492,2)</f>
        <v>0.01</v>
      </c>
      <c r="P492" s="176">
        <v>0</v>
      </c>
      <c r="Q492" s="176">
        <f>ROUND(E492*P492,2)</f>
        <v>0</v>
      </c>
      <c r="R492" s="176" t="s">
        <v>396</v>
      </c>
      <c r="S492" s="176" t="s">
        <v>269</v>
      </c>
      <c r="T492" s="161">
        <v>0</v>
      </c>
      <c r="U492" s="161">
        <f>ROUND(E492*T492,2)</f>
        <v>0</v>
      </c>
      <c r="V492" s="161"/>
      <c r="W492" s="152"/>
      <c r="X492" s="152"/>
      <c r="Y492" s="152"/>
      <c r="Z492" s="152"/>
      <c r="AA492" s="152"/>
      <c r="AB492" s="152"/>
      <c r="AC492" s="152"/>
      <c r="AD492" s="152"/>
      <c r="AE492" s="152"/>
      <c r="AF492" s="152" t="s">
        <v>1759</v>
      </c>
      <c r="AG492" s="152"/>
      <c r="AH492" s="152"/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  <c r="AV492" s="152"/>
      <c r="AW492" s="152"/>
      <c r="AX492" s="152"/>
      <c r="AY492" s="152"/>
      <c r="AZ492" s="152"/>
      <c r="BA492" s="152"/>
      <c r="BB492" s="152"/>
      <c r="BC492" s="152"/>
      <c r="BD492" s="152"/>
      <c r="BE492" s="152"/>
      <c r="BF492" s="152"/>
      <c r="BG492" s="152"/>
    </row>
    <row r="493" spans="1:59" outlineLevel="1" x14ac:dyDescent="0.2">
      <c r="A493" s="159"/>
      <c r="B493" s="160"/>
      <c r="C493" s="248" t="s">
        <v>2394</v>
      </c>
      <c r="D493" s="249"/>
      <c r="E493" s="249"/>
      <c r="F493" s="249"/>
      <c r="G493" s="249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52"/>
      <c r="X493" s="152"/>
      <c r="Y493" s="152"/>
      <c r="Z493" s="152"/>
      <c r="AA493" s="152"/>
      <c r="AB493" s="152"/>
      <c r="AC493" s="152"/>
      <c r="AD493" s="152"/>
      <c r="AE493" s="152"/>
      <c r="AF493" s="152" t="s">
        <v>272</v>
      </c>
      <c r="AG493" s="152"/>
      <c r="AH493" s="152"/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  <c r="AV493" s="152"/>
      <c r="AW493" s="152"/>
      <c r="AX493" s="152"/>
      <c r="AY493" s="152"/>
      <c r="AZ493" s="152"/>
      <c r="BA493" s="152"/>
      <c r="BB493" s="152"/>
      <c r="BC493" s="152"/>
      <c r="BD493" s="152"/>
      <c r="BE493" s="152"/>
      <c r="BF493" s="152"/>
      <c r="BG493" s="152"/>
    </row>
    <row r="494" spans="1:59" outlineLevel="1" x14ac:dyDescent="0.2">
      <c r="A494" s="159"/>
      <c r="B494" s="160"/>
      <c r="C494" s="193" t="s">
        <v>2118</v>
      </c>
      <c r="D494" s="191"/>
      <c r="E494" s="192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52"/>
      <c r="X494" s="152"/>
      <c r="Y494" s="152"/>
      <c r="Z494" s="152"/>
      <c r="AA494" s="152"/>
      <c r="AB494" s="152"/>
      <c r="AC494" s="152"/>
      <c r="AD494" s="152"/>
      <c r="AE494" s="152"/>
      <c r="AF494" s="152" t="s">
        <v>329</v>
      </c>
      <c r="AG494" s="152">
        <v>0</v>
      </c>
      <c r="AH494" s="152"/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  <c r="AV494" s="152"/>
      <c r="AW494" s="152"/>
      <c r="AX494" s="152"/>
      <c r="AY494" s="152"/>
      <c r="AZ494" s="152"/>
      <c r="BA494" s="152"/>
      <c r="BB494" s="152"/>
      <c r="BC494" s="152"/>
      <c r="BD494" s="152"/>
      <c r="BE494" s="152"/>
      <c r="BF494" s="152"/>
      <c r="BG494" s="152"/>
    </row>
    <row r="495" spans="1:59" outlineLevel="1" x14ac:dyDescent="0.2">
      <c r="A495" s="159"/>
      <c r="B495" s="160"/>
      <c r="C495" s="193" t="s">
        <v>2395</v>
      </c>
      <c r="D495" s="191"/>
      <c r="E495" s="192">
        <v>8</v>
      </c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52"/>
      <c r="X495" s="152"/>
      <c r="Y495" s="152"/>
      <c r="Z495" s="152"/>
      <c r="AA495" s="152"/>
      <c r="AB495" s="152"/>
      <c r="AC495" s="152"/>
      <c r="AD495" s="152"/>
      <c r="AE495" s="152"/>
      <c r="AF495" s="152" t="s">
        <v>329</v>
      </c>
      <c r="AG495" s="152">
        <v>0</v>
      </c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  <c r="AV495" s="152"/>
      <c r="AW495" s="152"/>
      <c r="AX495" s="152"/>
      <c r="AY495" s="152"/>
      <c r="AZ495" s="152"/>
      <c r="BA495" s="152"/>
      <c r="BB495" s="152"/>
      <c r="BC495" s="152"/>
      <c r="BD495" s="152"/>
      <c r="BE495" s="152"/>
      <c r="BF495" s="152"/>
      <c r="BG495" s="152"/>
    </row>
    <row r="496" spans="1:59" outlineLevel="1" x14ac:dyDescent="0.2">
      <c r="A496" s="171">
        <v>106</v>
      </c>
      <c r="B496" s="172" t="s">
        <v>2396</v>
      </c>
      <c r="C496" s="187" t="s">
        <v>2397</v>
      </c>
      <c r="D496" s="173" t="s">
        <v>395</v>
      </c>
      <c r="E496" s="174">
        <v>4.5712000000000002</v>
      </c>
      <c r="F496" s="175"/>
      <c r="G496" s="176">
        <f>ROUND(E496*F496,2)</f>
        <v>0</v>
      </c>
      <c r="H496" s="175"/>
      <c r="I496" s="176">
        <f>ROUND(E496*H496,2)</f>
        <v>0</v>
      </c>
      <c r="J496" s="175"/>
      <c r="K496" s="176">
        <f>ROUND(E496*J496,2)</f>
        <v>0</v>
      </c>
      <c r="L496" s="176">
        <v>15</v>
      </c>
      <c r="M496" s="176">
        <f>G496*(1+L496/100)</f>
        <v>0</v>
      </c>
      <c r="N496" s="176">
        <v>5.0000000000000001E-4</v>
      </c>
      <c r="O496" s="176">
        <f>ROUND(E496*N496,2)</f>
        <v>0</v>
      </c>
      <c r="P496" s="176">
        <v>0</v>
      </c>
      <c r="Q496" s="176">
        <f>ROUND(E496*P496,2)</f>
        <v>0</v>
      </c>
      <c r="R496" s="176" t="s">
        <v>396</v>
      </c>
      <c r="S496" s="176" t="s">
        <v>269</v>
      </c>
      <c r="T496" s="161">
        <v>0</v>
      </c>
      <c r="U496" s="161">
        <f>ROUND(E496*T496,2)</f>
        <v>0</v>
      </c>
      <c r="V496" s="161"/>
      <c r="W496" s="152"/>
      <c r="X496" s="152"/>
      <c r="Y496" s="152"/>
      <c r="Z496" s="152"/>
      <c r="AA496" s="152"/>
      <c r="AB496" s="152"/>
      <c r="AC496" s="152"/>
      <c r="AD496" s="152"/>
      <c r="AE496" s="152"/>
      <c r="AF496" s="152" t="s">
        <v>1759</v>
      </c>
      <c r="AG496" s="152"/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  <c r="AV496" s="152"/>
      <c r="AW496" s="152"/>
      <c r="AX496" s="152"/>
      <c r="AY496" s="152"/>
      <c r="AZ496" s="152"/>
      <c r="BA496" s="152"/>
      <c r="BB496" s="152"/>
      <c r="BC496" s="152"/>
      <c r="BD496" s="152"/>
      <c r="BE496" s="152"/>
      <c r="BF496" s="152"/>
      <c r="BG496" s="152"/>
    </row>
    <row r="497" spans="1:59" outlineLevel="1" x14ac:dyDescent="0.2">
      <c r="A497" s="159"/>
      <c r="B497" s="160"/>
      <c r="C497" s="248" t="s">
        <v>2398</v>
      </c>
      <c r="D497" s="249"/>
      <c r="E497" s="249"/>
      <c r="F497" s="249"/>
      <c r="G497" s="249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52"/>
      <c r="X497" s="152"/>
      <c r="Y497" s="152"/>
      <c r="Z497" s="152"/>
      <c r="AA497" s="152"/>
      <c r="AB497" s="152"/>
      <c r="AC497" s="152"/>
      <c r="AD497" s="152"/>
      <c r="AE497" s="152"/>
      <c r="AF497" s="152" t="s">
        <v>272</v>
      </c>
      <c r="AG497" s="152"/>
      <c r="AH497" s="152"/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  <c r="AV497" s="152"/>
      <c r="AW497" s="152"/>
      <c r="AX497" s="152"/>
      <c r="AY497" s="152"/>
      <c r="AZ497" s="152"/>
      <c r="BA497" s="152"/>
      <c r="BB497" s="152"/>
      <c r="BC497" s="152"/>
      <c r="BD497" s="152"/>
      <c r="BE497" s="152"/>
      <c r="BF497" s="152"/>
      <c r="BG497" s="152"/>
    </row>
    <row r="498" spans="1:59" outlineLevel="1" x14ac:dyDescent="0.2">
      <c r="A498" s="159"/>
      <c r="B498" s="160"/>
      <c r="C498" s="193" t="s">
        <v>2125</v>
      </c>
      <c r="D498" s="191"/>
      <c r="E498" s="192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52"/>
      <c r="X498" s="152"/>
      <c r="Y498" s="152"/>
      <c r="Z498" s="152"/>
      <c r="AA498" s="152"/>
      <c r="AB498" s="152"/>
      <c r="AC498" s="152"/>
      <c r="AD498" s="152"/>
      <c r="AE498" s="152"/>
      <c r="AF498" s="152" t="s">
        <v>329</v>
      </c>
      <c r="AG498" s="152">
        <v>0</v>
      </c>
      <c r="AH498" s="152"/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  <c r="AV498" s="152"/>
      <c r="AW498" s="152"/>
      <c r="AX498" s="152"/>
      <c r="AY498" s="152"/>
      <c r="AZ498" s="152"/>
      <c r="BA498" s="152"/>
      <c r="BB498" s="152"/>
      <c r="BC498" s="152"/>
      <c r="BD498" s="152"/>
      <c r="BE498" s="152"/>
      <c r="BF498" s="152"/>
      <c r="BG498" s="152"/>
    </row>
    <row r="499" spans="1:59" outlineLevel="1" x14ac:dyDescent="0.2">
      <c r="A499" s="159"/>
      <c r="B499" s="160"/>
      <c r="C499" s="193" t="s">
        <v>2391</v>
      </c>
      <c r="D499" s="191"/>
      <c r="E499" s="192">
        <v>4.57</v>
      </c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52"/>
      <c r="X499" s="152"/>
      <c r="Y499" s="152"/>
      <c r="Z499" s="152"/>
      <c r="AA499" s="152"/>
      <c r="AB499" s="152"/>
      <c r="AC499" s="152"/>
      <c r="AD499" s="152"/>
      <c r="AE499" s="152"/>
      <c r="AF499" s="152" t="s">
        <v>329</v>
      </c>
      <c r="AG499" s="152">
        <v>0</v>
      </c>
      <c r="AH499" s="152"/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  <c r="AV499" s="152"/>
      <c r="AW499" s="152"/>
      <c r="AX499" s="152"/>
      <c r="AY499" s="152"/>
      <c r="AZ499" s="152"/>
      <c r="BA499" s="152"/>
      <c r="BB499" s="152"/>
      <c r="BC499" s="152"/>
      <c r="BD499" s="152"/>
      <c r="BE499" s="152"/>
      <c r="BF499" s="152"/>
      <c r="BG499" s="152"/>
    </row>
    <row r="500" spans="1:59" outlineLevel="1" x14ac:dyDescent="0.2">
      <c r="A500" s="171">
        <v>107</v>
      </c>
      <c r="B500" s="172" t="s">
        <v>2399</v>
      </c>
      <c r="C500" s="187" t="s">
        <v>2400</v>
      </c>
      <c r="D500" s="173" t="s">
        <v>395</v>
      </c>
      <c r="E500" s="174">
        <v>3.4283999999999999</v>
      </c>
      <c r="F500" s="175"/>
      <c r="G500" s="176">
        <f>ROUND(E500*F500,2)</f>
        <v>0</v>
      </c>
      <c r="H500" s="175"/>
      <c r="I500" s="176">
        <f>ROUND(E500*H500,2)</f>
        <v>0</v>
      </c>
      <c r="J500" s="175"/>
      <c r="K500" s="176">
        <f>ROUND(E500*J500,2)</f>
        <v>0</v>
      </c>
      <c r="L500" s="176">
        <v>15</v>
      </c>
      <c r="M500" s="176">
        <f>G500*(1+L500/100)</f>
        <v>0</v>
      </c>
      <c r="N500" s="176">
        <v>0</v>
      </c>
      <c r="O500" s="176">
        <f>ROUND(E500*N500,2)</f>
        <v>0</v>
      </c>
      <c r="P500" s="176">
        <v>0</v>
      </c>
      <c r="Q500" s="176">
        <f>ROUND(E500*P500,2)</f>
        <v>0</v>
      </c>
      <c r="R500" s="176" t="s">
        <v>396</v>
      </c>
      <c r="S500" s="176" t="s">
        <v>269</v>
      </c>
      <c r="T500" s="161">
        <v>0</v>
      </c>
      <c r="U500" s="161">
        <f>ROUND(E500*T500,2)</f>
        <v>0</v>
      </c>
      <c r="V500" s="161"/>
      <c r="W500" s="152"/>
      <c r="X500" s="152"/>
      <c r="Y500" s="152"/>
      <c r="Z500" s="152"/>
      <c r="AA500" s="152"/>
      <c r="AB500" s="152"/>
      <c r="AC500" s="152"/>
      <c r="AD500" s="152"/>
      <c r="AE500" s="152"/>
      <c r="AF500" s="152" t="s">
        <v>1759</v>
      </c>
      <c r="AG500" s="152"/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  <c r="AV500" s="152"/>
      <c r="AW500" s="152"/>
      <c r="AX500" s="152"/>
      <c r="AY500" s="152"/>
      <c r="AZ500" s="152"/>
      <c r="BA500" s="152"/>
      <c r="BB500" s="152"/>
      <c r="BC500" s="152"/>
      <c r="BD500" s="152"/>
      <c r="BE500" s="152"/>
      <c r="BF500" s="152"/>
      <c r="BG500" s="152"/>
    </row>
    <row r="501" spans="1:59" outlineLevel="1" x14ac:dyDescent="0.2">
      <c r="A501" s="159"/>
      <c r="B501" s="160"/>
      <c r="C501" s="248" t="s">
        <v>2401</v>
      </c>
      <c r="D501" s="249"/>
      <c r="E501" s="249"/>
      <c r="F501" s="249"/>
      <c r="G501" s="249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52"/>
      <c r="X501" s="152"/>
      <c r="Y501" s="152"/>
      <c r="Z501" s="152"/>
      <c r="AA501" s="152"/>
      <c r="AB501" s="152"/>
      <c r="AC501" s="152"/>
      <c r="AD501" s="152"/>
      <c r="AE501" s="152"/>
      <c r="AF501" s="152" t="s">
        <v>272</v>
      </c>
      <c r="AG501" s="152"/>
      <c r="AH501" s="152"/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  <c r="AV501" s="152"/>
      <c r="AW501" s="152"/>
      <c r="AX501" s="152"/>
      <c r="AY501" s="152"/>
      <c r="AZ501" s="152"/>
      <c r="BA501" s="152"/>
      <c r="BB501" s="152"/>
      <c r="BC501" s="152"/>
      <c r="BD501" s="152"/>
      <c r="BE501" s="152"/>
      <c r="BF501" s="152"/>
      <c r="BG501" s="152"/>
    </row>
    <row r="502" spans="1:59" outlineLevel="1" x14ac:dyDescent="0.2">
      <c r="A502" s="159"/>
      <c r="B502" s="160"/>
      <c r="C502" s="193" t="s">
        <v>2144</v>
      </c>
      <c r="D502" s="191"/>
      <c r="E502" s="192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52"/>
      <c r="X502" s="152"/>
      <c r="Y502" s="152"/>
      <c r="Z502" s="152"/>
      <c r="AA502" s="152"/>
      <c r="AB502" s="152"/>
      <c r="AC502" s="152"/>
      <c r="AD502" s="152"/>
      <c r="AE502" s="152"/>
      <c r="AF502" s="152" t="s">
        <v>329</v>
      </c>
      <c r="AG502" s="152">
        <v>0</v>
      </c>
      <c r="AH502" s="152"/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  <c r="AV502" s="152"/>
      <c r="AW502" s="152"/>
      <c r="AX502" s="152"/>
      <c r="AY502" s="152"/>
      <c r="AZ502" s="152"/>
      <c r="BA502" s="152"/>
      <c r="BB502" s="152"/>
      <c r="BC502" s="152"/>
      <c r="BD502" s="152"/>
      <c r="BE502" s="152"/>
      <c r="BF502" s="152"/>
      <c r="BG502" s="152"/>
    </row>
    <row r="503" spans="1:59" outlineLevel="1" x14ac:dyDescent="0.2">
      <c r="A503" s="159"/>
      <c r="B503" s="160"/>
      <c r="C503" s="193" t="s">
        <v>2402</v>
      </c>
      <c r="D503" s="191"/>
      <c r="E503" s="192">
        <v>3.43</v>
      </c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52"/>
      <c r="X503" s="152"/>
      <c r="Y503" s="152"/>
      <c r="Z503" s="152"/>
      <c r="AA503" s="152"/>
      <c r="AB503" s="152"/>
      <c r="AC503" s="152"/>
      <c r="AD503" s="152"/>
      <c r="AE503" s="152"/>
      <c r="AF503" s="152" t="s">
        <v>329</v>
      </c>
      <c r="AG503" s="152">
        <v>0</v>
      </c>
      <c r="AH503" s="152"/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  <c r="AV503" s="152"/>
      <c r="AW503" s="152"/>
      <c r="AX503" s="152"/>
      <c r="AY503" s="152"/>
      <c r="AZ503" s="152"/>
      <c r="BA503" s="152"/>
      <c r="BB503" s="152"/>
      <c r="BC503" s="152"/>
      <c r="BD503" s="152"/>
      <c r="BE503" s="152"/>
      <c r="BF503" s="152"/>
      <c r="BG503" s="152"/>
    </row>
    <row r="504" spans="1:59" outlineLevel="1" x14ac:dyDescent="0.2">
      <c r="A504" s="171">
        <v>108</v>
      </c>
      <c r="B504" s="172" t="s">
        <v>2403</v>
      </c>
      <c r="C504" s="187" t="s">
        <v>2404</v>
      </c>
      <c r="D504" s="173" t="s">
        <v>395</v>
      </c>
      <c r="E504" s="174">
        <v>3.4283999999999999</v>
      </c>
      <c r="F504" s="175"/>
      <c r="G504" s="176">
        <f>ROUND(E504*F504,2)</f>
        <v>0</v>
      </c>
      <c r="H504" s="175"/>
      <c r="I504" s="176">
        <f>ROUND(E504*H504,2)</f>
        <v>0</v>
      </c>
      <c r="J504" s="175"/>
      <c r="K504" s="176">
        <f>ROUND(E504*J504,2)</f>
        <v>0</v>
      </c>
      <c r="L504" s="176">
        <v>15</v>
      </c>
      <c r="M504" s="176">
        <f>G504*(1+L504/100)</f>
        <v>0</v>
      </c>
      <c r="N504" s="176">
        <v>0</v>
      </c>
      <c r="O504" s="176">
        <f>ROUND(E504*N504,2)</f>
        <v>0</v>
      </c>
      <c r="P504" s="176">
        <v>0</v>
      </c>
      <c r="Q504" s="176">
        <f>ROUND(E504*P504,2)</f>
        <v>0</v>
      </c>
      <c r="R504" s="176" t="s">
        <v>396</v>
      </c>
      <c r="S504" s="176" t="s">
        <v>269</v>
      </c>
      <c r="T504" s="161">
        <v>0</v>
      </c>
      <c r="U504" s="161">
        <f>ROUND(E504*T504,2)</f>
        <v>0</v>
      </c>
      <c r="V504" s="161"/>
      <c r="W504" s="152"/>
      <c r="X504" s="152"/>
      <c r="Y504" s="152"/>
      <c r="Z504" s="152"/>
      <c r="AA504" s="152"/>
      <c r="AB504" s="152"/>
      <c r="AC504" s="152"/>
      <c r="AD504" s="152"/>
      <c r="AE504" s="152"/>
      <c r="AF504" s="152" t="s">
        <v>1759</v>
      </c>
      <c r="AG504" s="152"/>
      <c r="AH504" s="152"/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  <c r="AV504" s="152"/>
      <c r="AW504" s="152"/>
      <c r="AX504" s="152"/>
      <c r="AY504" s="152"/>
      <c r="AZ504" s="152"/>
      <c r="BA504" s="152"/>
      <c r="BB504" s="152"/>
      <c r="BC504" s="152"/>
      <c r="BD504" s="152"/>
      <c r="BE504" s="152"/>
      <c r="BF504" s="152"/>
      <c r="BG504" s="152"/>
    </row>
    <row r="505" spans="1:59" outlineLevel="1" x14ac:dyDescent="0.2">
      <c r="A505" s="159"/>
      <c r="B505" s="160"/>
      <c r="C505" s="248" t="s">
        <v>2405</v>
      </c>
      <c r="D505" s="249"/>
      <c r="E505" s="249"/>
      <c r="F505" s="249"/>
      <c r="G505" s="249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52"/>
      <c r="X505" s="152"/>
      <c r="Y505" s="152"/>
      <c r="Z505" s="152"/>
      <c r="AA505" s="152"/>
      <c r="AB505" s="152"/>
      <c r="AC505" s="152"/>
      <c r="AD505" s="152"/>
      <c r="AE505" s="152"/>
      <c r="AF505" s="152" t="s">
        <v>272</v>
      </c>
      <c r="AG505" s="152"/>
      <c r="AH505" s="152"/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  <c r="AV505" s="152"/>
      <c r="AW505" s="152"/>
      <c r="AX505" s="152"/>
      <c r="AY505" s="152"/>
      <c r="AZ505" s="152"/>
      <c r="BA505" s="152"/>
      <c r="BB505" s="152"/>
      <c r="BC505" s="152"/>
      <c r="BD505" s="152"/>
      <c r="BE505" s="152"/>
      <c r="BF505" s="152"/>
      <c r="BG505" s="152"/>
    </row>
    <row r="506" spans="1:59" outlineLevel="1" x14ac:dyDescent="0.2">
      <c r="A506" s="159"/>
      <c r="B506" s="160"/>
      <c r="C506" s="193" t="s">
        <v>2144</v>
      </c>
      <c r="D506" s="191"/>
      <c r="E506" s="192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52"/>
      <c r="X506" s="152"/>
      <c r="Y506" s="152"/>
      <c r="Z506" s="152"/>
      <c r="AA506" s="152"/>
      <c r="AB506" s="152"/>
      <c r="AC506" s="152"/>
      <c r="AD506" s="152"/>
      <c r="AE506" s="152"/>
      <c r="AF506" s="152" t="s">
        <v>329</v>
      </c>
      <c r="AG506" s="152">
        <v>0</v>
      </c>
      <c r="AH506" s="152"/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  <c r="AV506" s="152"/>
      <c r="AW506" s="152"/>
      <c r="AX506" s="152"/>
      <c r="AY506" s="152"/>
      <c r="AZ506" s="152"/>
      <c r="BA506" s="152"/>
      <c r="BB506" s="152"/>
      <c r="BC506" s="152"/>
      <c r="BD506" s="152"/>
      <c r="BE506" s="152"/>
      <c r="BF506" s="152"/>
      <c r="BG506" s="152"/>
    </row>
    <row r="507" spans="1:59" outlineLevel="1" x14ac:dyDescent="0.2">
      <c r="A507" s="159"/>
      <c r="B507" s="160"/>
      <c r="C507" s="193" t="s">
        <v>2402</v>
      </c>
      <c r="D507" s="191"/>
      <c r="E507" s="192">
        <v>3.43</v>
      </c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52"/>
      <c r="X507" s="152"/>
      <c r="Y507" s="152"/>
      <c r="Z507" s="152"/>
      <c r="AA507" s="152"/>
      <c r="AB507" s="152"/>
      <c r="AC507" s="152"/>
      <c r="AD507" s="152"/>
      <c r="AE507" s="152"/>
      <c r="AF507" s="152" t="s">
        <v>329</v>
      </c>
      <c r="AG507" s="152">
        <v>0</v>
      </c>
      <c r="AH507" s="152"/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  <c r="AV507" s="152"/>
      <c r="AW507" s="152"/>
      <c r="AX507" s="152"/>
      <c r="AY507" s="152"/>
      <c r="AZ507" s="152"/>
      <c r="BA507" s="152"/>
      <c r="BB507" s="152"/>
      <c r="BC507" s="152"/>
      <c r="BD507" s="152"/>
      <c r="BE507" s="152"/>
      <c r="BF507" s="152"/>
      <c r="BG507" s="152"/>
    </row>
    <row r="508" spans="1:59" outlineLevel="1" x14ac:dyDescent="0.2">
      <c r="A508" s="171">
        <v>109</v>
      </c>
      <c r="B508" s="172" t="s">
        <v>2406</v>
      </c>
      <c r="C508" s="187" t="s">
        <v>2407</v>
      </c>
      <c r="D508" s="173" t="s">
        <v>1500</v>
      </c>
      <c r="E508" s="174">
        <v>4.5712000000000002</v>
      </c>
      <c r="F508" s="175"/>
      <c r="G508" s="176">
        <f>ROUND(E508*F508,2)</f>
        <v>0</v>
      </c>
      <c r="H508" s="175"/>
      <c r="I508" s="176">
        <f>ROUND(E508*H508,2)</f>
        <v>0</v>
      </c>
      <c r="J508" s="175"/>
      <c r="K508" s="176">
        <f>ROUND(E508*J508,2)</f>
        <v>0</v>
      </c>
      <c r="L508" s="176">
        <v>15</v>
      </c>
      <c r="M508" s="176">
        <f>G508*(1+L508/100)</f>
        <v>0</v>
      </c>
      <c r="N508" s="176">
        <v>2E-3</v>
      </c>
      <c r="O508" s="176">
        <f>ROUND(E508*N508,2)</f>
        <v>0.01</v>
      </c>
      <c r="P508" s="176">
        <v>0</v>
      </c>
      <c r="Q508" s="176">
        <f>ROUND(E508*P508,2)</f>
        <v>0</v>
      </c>
      <c r="R508" s="176"/>
      <c r="S508" s="176" t="s">
        <v>265</v>
      </c>
      <c r="T508" s="161">
        <v>0</v>
      </c>
      <c r="U508" s="161">
        <f>ROUND(E508*T508,2)</f>
        <v>0</v>
      </c>
      <c r="V508" s="161"/>
      <c r="W508" s="152"/>
      <c r="X508" s="152"/>
      <c r="Y508" s="152"/>
      <c r="Z508" s="152"/>
      <c r="AA508" s="152"/>
      <c r="AB508" s="152"/>
      <c r="AC508" s="152"/>
      <c r="AD508" s="152"/>
      <c r="AE508" s="152"/>
      <c r="AF508" s="152" t="s">
        <v>1759</v>
      </c>
      <c r="AG508" s="152"/>
      <c r="AH508" s="152"/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  <c r="AV508" s="152"/>
      <c r="AW508" s="152"/>
      <c r="AX508" s="152"/>
      <c r="AY508" s="152"/>
      <c r="AZ508" s="152"/>
      <c r="BA508" s="152"/>
      <c r="BB508" s="152"/>
      <c r="BC508" s="152"/>
      <c r="BD508" s="152"/>
      <c r="BE508" s="152"/>
      <c r="BF508" s="152"/>
      <c r="BG508" s="152"/>
    </row>
    <row r="509" spans="1:59" outlineLevel="1" x14ac:dyDescent="0.2">
      <c r="A509" s="159"/>
      <c r="B509" s="160"/>
      <c r="C509" s="248" t="s">
        <v>2407</v>
      </c>
      <c r="D509" s="249"/>
      <c r="E509" s="249"/>
      <c r="F509" s="249"/>
      <c r="G509" s="249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52"/>
      <c r="X509" s="152"/>
      <c r="Y509" s="152"/>
      <c r="Z509" s="152"/>
      <c r="AA509" s="152"/>
      <c r="AB509" s="152"/>
      <c r="AC509" s="152"/>
      <c r="AD509" s="152"/>
      <c r="AE509" s="152"/>
      <c r="AF509" s="152" t="s">
        <v>272</v>
      </c>
      <c r="AG509" s="152"/>
      <c r="AH509" s="152"/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  <c r="AV509" s="152"/>
      <c r="AW509" s="152"/>
      <c r="AX509" s="152"/>
      <c r="AY509" s="152"/>
      <c r="AZ509" s="152"/>
      <c r="BA509" s="152"/>
      <c r="BB509" s="152"/>
      <c r="BC509" s="152"/>
      <c r="BD509" s="152"/>
      <c r="BE509" s="152"/>
      <c r="BF509" s="152"/>
      <c r="BG509" s="152"/>
    </row>
    <row r="510" spans="1:59" outlineLevel="1" x14ac:dyDescent="0.2">
      <c r="A510" s="159"/>
      <c r="B510" s="160"/>
      <c r="C510" s="193" t="s">
        <v>2125</v>
      </c>
      <c r="D510" s="191"/>
      <c r="E510" s="192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52"/>
      <c r="X510" s="152"/>
      <c r="Y510" s="152"/>
      <c r="Z510" s="152"/>
      <c r="AA510" s="152"/>
      <c r="AB510" s="152"/>
      <c r="AC510" s="152"/>
      <c r="AD510" s="152"/>
      <c r="AE510" s="152"/>
      <c r="AF510" s="152" t="s">
        <v>329</v>
      </c>
      <c r="AG510" s="152">
        <v>0</v>
      </c>
      <c r="AH510" s="152"/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  <c r="AV510" s="152"/>
      <c r="AW510" s="152"/>
      <c r="AX510" s="152"/>
      <c r="AY510" s="152"/>
      <c r="AZ510" s="152"/>
      <c r="BA510" s="152"/>
      <c r="BB510" s="152"/>
      <c r="BC510" s="152"/>
      <c r="BD510" s="152"/>
      <c r="BE510" s="152"/>
      <c r="BF510" s="152"/>
      <c r="BG510" s="152"/>
    </row>
    <row r="511" spans="1:59" outlineLevel="1" x14ac:dyDescent="0.2">
      <c r="A511" s="159"/>
      <c r="B511" s="160"/>
      <c r="C511" s="193" t="s">
        <v>2391</v>
      </c>
      <c r="D511" s="191"/>
      <c r="E511" s="192">
        <v>4.57</v>
      </c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52"/>
      <c r="X511" s="152"/>
      <c r="Y511" s="152"/>
      <c r="Z511" s="152"/>
      <c r="AA511" s="152"/>
      <c r="AB511" s="152"/>
      <c r="AC511" s="152"/>
      <c r="AD511" s="152"/>
      <c r="AE511" s="152"/>
      <c r="AF511" s="152" t="s">
        <v>329</v>
      </c>
      <c r="AG511" s="152">
        <v>0</v>
      </c>
      <c r="AH511" s="152"/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  <c r="AV511" s="152"/>
      <c r="AW511" s="152"/>
      <c r="AX511" s="152"/>
      <c r="AY511" s="152"/>
      <c r="AZ511" s="152"/>
      <c r="BA511" s="152"/>
      <c r="BB511" s="152"/>
      <c r="BC511" s="152"/>
      <c r="BD511" s="152"/>
      <c r="BE511" s="152"/>
      <c r="BF511" s="152"/>
      <c r="BG511" s="152"/>
    </row>
    <row r="512" spans="1:59" outlineLevel="1" x14ac:dyDescent="0.2">
      <c r="A512" s="171">
        <v>110</v>
      </c>
      <c r="B512" s="172" t="s">
        <v>2408</v>
      </c>
      <c r="C512" s="187" t="s">
        <v>2409</v>
      </c>
      <c r="D512" s="173" t="s">
        <v>1500</v>
      </c>
      <c r="E512" s="174">
        <v>13.7136</v>
      </c>
      <c r="F512" s="175"/>
      <c r="G512" s="176">
        <f>ROUND(E512*F512,2)</f>
        <v>0</v>
      </c>
      <c r="H512" s="175"/>
      <c r="I512" s="176">
        <f>ROUND(E512*H512,2)</f>
        <v>0</v>
      </c>
      <c r="J512" s="175"/>
      <c r="K512" s="176">
        <f>ROUND(E512*J512,2)</f>
        <v>0</v>
      </c>
      <c r="L512" s="176">
        <v>15</v>
      </c>
      <c r="M512" s="176">
        <f>G512*(1+L512/100)</f>
        <v>0</v>
      </c>
      <c r="N512" s="176">
        <v>5.0000000000000001E-4</v>
      </c>
      <c r="O512" s="176">
        <f>ROUND(E512*N512,2)</f>
        <v>0.01</v>
      </c>
      <c r="P512" s="176">
        <v>0</v>
      </c>
      <c r="Q512" s="176">
        <f>ROUND(E512*P512,2)</f>
        <v>0</v>
      </c>
      <c r="R512" s="176"/>
      <c r="S512" s="176" t="s">
        <v>265</v>
      </c>
      <c r="T512" s="161">
        <v>0</v>
      </c>
      <c r="U512" s="161">
        <f>ROUND(E512*T512,2)</f>
        <v>0</v>
      </c>
      <c r="V512" s="161"/>
      <c r="W512" s="152"/>
      <c r="X512" s="152"/>
      <c r="Y512" s="152"/>
      <c r="Z512" s="152"/>
      <c r="AA512" s="152"/>
      <c r="AB512" s="152"/>
      <c r="AC512" s="152"/>
      <c r="AD512" s="152"/>
      <c r="AE512" s="152"/>
      <c r="AF512" s="152" t="s">
        <v>1759</v>
      </c>
      <c r="AG512" s="152"/>
      <c r="AH512" s="152"/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  <c r="AV512" s="152"/>
      <c r="AW512" s="152"/>
      <c r="AX512" s="152"/>
      <c r="AY512" s="152"/>
      <c r="AZ512" s="152"/>
      <c r="BA512" s="152"/>
      <c r="BB512" s="152"/>
      <c r="BC512" s="152"/>
      <c r="BD512" s="152"/>
      <c r="BE512" s="152"/>
      <c r="BF512" s="152"/>
      <c r="BG512" s="152"/>
    </row>
    <row r="513" spans="1:59" outlineLevel="1" x14ac:dyDescent="0.2">
      <c r="A513" s="159"/>
      <c r="B513" s="160"/>
      <c r="C513" s="248" t="s">
        <v>2409</v>
      </c>
      <c r="D513" s="249"/>
      <c r="E513" s="249"/>
      <c r="F513" s="249"/>
      <c r="G513" s="249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52"/>
      <c r="X513" s="152"/>
      <c r="Y513" s="152"/>
      <c r="Z513" s="152"/>
      <c r="AA513" s="152"/>
      <c r="AB513" s="152"/>
      <c r="AC513" s="152"/>
      <c r="AD513" s="152"/>
      <c r="AE513" s="152"/>
      <c r="AF513" s="152" t="s">
        <v>272</v>
      </c>
      <c r="AG513" s="152"/>
      <c r="AH513" s="152"/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  <c r="AV513" s="152"/>
      <c r="AW513" s="152"/>
      <c r="AX513" s="152"/>
      <c r="AY513" s="152"/>
      <c r="AZ513" s="152"/>
      <c r="BA513" s="152"/>
      <c r="BB513" s="152"/>
      <c r="BC513" s="152"/>
      <c r="BD513" s="152"/>
      <c r="BE513" s="152"/>
      <c r="BF513" s="152"/>
      <c r="BG513" s="152"/>
    </row>
    <row r="514" spans="1:59" outlineLevel="1" x14ac:dyDescent="0.2">
      <c r="A514" s="159"/>
      <c r="B514" s="160"/>
      <c r="C514" s="193" t="s">
        <v>2410</v>
      </c>
      <c r="D514" s="191"/>
      <c r="E514" s="192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52"/>
      <c r="X514" s="152"/>
      <c r="Y514" s="152"/>
      <c r="Z514" s="152"/>
      <c r="AA514" s="152"/>
      <c r="AB514" s="152"/>
      <c r="AC514" s="152"/>
      <c r="AD514" s="152"/>
      <c r="AE514" s="152"/>
      <c r="AF514" s="152" t="s">
        <v>329</v>
      </c>
      <c r="AG514" s="152">
        <v>0</v>
      </c>
      <c r="AH514" s="152"/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  <c r="AV514" s="152"/>
      <c r="AW514" s="152"/>
      <c r="AX514" s="152"/>
      <c r="AY514" s="152"/>
      <c r="AZ514" s="152"/>
      <c r="BA514" s="152"/>
      <c r="BB514" s="152"/>
      <c r="BC514" s="152"/>
      <c r="BD514" s="152"/>
      <c r="BE514" s="152"/>
      <c r="BF514" s="152"/>
      <c r="BG514" s="152"/>
    </row>
    <row r="515" spans="1:59" outlineLevel="1" x14ac:dyDescent="0.2">
      <c r="A515" s="159"/>
      <c r="B515" s="160"/>
      <c r="C515" s="193" t="s">
        <v>2411</v>
      </c>
      <c r="D515" s="191"/>
      <c r="E515" s="192">
        <v>13.71</v>
      </c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52"/>
      <c r="X515" s="152"/>
      <c r="Y515" s="152"/>
      <c r="Z515" s="152"/>
      <c r="AA515" s="152"/>
      <c r="AB515" s="152"/>
      <c r="AC515" s="152"/>
      <c r="AD515" s="152"/>
      <c r="AE515" s="152"/>
      <c r="AF515" s="152" t="s">
        <v>329</v>
      </c>
      <c r="AG515" s="152">
        <v>0</v>
      </c>
      <c r="AH515" s="152"/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  <c r="AV515" s="152"/>
      <c r="AW515" s="152"/>
      <c r="AX515" s="152"/>
      <c r="AY515" s="152"/>
      <c r="AZ515" s="152"/>
      <c r="BA515" s="152"/>
      <c r="BB515" s="152"/>
      <c r="BC515" s="152"/>
      <c r="BD515" s="152"/>
      <c r="BE515" s="152"/>
      <c r="BF515" s="152"/>
      <c r="BG515" s="152"/>
    </row>
    <row r="516" spans="1:59" outlineLevel="1" x14ac:dyDescent="0.2">
      <c r="A516" s="171">
        <v>111</v>
      </c>
      <c r="B516" s="172" t="s">
        <v>2412</v>
      </c>
      <c r="C516" s="187" t="s">
        <v>2413</v>
      </c>
      <c r="D516" s="173" t="s">
        <v>1500</v>
      </c>
      <c r="E516" s="174">
        <v>3.4283999999999999</v>
      </c>
      <c r="F516" s="175"/>
      <c r="G516" s="176">
        <f>ROUND(E516*F516,2)</f>
        <v>0</v>
      </c>
      <c r="H516" s="175"/>
      <c r="I516" s="176">
        <f>ROUND(E516*H516,2)</f>
        <v>0</v>
      </c>
      <c r="J516" s="175"/>
      <c r="K516" s="176">
        <f>ROUND(E516*J516,2)</f>
        <v>0</v>
      </c>
      <c r="L516" s="176">
        <v>15</v>
      </c>
      <c r="M516" s="176">
        <f>G516*(1+L516/100)</f>
        <v>0</v>
      </c>
      <c r="N516" s="176">
        <v>1E-3</v>
      </c>
      <c r="O516" s="176">
        <f>ROUND(E516*N516,2)</f>
        <v>0</v>
      </c>
      <c r="P516" s="176">
        <v>0</v>
      </c>
      <c r="Q516" s="176">
        <f>ROUND(E516*P516,2)</f>
        <v>0</v>
      </c>
      <c r="R516" s="176"/>
      <c r="S516" s="176" t="s">
        <v>265</v>
      </c>
      <c r="T516" s="161">
        <v>0</v>
      </c>
      <c r="U516" s="161">
        <f>ROUND(E516*T516,2)</f>
        <v>0</v>
      </c>
      <c r="V516" s="161"/>
      <c r="W516" s="152"/>
      <c r="X516" s="152"/>
      <c r="Y516" s="152"/>
      <c r="Z516" s="152"/>
      <c r="AA516" s="152"/>
      <c r="AB516" s="152"/>
      <c r="AC516" s="152"/>
      <c r="AD516" s="152"/>
      <c r="AE516" s="152"/>
      <c r="AF516" s="152" t="s">
        <v>1759</v>
      </c>
      <c r="AG516" s="152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  <c r="AV516" s="152"/>
      <c r="AW516" s="152"/>
      <c r="AX516" s="152"/>
      <c r="AY516" s="152"/>
      <c r="AZ516" s="152"/>
      <c r="BA516" s="152"/>
      <c r="BB516" s="152"/>
      <c r="BC516" s="152"/>
      <c r="BD516" s="152"/>
      <c r="BE516" s="152"/>
      <c r="BF516" s="152"/>
      <c r="BG516" s="152"/>
    </row>
    <row r="517" spans="1:59" outlineLevel="1" x14ac:dyDescent="0.2">
      <c r="A517" s="159"/>
      <c r="B517" s="160"/>
      <c r="C517" s="248" t="s">
        <v>2413</v>
      </c>
      <c r="D517" s="249"/>
      <c r="E517" s="249"/>
      <c r="F517" s="249"/>
      <c r="G517" s="249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52"/>
      <c r="X517" s="152"/>
      <c r="Y517" s="152"/>
      <c r="Z517" s="152"/>
      <c r="AA517" s="152"/>
      <c r="AB517" s="152"/>
      <c r="AC517" s="152"/>
      <c r="AD517" s="152"/>
      <c r="AE517" s="152"/>
      <c r="AF517" s="152" t="s">
        <v>272</v>
      </c>
      <c r="AG517" s="152"/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  <c r="AV517" s="152"/>
      <c r="AW517" s="152"/>
      <c r="AX517" s="152"/>
      <c r="AY517" s="152"/>
      <c r="AZ517" s="152"/>
      <c r="BA517" s="152"/>
      <c r="BB517" s="152"/>
      <c r="BC517" s="152"/>
      <c r="BD517" s="152"/>
      <c r="BE517" s="152"/>
      <c r="BF517" s="152"/>
      <c r="BG517" s="152"/>
    </row>
    <row r="518" spans="1:59" outlineLevel="1" x14ac:dyDescent="0.2">
      <c r="A518" s="159"/>
      <c r="B518" s="160"/>
      <c r="C518" s="193" t="s">
        <v>2144</v>
      </c>
      <c r="D518" s="191"/>
      <c r="E518" s="192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52"/>
      <c r="X518" s="152"/>
      <c r="Y518" s="152"/>
      <c r="Z518" s="152"/>
      <c r="AA518" s="152"/>
      <c r="AB518" s="152"/>
      <c r="AC518" s="152"/>
      <c r="AD518" s="152"/>
      <c r="AE518" s="152"/>
      <c r="AF518" s="152" t="s">
        <v>329</v>
      </c>
      <c r="AG518" s="152">
        <v>0</v>
      </c>
      <c r="AH518" s="152"/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  <c r="AV518" s="152"/>
      <c r="AW518" s="152"/>
      <c r="AX518" s="152"/>
      <c r="AY518" s="152"/>
      <c r="AZ518" s="152"/>
      <c r="BA518" s="152"/>
      <c r="BB518" s="152"/>
      <c r="BC518" s="152"/>
      <c r="BD518" s="152"/>
      <c r="BE518" s="152"/>
      <c r="BF518" s="152"/>
      <c r="BG518" s="152"/>
    </row>
    <row r="519" spans="1:59" outlineLevel="1" x14ac:dyDescent="0.2">
      <c r="A519" s="159"/>
      <c r="B519" s="160"/>
      <c r="C519" s="193" t="s">
        <v>2402</v>
      </c>
      <c r="D519" s="191"/>
      <c r="E519" s="192">
        <v>3.43</v>
      </c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52"/>
      <c r="X519" s="152"/>
      <c r="Y519" s="152"/>
      <c r="Z519" s="152"/>
      <c r="AA519" s="152"/>
      <c r="AB519" s="152"/>
      <c r="AC519" s="152"/>
      <c r="AD519" s="152"/>
      <c r="AE519" s="152"/>
      <c r="AF519" s="152" t="s">
        <v>329</v>
      </c>
      <c r="AG519" s="152">
        <v>0</v>
      </c>
      <c r="AH519" s="152"/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  <c r="AV519" s="152"/>
      <c r="AW519" s="152"/>
      <c r="AX519" s="152"/>
      <c r="AY519" s="152"/>
      <c r="AZ519" s="152"/>
      <c r="BA519" s="152"/>
      <c r="BB519" s="152"/>
      <c r="BC519" s="152"/>
      <c r="BD519" s="152"/>
      <c r="BE519" s="152"/>
      <c r="BF519" s="152"/>
      <c r="BG519" s="152"/>
    </row>
    <row r="520" spans="1:59" outlineLevel="1" x14ac:dyDescent="0.2">
      <c r="A520" s="171">
        <v>112</v>
      </c>
      <c r="B520" s="172" t="s">
        <v>2414</v>
      </c>
      <c r="C520" s="187" t="s">
        <v>2415</v>
      </c>
      <c r="D520" s="173" t="s">
        <v>395</v>
      </c>
      <c r="E520" s="174">
        <v>1</v>
      </c>
      <c r="F520" s="175"/>
      <c r="G520" s="176">
        <f>ROUND(E520*F520,2)</f>
        <v>0</v>
      </c>
      <c r="H520" s="175"/>
      <c r="I520" s="176">
        <f>ROUND(E520*H520,2)</f>
        <v>0</v>
      </c>
      <c r="J520" s="175"/>
      <c r="K520" s="176">
        <f>ROUND(E520*J520,2)</f>
        <v>0</v>
      </c>
      <c r="L520" s="176">
        <v>15</v>
      </c>
      <c r="M520" s="176">
        <f>G520*(1+L520/100)</f>
        <v>0</v>
      </c>
      <c r="N520" s="176">
        <v>9.0000000000000006E-5</v>
      </c>
      <c r="O520" s="176">
        <f>ROUND(E520*N520,2)</f>
        <v>0</v>
      </c>
      <c r="P520" s="176">
        <v>0</v>
      </c>
      <c r="Q520" s="176">
        <f>ROUND(E520*P520,2)</f>
        <v>0</v>
      </c>
      <c r="R520" s="176" t="s">
        <v>1704</v>
      </c>
      <c r="S520" s="176" t="s">
        <v>269</v>
      </c>
      <c r="T520" s="161">
        <v>0.18</v>
      </c>
      <c r="U520" s="161">
        <f>ROUND(E520*T520,2)</f>
        <v>0.18</v>
      </c>
      <c r="V520" s="161"/>
      <c r="W520" s="152"/>
      <c r="X520" s="152"/>
      <c r="Y520" s="152"/>
      <c r="Z520" s="152"/>
      <c r="AA520" s="152"/>
      <c r="AB520" s="152"/>
      <c r="AC520" s="152"/>
      <c r="AD520" s="152"/>
      <c r="AE520" s="152"/>
      <c r="AF520" s="152" t="s">
        <v>1756</v>
      </c>
      <c r="AG520" s="152"/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  <c r="AV520" s="152"/>
      <c r="AW520" s="152"/>
      <c r="AX520" s="152"/>
      <c r="AY520" s="152"/>
      <c r="AZ520" s="152"/>
      <c r="BA520" s="152"/>
      <c r="BB520" s="152"/>
      <c r="BC520" s="152"/>
      <c r="BD520" s="152"/>
      <c r="BE520" s="152"/>
      <c r="BF520" s="152"/>
      <c r="BG520" s="152"/>
    </row>
    <row r="521" spans="1:59" outlineLevel="1" x14ac:dyDescent="0.2">
      <c r="A521" s="159"/>
      <c r="B521" s="160"/>
      <c r="C521" s="248" t="s">
        <v>2416</v>
      </c>
      <c r="D521" s="249"/>
      <c r="E521" s="249"/>
      <c r="F521" s="249"/>
      <c r="G521" s="249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52"/>
      <c r="X521" s="152"/>
      <c r="Y521" s="152"/>
      <c r="Z521" s="152"/>
      <c r="AA521" s="152"/>
      <c r="AB521" s="152"/>
      <c r="AC521" s="152"/>
      <c r="AD521" s="152"/>
      <c r="AE521" s="152"/>
      <c r="AF521" s="152" t="s">
        <v>272</v>
      </c>
      <c r="AG521" s="152"/>
      <c r="AH521" s="152"/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  <c r="AV521" s="152"/>
      <c r="AW521" s="152"/>
      <c r="AX521" s="152"/>
      <c r="AY521" s="152"/>
      <c r="AZ521" s="152"/>
      <c r="BA521" s="152"/>
      <c r="BB521" s="152"/>
      <c r="BC521" s="152"/>
      <c r="BD521" s="152"/>
      <c r="BE521" s="152"/>
      <c r="BF521" s="152"/>
      <c r="BG521" s="152"/>
    </row>
    <row r="522" spans="1:59" outlineLevel="1" x14ac:dyDescent="0.2">
      <c r="A522" s="159"/>
      <c r="B522" s="160"/>
      <c r="C522" s="246" t="s">
        <v>2417</v>
      </c>
      <c r="D522" s="247"/>
      <c r="E522" s="247"/>
      <c r="F522" s="247"/>
      <c r="G522" s="247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52"/>
      <c r="X522" s="152"/>
      <c r="Y522" s="152"/>
      <c r="Z522" s="152"/>
      <c r="AA522" s="152"/>
      <c r="AB522" s="152"/>
      <c r="AC522" s="152"/>
      <c r="AD522" s="152"/>
      <c r="AE522" s="152"/>
      <c r="AF522" s="152" t="s">
        <v>272</v>
      </c>
      <c r="AG522" s="152"/>
      <c r="AH522" s="152"/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  <c r="AV522" s="152"/>
      <c r="AW522" s="152"/>
      <c r="AX522" s="152"/>
      <c r="AY522" s="152"/>
      <c r="AZ522" s="152"/>
      <c r="BA522" s="152"/>
      <c r="BB522" s="152"/>
      <c r="BC522" s="152"/>
      <c r="BD522" s="152"/>
      <c r="BE522" s="152"/>
      <c r="BF522" s="152"/>
      <c r="BG522" s="152"/>
    </row>
    <row r="523" spans="1:59" outlineLevel="1" x14ac:dyDescent="0.2">
      <c r="A523" s="159"/>
      <c r="B523" s="160"/>
      <c r="C523" s="193" t="s">
        <v>2099</v>
      </c>
      <c r="D523" s="191"/>
      <c r="E523" s="192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52"/>
      <c r="X523" s="152"/>
      <c r="Y523" s="152"/>
      <c r="Z523" s="152"/>
      <c r="AA523" s="152"/>
      <c r="AB523" s="152"/>
      <c r="AC523" s="152"/>
      <c r="AD523" s="152"/>
      <c r="AE523" s="152"/>
      <c r="AF523" s="152" t="s">
        <v>329</v>
      </c>
      <c r="AG523" s="152">
        <v>0</v>
      </c>
      <c r="AH523" s="152"/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  <c r="AV523" s="152"/>
      <c r="AW523" s="152"/>
      <c r="AX523" s="152"/>
      <c r="AY523" s="152"/>
      <c r="AZ523" s="152"/>
      <c r="BA523" s="152"/>
      <c r="BB523" s="152"/>
      <c r="BC523" s="152"/>
      <c r="BD523" s="152"/>
      <c r="BE523" s="152"/>
      <c r="BF523" s="152"/>
      <c r="BG523" s="152"/>
    </row>
    <row r="524" spans="1:59" outlineLevel="1" x14ac:dyDescent="0.2">
      <c r="A524" s="159"/>
      <c r="B524" s="160"/>
      <c r="C524" s="193" t="s">
        <v>59</v>
      </c>
      <c r="D524" s="191"/>
      <c r="E524" s="192">
        <v>1</v>
      </c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52"/>
      <c r="X524" s="152"/>
      <c r="Y524" s="152"/>
      <c r="Z524" s="152"/>
      <c r="AA524" s="152"/>
      <c r="AB524" s="152"/>
      <c r="AC524" s="152"/>
      <c r="AD524" s="152"/>
      <c r="AE524" s="152"/>
      <c r="AF524" s="152" t="s">
        <v>329</v>
      </c>
      <c r="AG524" s="152">
        <v>0</v>
      </c>
      <c r="AH524" s="152"/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  <c r="AV524" s="152"/>
      <c r="AW524" s="152"/>
      <c r="AX524" s="152"/>
      <c r="AY524" s="152"/>
      <c r="AZ524" s="152"/>
      <c r="BA524" s="152"/>
      <c r="BB524" s="152"/>
      <c r="BC524" s="152"/>
      <c r="BD524" s="152"/>
      <c r="BE524" s="152"/>
      <c r="BF524" s="152"/>
      <c r="BG524" s="152"/>
    </row>
    <row r="525" spans="1:59" outlineLevel="1" x14ac:dyDescent="0.2">
      <c r="A525" s="171">
        <v>113</v>
      </c>
      <c r="B525" s="172" t="s">
        <v>2418</v>
      </c>
      <c r="C525" s="187" t="s">
        <v>2419</v>
      </c>
      <c r="D525" s="173" t="s">
        <v>1541</v>
      </c>
      <c r="E525" s="174">
        <v>4</v>
      </c>
      <c r="F525" s="175"/>
      <c r="G525" s="176">
        <f>ROUND(E525*F525,2)</f>
        <v>0</v>
      </c>
      <c r="H525" s="175"/>
      <c r="I525" s="176">
        <f>ROUND(E525*H525,2)</f>
        <v>0</v>
      </c>
      <c r="J525" s="175"/>
      <c r="K525" s="176">
        <f>ROUND(E525*J525,2)</f>
        <v>0</v>
      </c>
      <c r="L525" s="176">
        <v>15</v>
      </c>
      <c r="M525" s="176">
        <f>G525*(1+L525/100)</f>
        <v>0</v>
      </c>
      <c r="N525" s="176">
        <v>1.5509999999999999E-2</v>
      </c>
      <c r="O525" s="176">
        <f>ROUND(E525*N525,2)</f>
        <v>0.06</v>
      </c>
      <c r="P525" s="176">
        <v>0</v>
      </c>
      <c r="Q525" s="176">
        <f>ROUND(E525*P525,2)</f>
        <v>0</v>
      </c>
      <c r="R525" s="176" t="s">
        <v>1704</v>
      </c>
      <c r="S525" s="176" t="s">
        <v>269</v>
      </c>
      <c r="T525" s="161">
        <v>0.84</v>
      </c>
      <c r="U525" s="161">
        <f>ROUND(E525*T525,2)</f>
        <v>3.36</v>
      </c>
      <c r="V525" s="161"/>
      <c r="W525" s="152"/>
      <c r="X525" s="152"/>
      <c r="Y525" s="152"/>
      <c r="Z525" s="152"/>
      <c r="AA525" s="152"/>
      <c r="AB525" s="152"/>
      <c r="AC525" s="152"/>
      <c r="AD525" s="152"/>
      <c r="AE525" s="152"/>
      <c r="AF525" s="152" t="s">
        <v>1756</v>
      </c>
      <c r="AG525" s="152"/>
      <c r="AH525" s="152"/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  <c r="AV525" s="152"/>
      <c r="AW525" s="152"/>
      <c r="AX525" s="152"/>
      <c r="AY525" s="152"/>
      <c r="AZ525" s="152"/>
      <c r="BA525" s="152"/>
      <c r="BB525" s="152"/>
      <c r="BC525" s="152"/>
      <c r="BD525" s="152"/>
      <c r="BE525" s="152"/>
      <c r="BF525" s="152"/>
      <c r="BG525" s="152"/>
    </row>
    <row r="526" spans="1:59" outlineLevel="1" x14ac:dyDescent="0.2">
      <c r="A526" s="159"/>
      <c r="B526" s="160"/>
      <c r="C526" s="248" t="s">
        <v>2420</v>
      </c>
      <c r="D526" s="249"/>
      <c r="E526" s="249"/>
      <c r="F526" s="249"/>
      <c r="G526" s="249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52"/>
      <c r="X526" s="152"/>
      <c r="Y526" s="152"/>
      <c r="Z526" s="152"/>
      <c r="AA526" s="152"/>
      <c r="AB526" s="152"/>
      <c r="AC526" s="152"/>
      <c r="AD526" s="152"/>
      <c r="AE526" s="152"/>
      <c r="AF526" s="152" t="s">
        <v>272</v>
      </c>
      <c r="AG526" s="152"/>
      <c r="AH526" s="152"/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  <c r="AV526" s="152"/>
      <c r="AW526" s="152"/>
      <c r="AX526" s="152"/>
      <c r="AY526" s="152"/>
      <c r="AZ526" s="152"/>
      <c r="BA526" s="152"/>
      <c r="BB526" s="152"/>
      <c r="BC526" s="152"/>
      <c r="BD526" s="152"/>
      <c r="BE526" s="152"/>
      <c r="BF526" s="152"/>
      <c r="BG526" s="152"/>
    </row>
    <row r="527" spans="1:59" outlineLevel="1" x14ac:dyDescent="0.2">
      <c r="A527" s="159"/>
      <c r="B527" s="160"/>
      <c r="C527" s="193" t="s">
        <v>2125</v>
      </c>
      <c r="D527" s="191"/>
      <c r="E527" s="192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52"/>
      <c r="X527" s="152"/>
      <c r="Y527" s="152"/>
      <c r="Z527" s="152"/>
      <c r="AA527" s="152"/>
      <c r="AB527" s="152"/>
      <c r="AC527" s="152"/>
      <c r="AD527" s="152"/>
      <c r="AE527" s="152"/>
      <c r="AF527" s="152" t="s">
        <v>329</v>
      </c>
      <c r="AG527" s="152">
        <v>0</v>
      </c>
      <c r="AH527" s="152"/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  <c r="AV527" s="152"/>
      <c r="AW527" s="152"/>
      <c r="AX527" s="152"/>
      <c r="AY527" s="152"/>
      <c r="AZ527" s="152"/>
      <c r="BA527" s="152"/>
      <c r="BB527" s="152"/>
      <c r="BC527" s="152"/>
      <c r="BD527" s="152"/>
      <c r="BE527" s="152"/>
      <c r="BF527" s="152"/>
      <c r="BG527" s="152"/>
    </row>
    <row r="528" spans="1:59" outlineLevel="1" x14ac:dyDescent="0.2">
      <c r="A528" s="159"/>
      <c r="B528" s="160"/>
      <c r="C528" s="193" t="s">
        <v>148</v>
      </c>
      <c r="D528" s="191"/>
      <c r="E528" s="192">
        <v>4</v>
      </c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52"/>
      <c r="X528" s="152"/>
      <c r="Y528" s="152"/>
      <c r="Z528" s="152"/>
      <c r="AA528" s="152"/>
      <c r="AB528" s="152"/>
      <c r="AC528" s="152"/>
      <c r="AD528" s="152"/>
      <c r="AE528" s="152"/>
      <c r="AF528" s="152" t="s">
        <v>329</v>
      </c>
      <c r="AG528" s="152">
        <v>0</v>
      </c>
      <c r="AH528" s="152"/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  <c r="AV528" s="152"/>
      <c r="AW528" s="152"/>
      <c r="AX528" s="152"/>
      <c r="AY528" s="152"/>
      <c r="AZ528" s="152"/>
      <c r="BA528" s="152"/>
      <c r="BB528" s="152"/>
      <c r="BC528" s="152"/>
      <c r="BD528" s="152"/>
      <c r="BE528" s="152"/>
      <c r="BF528" s="152"/>
      <c r="BG528" s="152"/>
    </row>
    <row r="529" spans="1:59" outlineLevel="1" x14ac:dyDescent="0.2">
      <c r="A529" s="171">
        <v>114</v>
      </c>
      <c r="B529" s="172" t="s">
        <v>2421</v>
      </c>
      <c r="C529" s="187" t="s">
        <v>2422</v>
      </c>
      <c r="D529" s="173" t="s">
        <v>1541</v>
      </c>
      <c r="E529" s="174">
        <v>3</v>
      </c>
      <c r="F529" s="175"/>
      <c r="G529" s="176">
        <f>ROUND(E529*F529,2)</f>
        <v>0</v>
      </c>
      <c r="H529" s="175"/>
      <c r="I529" s="176">
        <f>ROUND(E529*H529,2)</f>
        <v>0</v>
      </c>
      <c r="J529" s="175"/>
      <c r="K529" s="176">
        <f>ROUND(E529*J529,2)</f>
        <v>0</v>
      </c>
      <c r="L529" s="176">
        <v>15</v>
      </c>
      <c r="M529" s="176">
        <f>G529*(1+L529/100)</f>
        <v>0</v>
      </c>
      <c r="N529" s="176">
        <v>8.9999999999999993E-3</v>
      </c>
      <c r="O529" s="176">
        <f>ROUND(E529*N529,2)</f>
        <v>0.03</v>
      </c>
      <c r="P529" s="176">
        <v>0</v>
      </c>
      <c r="Q529" s="176">
        <f>ROUND(E529*P529,2)</f>
        <v>0</v>
      </c>
      <c r="R529" s="176" t="s">
        <v>1704</v>
      </c>
      <c r="S529" s="176" t="s">
        <v>269</v>
      </c>
      <c r="T529" s="161">
        <v>1.1890000000000001</v>
      </c>
      <c r="U529" s="161">
        <f>ROUND(E529*T529,2)</f>
        <v>3.57</v>
      </c>
      <c r="V529" s="161"/>
      <c r="W529" s="152"/>
      <c r="X529" s="152"/>
      <c r="Y529" s="152"/>
      <c r="Z529" s="152"/>
      <c r="AA529" s="152"/>
      <c r="AB529" s="152"/>
      <c r="AC529" s="152"/>
      <c r="AD529" s="152"/>
      <c r="AE529" s="152"/>
      <c r="AF529" s="152" t="s">
        <v>1756</v>
      </c>
      <c r="AG529" s="152"/>
      <c r="AH529" s="152"/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  <c r="AV529" s="152"/>
      <c r="AW529" s="152"/>
      <c r="AX529" s="152"/>
      <c r="AY529" s="152"/>
      <c r="AZ529" s="152"/>
      <c r="BA529" s="152"/>
      <c r="BB529" s="152"/>
      <c r="BC529" s="152"/>
      <c r="BD529" s="152"/>
      <c r="BE529" s="152"/>
      <c r="BF529" s="152"/>
      <c r="BG529" s="152"/>
    </row>
    <row r="530" spans="1:59" outlineLevel="1" x14ac:dyDescent="0.2">
      <c r="A530" s="159"/>
      <c r="B530" s="160"/>
      <c r="C530" s="248" t="s">
        <v>2423</v>
      </c>
      <c r="D530" s="249"/>
      <c r="E530" s="249"/>
      <c r="F530" s="249"/>
      <c r="G530" s="249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52"/>
      <c r="X530" s="152"/>
      <c r="Y530" s="152"/>
      <c r="Z530" s="152"/>
      <c r="AA530" s="152"/>
      <c r="AB530" s="152"/>
      <c r="AC530" s="152"/>
      <c r="AD530" s="152"/>
      <c r="AE530" s="152"/>
      <c r="AF530" s="152" t="s">
        <v>272</v>
      </c>
      <c r="AG530" s="152"/>
      <c r="AH530" s="152"/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  <c r="AV530" s="152"/>
      <c r="AW530" s="152"/>
      <c r="AX530" s="152"/>
      <c r="AY530" s="152"/>
      <c r="AZ530" s="152"/>
      <c r="BA530" s="152"/>
      <c r="BB530" s="152"/>
      <c r="BC530" s="152"/>
      <c r="BD530" s="152"/>
      <c r="BE530" s="152"/>
      <c r="BF530" s="152"/>
      <c r="BG530" s="152"/>
    </row>
    <row r="531" spans="1:59" outlineLevel="1" x14ac:dyDescent="0.2">
      <c r="A531" s="159"/>
      <c r="B531" s="160"/>
      <c r="C531" s="193" t="s">
        <v>2144</v>
      </c>
      <c r="D531" s="191"/>
      <c r="E531" s="192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52"/>
      <c r="X531" s="152"/>
      <c r="Y531" s="152"/>
      <c r="Z531" s="152"/>
      <c r="AA531" s="152"/>
      <c r="AB531" s="152"/>
      <c r="AC531" s="152"/>
      <c r="AD531" s="152"/>
      <c r="AE531" s="152"/>
      <c r="AF531" s="152" t="s">
        <v>329</v>
      </c>
      <c r="AG531" s="152">
        <v>0</v>
      </c>
      <c r="AH531" s="152"/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  <c r="AV531" s="152"/>
      <c r="AW531" s="152"/>
      <c r="AX531" s="152"/>
      <c r="AY531" s="152"/>
      <c r="AZ531" s="152"/>
      <c r="BA531" s="152"/>
      <c r="BB531" s="152"/>
      <c r="BC531" s="152"/>
      <c r="BD531" s="152"/>
      <c r="BE531" s="152"/>
      <c r="BF531" s="152"/>
      <c r="BG531" s="152"/>
    </row>
    <row r="532" spans="1:59" outlineLevel="1" x14ac:dyDescent="0.2">
      <c r="A532" s="159"/>
      <c r="B532" s="160"/>
      <c r="C532" s="193" t="s">
        <v>146</v>
      </c>
      <c r="D532" s="191"/>
      <c r="E532" s="192">
        <v>3</v>
      </c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52"/>
      <c r="X532" s="152"/>
      <c r="Y532" s="152"/>
      <c r="Z532" s="152"/>
      <c r="AA532" s="152"/>
      <c r="AB532" s="152"/>
      <c r="AC532" s="152"/>
      <c r="AD532" s="152"/>
      <c r="AE532" s="152"/>
      <c r="AF532" s="152" t="s">
        <v>329</v>
      </c>
      <c r="AG532" s="152">
        <v>0</v>
      </c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  <c r="AV532" s="152"/>
      <c r="AW532" s="152"/>
      <c r="AX532" s="152"/>
      <c r="AY532" s="152"/>
      <c r="AZ532" s="152"/>
      <c r="BA532" s="152"/>
      <c r="BB532" s="152"/>
      <c r="BC532" s="152"/>
      <c r="BD532" s="152"/>
      <c r="BE532" s="152"/>
      <c r="BF532" s="152"/>
      <c r="BG532" s="152"/>
    </row>
    <row r="533" spans="1:59" ht="22.5" outlineLevel="1" x14ac:dyDescent="0.2">
      <c r="A533" s="171">
        <v>115</v>
      </c>
      <c r="B533" s="172" t="s">
        <v>2424</v>
      </c>
      <c r="C533" s="187" t="s">
        <v>2425</v>
      </c>
      <c r="D533" s="173" t="s">
        <v>395</v>
      </c>
      <c r="E533" s="174">
        <v>7</v>
      </c>
      <c r="F533" s="175"/>
      <c r="G533" s="176">
        <f>ROUND(E533*F533,2)</f>
        <v>0</v>
      </c>
      <c r="H533" s="175"/>
      <c r="I533" s="176">
        <f>ROUND(E533*H533,2)</f>
        <v>0</v>
      </c>
      <c r="J533" s="175"/>
      <c r="K533" s="176">
        <f>ROUND(E533*J533,2)</f>
        <v>0</v>
      </c>
      <c r="L533" s="176">
        <v>15</v>
      </c>
      <c r="M533" s="176">
        <f>G533*(1+L533/100)</f>
        <v>0</v>
      </c>
      <c r="N533" s="176">
        <v>0</v>
      </c>
      <c r="O533" s="176">
        <f>ROUND(E533*N533,2)</f>
        <v>0</v>
      </c>
      <c r="P533" s="176">
        <v>0</v>
      </c>
      <c r="Q533" s="176">
        <f>ROUND(E533*P533,2)</f>
        <v>0</v>
      </c>
      <c r="R533" s="176" t="s">
        <v>1704</v>
      </c>
      <c r="S533" s="176" t="s">
        <v>269</v>
      </c>
      <c r="T533" s="161">
        <v>0.2</v>
      </c>
      <c r="U533" s="161">
        <f>ROUND(E533*T533,2)</f>
        <v>1.4</v>
      </c>
      <c r="V533" s="161"/>
      <c r="W533" s="152"/>
      <c r="X533" s="152"/>
      <c r="Y533" s="152"/>
      <c r="Z533" s="152"/>
      <c r="AA533" s="152"/>
      <c r="AB533" s="152"/>
      <c r="AC533" s="152"/>
      <c r="AD533" s="152"/>
      <c r="AE533" s="152"/>
      <c r="AF533" s="152" t="s">
        <v>1756</v>
      </c>
      <c r="AG533" s="152"/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  <c r="AV533" s="152"/>
      <c r="AW533" s="152"/>
      <c r="AX533" s="152"/>
      <c r="AY533" s="152"/>
      <c r="AZ533" s="152"/>
      <c r="BA533" s="152"/>
      <c r="BB533" s="152"/>
      <c r="BC533" s="152"/>
      <c r="BD533" s="152"/>
      <c r="BE533" s="152"/>
      <c r="BF533" s="152"/>
      <c r="BG533" s="152"/>
    </row>
    <row r="534" spans="1:59" outlineLevel="1" x14ac:dyDescent="0.2">
      <c r="A534" s="159"/>
      <c r="B534" s="160"/>
      <c r="C534" s="248" t="s">
        <v>2426</v>
      </c>
      <c r="D534" s="249"/>
      <c r="E534" s="249"/>
      <c r="F534" s="249"/>
      <c r="G534" s="249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52"/>
      <c r="X534" s="152"/>
      <c r="Y534" s="152"/>
      <c r="Z534" s="152"/>
      <c r="AA534" s="152"/>
      <c r="AB534" s="152"/>
      <c r="AC534" s="152"/>
      <c r="AD534" s="152"/>
      <c r="AE534" s="152"/>
      <c r="AF534" s="152" t="s">
        <v>272</v>
      </c>
      <c r="AG534" s="152"/>
      <c r="AH534" s="152"/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  <c r="AV534" s="152"/>
      <c r="AW534" s="152"/>
      <c r="AX534" s="152"/>
      <c r="AY534" s="152"/>
      <c r="AZ534" s="152"/>
      <c r="BA534" s="152"/>
      <c r="BB534" s="152"/>
      <c r="BC534" s="152"/>
      <c r="BD534" s="152"/>
      <c r="BE534" s="152"/>
      <c r="BF534" s="152"/>
      <c r="BG534" s="152"/>
    </row>
    <row r="535" spans="1:59" outlineLevel="1" x14ac:dyDescent="0.2">
      <c r="A535" s="159"/>
      <c r="B535" s="160"/>
      <c r="C535" s="193" t="s">
        <v>2118</v>
      </c>
      <c r="D535" s="191"/>
      <c r="E535" s="192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52"/>
      <c r="X535" s="152"/>
      <c r="Y535" s="152"/>
      <c r="Z535" s="152"/>
      <c r="AA535" s="152"/>
      <c r="AB535" s="152"/>
      <c r="AC535" s="152"/>
      <c r="AD535" s="152"/>
      <c r="AE535" s="152"/>
      <c r="AF535" s="152" t="s">
        <v>329</v>
      </c>
      <c r="AG535" s="152">
        <v>0</v>
      </c>
      <c r="AH535" s="152"/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  <c r="AV535" s="152"/>
      <c r="AW535" s="152"/>
      <c r="AX535" s="152"/>
      <c r="AY535" s="152"/>
      <c r="AZ535" s="152"/>
      <c r="BA535" s="152"/>
      <c r="BB535" s="152"/>
      <c r="BC535" s="152"/>
      <c r="BD535" s="152"/>
      <c r="BE535" s="152"/>
      <c r="BF535" s="152"/>
      <c r="BG535" s="152"/>
    </row>
    <row r="536" spans="1:59" outlineLevel="1" x14ac:dyDescent="0.2">
      <c r="A536" s="159"/>
      <c r="B536" s="160"/>
      <c r="C536" s="193" t="s">
        <v>1000</v>
      </c>
      <c r="D536" s="191"/>
      <c r="E536" s="192">
        <v>7</v>
      </c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52"/>
      <c r="X536" s="152"/>
      <c r="Y536" s="152"/>
      <c r="Z536" s="152"/>
      <c r="AA536" s="152"/>
      <c r="AB536" s="152"/>
      <c r="AC536" s="152"/>
      <c r="AD536" s="152"/>
      <c r="AE536" s="152"/>
      <c r="AF536" s="152" t="s">
        <v>329</v>
      </c>
      <c r="AG536" s="152">
        <v>0</v>
      </c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  <c r="AV536" s="152"/>
      <c r="AW536" s="152"/>
      <c r="AX536" s="152"/>
      <c r="AY536" s="152"/>
      <c r="AZ536" s="152"/>
      <c r="BA536" s="152"/>
      <c r="BB536" s="152"/>
      <c r="BC536" s="152"/>
      <c r="BD536" s="152"/>
      <c r="BE536" s="152"/>
      <c r="BF536" s="152"/>
      <c r="BG536" s="152"/>
    </row>
    <row r="537" spans="1:59" outlineLevel="1" x14ac:dyDescent="0.2">
      <c r="A537" s="171">
        <v>116</v>
      </c>
      <c r="B537" s="172" t="s">
        <v>2427</v>
      </c>
      <c r="C537" s="187" t="s">
        <v>2428</v>
      </c>
      <c r="D537" s="173" t="s">
        <v>1541</v>
      </c>
      <c r="E537" s="174">
        <v>2</v>
      </c>
      <c r="F537" s="175"/>
      <c r="G537" s="176">
        <f>ROUND(E537*F537,2)</f>
        <v>0</v>
      </c>
      <c r="H537" s="175"/>
      <c r="I537" s="176">
        <f>ROUND(E537*H537,2)</f>
        <v>0</v>
      </c>
      <c r="J537" s="175"/>
      <c r="K537" s="176">
        <f>ROUND(E537*J537,2)</f>
        <v>0</v>
      </c>
      <c r="L537" s="176">
        <v>15</v>
      </c>
      <c r="M537" s="176">
        <f>G537*(1+L537/100)</f>
        <v>0</v>
      </c>
      <c r="N537" s="176">
        <v>1.444E-2</v>
      </c>
      <c r="O537" s="176">
        <f>ROUND(E537*N537,2)</f>
        <v>0.03</v>
      </c>
      <c r="P537" s="176">
        <v>0</v>
      </c>
      <c r="Q537" s="176">
        <f>ROUND(E537*P537,2)</f>
        <v>0</v>
      </c>
      <c r="R537" s="176" t="s">
        <v>1704</v>
      </c>
      <c r="S537" s="176" t="s">
        <v>269</v>
      </c>
      <c r="T537" s="161">
        <v>1.25</v>
      </c>
      <c r="U537" s="161">
        <f>ROUND(E537*T537,2)</f>
        <v>2.5</v>
      </c>
      <c r="V537" s="161"/>
      <c r="W537" s="152"/>
      <c r="X537" s="152"/>
      <c r="Y537" s="152"/>
      <c r="Z537" s="152"/>
      <c r="AA537" s="152"/>
      <c r="AB537" s="152"/>
      <c r="AC537" s="152"/>
      <c r="AD537" s="152"/>
      <c r="AE537" s="152"/>
      <c r="AF537" s="152" t="s">
        <v>1756</v>
      </c>
      <c r="AG537" s="152"/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  <c r="AV537" s="152"/>
      <c r="AW537" s="152"/>
      <c r="AX537" s="152"/>
      <c r="AY537" s="152"/>
      <c r="AZ537" s="152"/>
      <c r="BA537" s="152"/>
      <c r="BB537" s="152"/>
      <c r="BC537" s="152"/>
      <c r="BD537" s="152"/>
      <c r="BE537" s="152"/>
      <c r="BF537" s="152"/>
      <c r="BG537" s="152"/>
    </row>
    <row r="538" spans="1:59" outlineLevel="1" x14ac:dyDescent="0.2">
      <c r="A538" s="159"/>
      <c r="B538" s="160"/>
      <c r="C538" s="248" t="s">
        <v>2429</v>
      </c>
      <c r="D538" s="249"/>
      <c r="E538" s="249"/>
      <c r="F538" s="249"/>
      <c r="G538" s="249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52"/>
      <c r="X538" s="152"/>
      <c r="Y538" s="152"/>
      <c r="Z538" s="152"/>
      <c r="AA538" s="152"/>
      <c r="AB538" s="152"/>
      <c r="AC538" s="152"/>
      <c r="AD538" s="152"/>
      <c r="AE538" s="152"/>
      <c r="AF538" s="152" t="s">
        <v>272</v>
      </c>
      <c r="AG538" s="152"/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  <c r="AV538" s="152"/>
      <c r="AW538" s="152"/>
      <c r="AX538" s="152"/>
      <c r="AY538" s="152"/>
      <c r="AZ538" s="152"/>
      <c r="BA538" s="152"/>
      <c r="BB538" s="152"/>
      <c r="BC538" s="152"/>
      <c r="BD538" s="152"/>
      <c r="BE538" s="152"/>
      <c r="BF538" s="152"/>
      <c r="BG538" s="152"/>
    </row>
    <row r="539" spans="1:59" outlineLevel="1" x14ac:dyDescent="0.2">
      <c r="A539" s="159"/>
      <c r="B539" s="160"/>
      <c r="C539" s="193" t="s">
        <v>2127</v>
      </c>
      <c r="D539" s="191"/>
      <c r="E539" s="192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52"/>
      <c r="X539" s="152"/>
      <c r="Y539" s="152"/>
      <c r="Z539" s="152"/>
      <c r="AA539" s="152"/>
      <c r="AB539" s="152"/>
      <c r="AC539" s="152"/>
      <c r="AD539" s="152"/>
      <c r="AE539" s="152"/>
      <c r="AF539" s="152" t="s">
        <v>329</v>
      </c>
      <c r="AG539" s="152">
        <v>0</v>
      </c>
      <c r="AH539" s="152"/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  <c r="AV539" s="152"/>
      <c r="AW539" s="152"/>
      <c r="AX539" s="152"/>
      <c r="AY539" s="152"/>
      <c r="AZ539" s="152"/>
      <c r="BA539" s="152"/>
      <c r="BB539" s="152"/>
      <c r="BC539" s="152"/>
      <c r="BD539" s="152"/>
      <c r="BE539" s="152"/>
      <c r="BF539" s="152"/>
      <c r="BG539" s="152"/>
    </row>
    <row r="540" spans="1:59" outlineLevel="1" x14ac:dyDescent="0.2">
      <c r="A540" s="159"/>
      <c r="B540" s="160"/>
      <c r="C540" s="193" t="s">
        <v>144</v>
      </c>
      <c r="D540" s="191"/>
      <c r="E540" s="192">
        <v>2</v>
      </c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52"/>
      <c r="X540" s="152"/>
      <c r="Y540" s="152"/>
      <c r="Z540" s="152"/>
      <c r="AA540" s="152"/>
      <c r="AB540" s="152"/>
      <c r="AC540" s="152"/>
      <c r="AD540" s="152"/>
      <c r="AE540" s="152"/>
      <c r="AF540" s="152" t="s">
        <v>329</v>
      </c>
      <c r="AG540" s="152">
        <v>0</v>
      </c>
      <c r="AH540" s="152"/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  <c r="AV540" s="152"/>
      <c r="AW540" s="152"/>
      <c r="AX540" s="152"/>
      <c r="AY540" s="152"/>
      <c r="AZ540" s="152"/>
      <c r="BA540" s="152"/>
      <c r="BB540" s="152"/>
      <c r="BC540" s="152"/>
      <c r="BD540" s="152"/>
      <c r="BE540" s="152"/>
      <c r="BF540" s="152"/>
      <c r="BG540" s="152"/>
    </row>
    <row r="541" spans="1:59" outlineLevel="1" x14ac:dyDescent="0.2">
      <c r="A541" s="171">
        <v>117</v>
      </c>
      <c r="B541" s="172" t="s">
        <v>2430</v>
      </c>
      <c r="C541" s="187" t="s">
        <v>2431</v>
      </c>
      <c r="D541" s="173" t="s">
        <v>395</v>
      </c>
      <c r="E541" s="174">
        <v>2</v>
      </c>
      <c r="F541" s="175"/>
      <c r="G541" s="176">
        <f>ROUND(E541*F541,2)</f>
        <v>0</v>
      </c>
      <c r="H541" s="175"/>
      <c r="I541" s="176">
        <f>ROUND(E541*H541,2)</f>
        <v>0</v>
      </c>
      <c r="J541" s="175"/>
      <c r="K541" s="176">
        <f>ROUND(E541*J541,2)</f>
        <v>0</v>
      </c>
      <c r="L541" s="176">
        <v>15</v>
      </c>
      <c r="M541" s="176">
        <f>G541*(1+L541/100)</f>
        <v>0</v>
      </c>
      <c r="N541" s="176">
        <v>1.1E-4</v>
      </c>
      <c r="O541" s="176">
        <f>ROUND(E541*N541,2)</f>
        <v>0</v>
      </c>
      <c r="P541" s="176">
        <v>0</v>
      </c>
      <c r="Q541" s="176">
        <f>ROUND(E541*P541,2)</f>
        <v>0</v>
      </c>
      <c r="R541" s="176" t="s">
        <v>1704</v>
      </c>
      <c r="S541" s="176" t="s">
        <v>269</v>
      </c>
      <c r="T541" s="161">
        <v>0.97299999999999998</v>
      </c>
      <c r="U541" s="161">
        <f>ROUND(E541*T541,2)</f>
        <v>1.95</v>
      </c>
      <c r="V541" s="161"/>
      <c r="W541" s="152"/>
      <c r="X541" s="152"/>
      <c r="Y541" s="152"/>
      <c r="Z541" s="152"/>
      <c r="AA541" s="152"/>
      <c r="AB541" s="152"/>
      <c r="AC541" s="152"/>
      <c r="AD541" s="152"/>
      <c r="AE541" s="152"/>
      <c r="AF541" s="152" t="s">
        <v>1756</v>
      </c>
      <c r="AG541" s="152"/>
      <c r="AH541" s="152"/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  <c r="AV541" s="152"/>
      <c r="AW541" s="152"/>
      <c r="AX541" s="152"/>
      <c r="AY541" s="152"/>
      <c r="AZ541" s="152"/>
      <c r="BA541" s="152"/>
      <c r="BB541" s="152"/>
      <c r="BC541" s="152"/>
      <c r="BD541" s="152"/>
      <c r="BE541" s="152"/>
      <c r="BF541" s="152"/>
      <c r="BG541" s="152"/>
    </row>
    <row r="542" spans="1:59" outlineLevel="1" x14ac:dyDescent="0.2">
      <c r="A542" s="159"/>
      <c r="B542" s="160"/>
      <c r="C542" s="248" t="s">
        <v>2432</v>
      </c>
      <c r="D542" s="249"/>
      <c r="E542" s="249"/>
      <c r="F542" s="249"/>
      <c r="G542" s="249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52"/>
      <c r="X542" s="152"/>
      <c r="Y542" s="152"/>
      <c r="Z542" s="152"/>
      <c r="AA542" s="152"/>
      <c r="AB542" s="152"/>
      <c r="AC542" s="152"/>
      <c r="AD542" s="152"/>
      <c r="AE542" s="152"/>
      <c r="AF542" s="152" t="s">
        <v>272</v>
      </c>
      <c r="AG542" s="152"/>
      <c r="AH542" s="152"/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  <c r="AV542" s="152"/>
      <c r="AW542" s="152"/>
      <c r="AX542" s="152"/>
      <c r="AY542" s="152"/>
      <c r="AZ542" s="152"/>
      <c r="BA542" s="152"/>
      <c r="BB542" s="152"/>
      <c r="BC542" s="152"/>
      <c r="BD542" s="152"/>
      <c r="BE542" s="152"/>
      <c r="BF542" s="152"/>
      <c r="BG542" s="152"/>
    </row>
    <row r="543" spans="1:59" outlineLevel="1" x14ac:dyDescent="0.2">
      <c r="A543" s="159"/>
      <c r="B543" s="160"/>
      <c r="C543" s="193" t="s">
        <v>2127</v>
      </c>
      <c r="D543" s="191"/>
      <c r="E543" s="192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52"/>
      <c r="X543" s="152"/>
      <c r="Y543" s="152"/>
      <c r="Z543" s="152"/>
      <c r="AA543" s="152"/>
      <c r="AB543" s="152"/>
      <c r="AC543" s="152"/>
      <c r="AD543" s="152"/>
      <c r="AE543" s="152"/>
      <c r="AF543" s="152" t="s">
        <v>329</v>
      </c>
      <c r="AG543" s="152">
        <v>0</v>
      </c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  <c r="AV543" s="152"/>
      <c r="AW543" s="152"/>
      <c r="AX543" s="152"/>
      <c r="AY543" s="152"/>
      <c r="AZ543" s="152"/>
      <c r="BA543" s="152"/>
      <c r="BB543" s="152"/>
      <c r="BC543" s="152"/>
      <c r="BD543" s="152"/>
      <c r="BE543" s="152"/>
      <c r="BF543" s="152"/>
      <c r="BG543" s="152"/>
    </row>
    <row r="544" spans="1:59" outlineLevel="1" x14ac:dyDescent="0.2">
      <c r="A544" s="159"/>
      <c r="B544" s="160"/>
      <c r="C544" s="193" t="s">
        <v>144</v>
      </c>
      <c r="D544" s="191"/>
      <c r="E544" s="192">
        <v>2</v>
      </c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52"/>
      <c r="X544" s="152"/>
      <c r="Y544" s="152"/>
      <c r="Z544" s="152"/>
      <c r="AA544" s="152"/>
      <c r="AB544" s="152"/>
      <c r="AC544" s="152"/>
      <c r="AD544" s="152"/>
      <c r="AE544" s="152"/>
      <c r="AF544" s="152" t="s">
        <v>329</v>
      </c>
      <c r="AG544" s="152">
        <v>0</v>
      </c>
      <c r="AH544" s="152"/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  <c r="AV544" s="152"/>
      <c r="AW544" s="152"/>
      <c r="AX544" s="152"/>
      <c r="AY544" s="152"/>
      <c r="AZ544" s="152"/>
      <c r="BA544" s="152"/>
      <c r="BB544" s="152"/>
      <c r="BC544" s="152"/>
      <c r="BD544" s="152"/>
      <c r="BE544" s="152"/>
      <c r="BF544" s="152"/>
      <c r="BG544" s="152"/>
    </row>
    <row r="545" spans="1:59" ht="33.75" outlineLevel="1" x14ac:dyDescent="0.2">
      <c r="A545" s="171">
        <v>118</v>
      </c>
      <c r="B545" s="172" t="s">
        <v>2433</v>
      </c>
      <c r="C545" s="187" t="s">
        <v>2434</v>
      </c>
      <c r="D545" s="173" t="s">
        <v>395</v>
      </c>
      <c r="E545" s="174">
        <v>2</v>
      </c>
      <c r="F545" s="175"/>
      <c r="G545" s="176">
        <f>ROUND(E545*F545,2)</f>
        <v>0</v>
      </c>
      <c r="H545" s="175"/>
      <c r="I545" s="176">
        <f>ROUND(E545*H545,2)</f>
        <v>0</v>
      </c>
      <c r="J545" s="175"/>
      <c r="K545" s="176">
        <f>ROUND(E545*J545,2)</f>
        <v>0</v>
      </c>
      <c r="L545" s="176">
        <v>15</v>
      </c>
      <c r="M545" s="176">
        <f>G545*(1+L545/100)</f>
        <v>0</v>
      </c>
      <c r="N545" s="176">
        <v>2.8600000000000001E-3</v>
      </c>
      <c r="O545" s="176">
        <f>ROUND(E545*N545,2)</f>
        <v>0.01</v>
      </c>
      <c r="P545" s="176">
        <v>0</v>
      </c>
      <c r="Q545" s="176">
        <f>ROUND(E545*P545,2)</f>
        <v>0</v>
      </c>
      <c r="R545" s="176" t="s">
        <v>396</v>
      </c>
      <c r="S545" s="176" t="s">
        <v>269</v>
      </c>
      <c r="T545" s="161">
        <v>0</v>
      </c>
      <c r="U545" s="161">
        <f>ROUND(E545*T545,2)</f>
        <v>0</v>
      </c>
      <c r="V545" s="161"/>
      <c r="W545" s="152"/>
      <c r="X545" s="152"/>
      <c r="Y545" s="152"/>
      <c r="Z545" s="152"/>
      <c r="AA545" s="152"/>
      <c r="AB545" s="152"/>
      <c r="AC545" s="152"/>
      <c r="AD545" s="152"/>
      <c r="AE545" s="152"/>
      <c r="AF545" s="152" t="s">
        <v>1759</v>
      </c>
      <c r="AG545" s="152"/>
      <c r="AH545" s="152"/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  <c r="AV545" s="152"/>
      <c r="AW545" s="152"/>
      <c r="AX545" s="152"/>
      <c r="AY545" s="152"/>
      <c r="AZ545" s="152"/>
      <c r="BA545" s="152"/>
      <c r="BB545" s="152"/>
      <c r="BC545" s="152"/>
      <c r="BD545" s="152"/>
      <c r="BE545" s="152"/>
      <c r="BF545" s="152"/>
      <c r="BG545" s="152"/>
    </row>
    <row r="546" spans="1:59" outlineLevel="1" x14ac:dyDescent="0.2">
      <c r="A546" s="159"/>
      <c r="B546" s="160"/>
      <c r="C546" s="248" t="s">
        <v>2435</v>
      </c>
      <c r="D546" s="249"/>
      <c r="E546" s="249"/>
      <c r="F546" s="249"/>
      <c r="G546" s="249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52"/>
      <c r="X546" s="152"/>
      <c r="Y546" s="152"/>
      <c r="Z546" s="152"/>
      <c r="AA546" s="152"/>
      <c r="AB546" s="152"/>
      <c r="AC546" s="152"/>
      <c r="AD546" s="152"/>
      <c r="AE546" s="152"/>
      <c r="AF546" s="152" t="s">
        <v>272</v>
      </c>
      <c r="AG546" s="152"/>
      <c r="AH546" s="152"/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  <c r="AV546" s="152"/>
      <c r="AW546" s="152"/>
      <c r="AX546" s="152"/>
      <c r="AY546" s="152"/>
      <c r="AZ546" s="152"/>
      <c r="BA546" s="152"/>
      <c r="BB546" s="152"/>
      <c r="BC546" s="152"/>
      <c r="BD546" s="152"/>
      <c r="BE546" s="152"/>
      <c r="BF546" s="152"/>
      <c r="BG546" s="152"/>
    </row>
    <row r="547" spans="1:59" outlineLevel="1" x14ac:dyDescent="0.2">
      <c r="A547" s="159"/>
      <c r="B547" s="160"/>
      <c r="C547" s="193" t="s">
        <v>2127</v>
      </c>
      <c r="D547" s="191"/>
      <c r="E547" s="192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52"/>
      <c r="X547" s="152"/>
      <c r="Y547" s="152"/>
      <c r="Z547" s="152"/>
      <c r="AA547" s="152"/>
      <c r="AB547" s="152"/>
      <c r="AC547" s="152"/>
      <c r="AD547" s="152"/>
      <c r="AE547" s="152"/>
      <c r="AF547" s="152" t="s">
        <v>329</v>
      </c>
      <c r="AG547" s="152">
        <v>0</v>
      </c>
      <c r="AH547" s="152"/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  <c r="AV547" s="152"/>
      <c r="AW547" s="152"/>
      <c r="AX547" s="152"/>
      <c r="AY547" s="152"/>
      <c r="AZ547" s="152"/>
      <c r="BA547" s="152"/>
      <c r="BB547" s="152"/>
      <c r="BC547" s="152"/>
      <c r="BD547" s="152"/>
      <c r="BE547" s="152"/>
      <c r="BF547" s="152"/>
      <c r="BG547" s="152"/>
    </row>
    <row r="548" spans="1:59" outlineLevel="1" x14ac:dyDescent="0.2">
      <c r="A548" s="159"/>
      <c r="B548" s="160"/>
      <c r="C548" s="193" t="s">
        <v>144</v>
      </c>
      <c r="D548" s="191"/>
      <c r="E548" s="192">
        <v>2</v>
      </c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52"/>
      <c r="X548" s="152"/>
      <c r="Y548" s="152"/>
      <c r="Z548" s="152"/>
      <c r="AA548" s="152"/>
      <c r="AB548" s="152"/>
      <c r="AC548" s="152"/>
      <c r="AD548" s="152"/>
      <c r="AE548" s="152"/>
      <c r="AF548" s="152" t="s">
        <v>329</v>
      </c>
      <c r="AG548" s="152">
        <v>0</v>
      </c>
      <c r="AH548" s="152"/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  <c r="AV548" s="152"/>
      <c r="AW548" s="152"/>
      <c r="AX548" s="152"/>
      <c r="AY548" s="152"/>
      <c r="AZ548" s="152"/>
      <c r="BA548" s="152"/>
      <c r="BB548" s="152"/>
      <c r="BC548" s="152"/>
      <c r="BD548" s="152"/>
      <c r="BE548" s="152"/>
      <c r="BF548" s="152"/>
      <c r="BG548" s="152"/>
    </row>
    <row r="549" spans="1:59" outlineLevel="1" x14ac:dyDescent="0.2">
      <c r="A549" s="171">
        <v>119</v>
      </c>
      <c r="B549" s="172" t="s">
        <v>2436</v>
      </c>
      <c r="C549" s="187" t="s">
        <v>2437</v>
      </c>
      <c r="D549" s="173" t="s">
        <v>1541</v>
      </c>
      <c r="E549" s="174">
        <v>3</v>
      </c>
      <c r="F549" s="175"/>
      <c r="G549" s="176">
        <f>ROUND(E549*F549,2)</f>
        <v>0</v>
      </c>
      <c r="H549" s="175"/>
      <c r="I549" s="176">
        <f>ROUND(E549*H549,2)</f>
        <v>0</v>
      </c>
      <c r="J549" s="175"/>
      <c r="K549" s="176">
        <f>ROUND(E549*J549,2)</f>
        <v>0</v>
      </c>
      <c r="L549" s="176">
        <v>15</v>
      </c>
      <c r="M549" s="176">
        <f>G549*(1+L549/100)</f>
        <v>0</v>
      </c>
      <c r="N549" s="176">
        <v>8.0000000000000002E-3</v>
      </c>
      <c r="O549" s="176">
        <f>ROUND(E549*N549,2)</f>
        <v>0.02</v>
      </c>
      <c r="P549" s="176">
        <v>0</v>
      </c>
      <c r="Q549" s="176">
        <f>ROUND(E549*P549,2)</f>
        <v>0</v>
      </c>
      <c r="R549" s="176" t="s">
        <v>1704</v>
      </c>
      <c r="S549" s="176" t="s">
        <v>269</v>
      </c>
      <c r="T549" s="161">
        <v>0.63</v>
      </c>
      <c r="U549" s="161">
        <f>ROUND(E549*T549,2)</f>
        <v>1.89</v>
      </c>
      <c r="V549" s="161"/>
      <c r="W549" s="152"/>
      <c r="X549" s="152"/>
      <c r="Y549" s="152"/>
      <c r="Z549" s="152"/>
      <c r="AA549" s="152"/>
      <c r="AB549" s="152"/>
      <c r="AC549" s="152"/>
      <c r="AD549" s="152"/>
      <c r="AE549" s="152"/>
      <c r="AF549" s="152" t="s">
        <v>1756</v>
      </c>
      <c r="AG549" s="152"/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  <c r="AV549" s="152"/>
      <c r="AW549" s="152"/>
      <c r="AX549" s="152"/>
      <c r="AY549" s="152"/>
      <c r="AZ549" s="152"/>
      <c r="BA549" s="152"/>
      <c r="BB549" s="152"/>
      <c r="BC549" s="152"/>
      <c r="BD549" s="152"/>
      <c r="BE549" s="152"/>
      <c r="BF549" s="152"/>
      <c r="BG549" s="152"/>
    </row>
    <row r="550" spans="1:59" outlineLevel="1" x14ac:dyDescent="0.2">
      <c r="A550" s="159"/>
      <c r="B550" s="160"/>
      <c r="C550" s="248" t="s">
        <v>2438</v>
      </c>
      <c r="D550" s="249"/>
      <c r="E550" s="249"/>
      <c r="F550" s="249"/>
      <c r="G550" s="249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52"/>
      <c r="X550" s="152"/>
      <c r="Y550" s="152"/>
      <c r="Z550" s="152"/>
      <c r="AA550" s="152"/>
      <c r="AB550" s="152"/>
      <c r="AC550" s="152"/>
      <c r="AD550" s="152"/>
      <c r="AE550" s="152"/>
      <c r="AF550" s="152" t="s">
        <v>272</v>
      </c>
      <c r="AG550" s="152"/>
      <c r="AH550" s="152"/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  <c r="AV550" s="152"/>
      <c r="AW550" s="152"/>
      <c r="AX550" s="152"/>
      <c r="AY550" s="152"/>
      <c r="AZ550" s="152"/>
      <c r="BA550" s="152"/>
      <c r="BB550" s="152"/>
      <c r="BC550" s="152"/>
      <c r="BD550" s="152"/>
      <c r="BE550" s="152"/>
      <c r="BF550" s="152"/>
      <c r="BG550" s="152"/>
    </row>
    <row r="551" spans="1:59" outlineLevel="1" x14ac:dyDescent="0.2">
      <c r="A551" s="159"/>
      <c r="B551" s="160"/>
      <c r="C551" s="193" t="s">
        <v>2144</v>
      </c>
      <c r="D551" s="191"/>
      <c r="E551" s="192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52"/>
      <c r="X551" s="152"/>
      <c r="Y551" s="152"/>
      <c r="Z551" s="152"/>
      <c r="AA551" s="152"/>
      <c r="AB551" s="152"/>
      <c r="AC551" s="152"/>
      <c r="AD551" s="152"/>
      <c r="AE551" s="152"/>
      <c r="AF551" s="152" t="s">
        <v>329</v>
      </c>
      <c r="AG551" s="152">
        <v>0</v>
      </c>
      <c r="AH551" s="152"/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  <c r="AV551" s="152"/>
      <c r="AW551" s="152"/>
      <c r="AX551" s="152"/>
      <c r="AY551" s="152"/>
      <c r="AZ551" s="152"/>
      <c r="BA551" s="152"/>
      <c r="BB551" s="152"/>
      <c r="BC551" s="152"/>
      <c r="BD551" s="152"/>
      <c r="BE551" s="152"/>
      <c r="BF551" s="152"/>
      <c r="BG551" s="152"/>
    </row>
    <row r="552" spans="1:59" outlineLevel="1" x14ac:dyDescent="0.2">
      <c r="A552" s="159"/>
      <c r="B552" s="160"/>
      <c r="C552" s="193" t="s">
        <v>146</v>
      </c>
      <c r="D552" s="191"/>
      <c r="E552" s="192">
        <v>3</v>
      </c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52"/>
      <c r="X552" s="152"/>
      <c r="Y552" s="152"/>
      <c r="Z552" s="152"/>
      <c r="AA552" s="152"/>
      <c r="AB552" s="152"/>
      <c r="AC552" s="152"/>
      <c r="AD552" s="152"/>
      <c r="AE552" s="152"/>
      <c r="AF552" s="152" t="s">
        <v>329</v>
      </c>
      <c r="AG552" s="152">
        <v>0</v>
      </c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  <c r="AV552" s="152"/>
      <c r="AW552" s="152"/>
      <c r="AX552" s="152"/>
      <c r="AY552" s="152"/>
      <c r="AZ552" s="152"/>
      <c r="BA552" s="152"/>
      <c r="BB552" s="152"/>
      <c r="BC552" s="152"/>
      <c r="BD552" s="152"/>
      <c r="BE552" s="152"/>
      <c r="BF552" s="152"/>
      <c r="BG552" s="152"/>
    </row>
    <row r="553" spans="1:59" ht="22.5" outlineLevel="1" x14ac:dyDescent="0.2">
      <c r="A553" s="171">
        <v>120</v>
      </c>
      <c r="B553" s="172" t="s">
        <v>2439</v>
      </c>
      <c r="C553" s="187" t="s">
        <v>2440</v>
      </c>
      <c r="D553" s="173" t="s">
        <v>395</v>
      </c>
      <c r="E553" s="174">
        <v>7</v>
      </c>
      <c r="F553" s="175"/>
      <c r="G553" s="176">
        <f>ROUND(E553*F553,2)</f>
        <v>0</v>
      </c>
      <c r="H553" s="175"/>
      <c r="I553" s="176">
        <f>ROUND(E553*H553,2)</f>
        <v>0</v>
      </c>
      <c r="J553" s="175"/>
      <c r="K553" s="176">
        <f>ROUND(E553*J553,2)</f>
        <v>0</v>
      </c>
      <c r="L553" s="176">
        <v>15</v>
      </c>
      <c r="M553" s="176">
        <f>G553*(1+L553/100)</f>
        <v>0</v>
      </c>
      <c r="N553" s="176">
        <v>8.4999999999999995E-4</v>
      </c>
      <c r="O553" s="176">
        <f>ROUND(E553*N553,2)</f>
        <v>0.01</v>
      </c>
      <c r="P553" s="176">
        <v>0</v>
      </c>
      <c r="Q553" s="176">
        <f>ROUND(E553*P553,2)</f>
        <v>0</v>
      </c>
      <c r="R553" s="176" t="s">
        <v>1704</v>
      </c>
      <c r="S553" s="176" t="s">
        <v>269</v>
      </c>
      <c r="T553" s="161">
        <v>0.44500000000000001</v>
      </c>
      <c r="U553" s="161">
        <f>ROUND(E553*T553,2)</f>
        <v>3.12</v>
      </c>
      <c r="V553" s="161"/>
      <c r="W553" s="152"/>
      <c r="X553" s="152"/>
      <c r="Y553" s="152"/>
      <c r="Z553" s="152"/>
      <c r="AA553" s="152"/>
      <c r="AB553" s="152"/>
      <c r="AC553" s="152"/>
      <c r="AD553" s="152"/>
      <c r="AE553" s="152"/>
      <c r="AF553" s="152" t="s">
        <v>1756</v>
      </c>
      <c r="AG553" s="152"/>
      <c r="AH553" s="152"/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  <c r="AV553" s="152"/>
      <c r="AW553" s="152"/>
      <c r="AX553" s="152"/>
      <c r="AY553" s="152"/>
      <c r="AZ553" s="152"/>
      <c r="BA553" s="152"/>
      <c r="BB553" s="152"/>
      <c r="BC553" s="152"/>
      <c r="BD553" s="152"/>
      <c r="BE553" s="152"/>
      <c r="BF553" s="152"/>
      <c r="BG553" s="152"/>
    </row>
    <row r="554" spans="1:59" outlineLevel="1" x14ac:dyDescent="0.2">
      <c r="A554" s="159"/>
      <c r="B554" s="160"/>
      <c r="C554" s="248" t="s">
        <v>2441</v>
      </c>
      <c r="D554" s="249"/>
      <c r="E554" s="249"/>
      <c r="F554" s="249"/>
      <c r="G554" s="249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52"/>
      <c r="X554" s="152"/>
      <c r="Y554" s="152"/>
      <c r="Z554" s="152"/>
      <c r="AA554" s="152"/>
      <c r="AB554" s="152"/>
      <c r="AC554" s="152"/>
      <c r="AD554" s="152"/>
      <c r="AE554" s="152"/>
      <c r="AF554" s="152" t="s">
        <v>272</v>
      </c>
      <c r="AG554" s="152"/>
      <c r="AH554" s="152"/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  <c r="AV554" s="152"/>
      <c r="AW554" s="152"/>
      <c r="AX554" s="152"/>
      <c r="AY554" s="152"/>
      <c r="AZ554" s="152"/>
      <c r="BA554" s="152"/>
      <c r="BB554" s="152"/>
      <c r="BC554" s="152"/>
      <c r="BD554" s="152"/>
      <c r="BE554" s="152"/>
      <c r="BF554" s="152"/>
      <c r="BG554" s="152"/>
    </row>
    <row r="555" spans="1:59" outlineLevel="1" x14ac:dyDescent="0.2">
      <c r="A555" s="159"/>
      <c r="B555" s="160"/>
      <c r="C555" s="246" t="s">
        <v>2357</v>
      </c>
      <c r="D555" s="247"/>
      <c r="E555" s="247"/>
      <c r="F555" s="247"/>
      <c r="G555" s="247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52"/>
      <c r="X555" s="152"/>
      <c r="Y555" s="152"/>
      <c r="Z555" s="152"/>
      <c r="AA555" s="152"/>
      <c r="AB555" s="152"/>
      <c r="AC555" s="152"/>
      <c r="AD555" s="152"/>
      <c r="AE555" s="152"/>
      <c r="AF555" s="152" t="s">
        <v>272</v>
      </c>
      <c r="AG555" s="152"/>
      <c r="AH555" s="152"/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  <c r="AV555" s="152"/>
      <c r="AW555" s="152"/>
      <c r="AX555" s="152"/>
      <c r="AY555" s="152"/>
      <c r="AZ555" s="152"/>
      <c r="BA555" s="152"/>
      <c r="BB555" s="152"/>
      <c r="BC555" s="152"/>
      <c r="BD555" s="152"/>
      <c r="BE555" s="152"/>
      <c r="BF555" s="152"/>
      <c r="BG555" s="152"/>
    </row>
    <row r="556" spans="1:59" outlineLevel="1" x14ac:dyDescent="0.2">
      <c r="A556" s="159"/>
      <c r="B556" s="160"/>
      <c r="C556" s="193" t="s">
        <v>2118</v>
      </c>
      <c r="D556" s="191"/>
      <c r="E556" s="192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52"/>
      <c r="X556" s="152"/>
      <c r="Y556" s="152"/>
      <c r="Z556" s="152"/>
      <c r="AA556" s="152"/>
      <c r="AB556" s="152"/>
      <c r="AC556" s="152"/>
      <c r="AD556" s="152"/>
      <c r="AE556" s="152"/>
      <c r="AF556" s="152" t="s">
        <v>329</v>
      </c>
      <c r="AG556" s="152">
        <v>0</v>
      </c>
      <c r="AH556" s="152"/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  <c r="AV556" s="152"/>
      <c r="AW556" s="152"/>
      <c r="AX556" s="152"/>
      <c r="AY556" s="152"/>
      <c r="AZ556" s="152"/>
      <c r="BA556" s="152"/>
      <c r="BB556" s="152"/>
      <c r="BC556" s="152"/>
      <c r="BD556" s="152"/>
      <c r="BE556" s="152"/>
      <c r="BF556" s="152"/>
      <c r="BG556" s="152"/>
    </row>
    <row r="557" spans="1:59" outlineLevel="1" x14ac:dyDescent="0.2">
      <c r="A557" s="159"/>
      <c r="B557" s="160"/>
      <c r="C557" s="193" t="s">
        <v>1000</v>
      </c>
      <c r="D557" s="191"/>
      <c r="E557" s="192">
        <v>7</v>
      </c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52"/>
      <c r="X557" s="152"/>
      <c r="Y557" s="152"/>
      <c r="Z557" s="152"/>
      <c r="AA557" s="152"/>
      <c r="AB557" s="152"/>
      <c r="AC557" s="152"/>
      <c r="AD557" s="152"/>
      <c r="AE557" s="152"/>
      <c r="AF557" s="152" t="s">
        <v>329</v>
      </c>
      <c r="AG557" s="152">
        <v>0</v>
      </c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  <c r="AV557" s="152"/>
      <c r="AW557" s="152"/>
      <c r="AX557" s="152"/>
      <c r="AY557" s="152"/>
      <c r="AZ557" s="152"/>
      <c r="BA557" s="152"/>
      <c r="BB557" s="152"/>
      <c r="BC557" s="152"/>
      <c r="BD557" s="152"/>
      <c r="BE557" s="152"/>
      <c r="BF557" s="152"/>
      <c r="BG557" s="152"/>
    </row>
    <row r="558" spans="1:59" outlineLevel="1" x14ac:dyDescent="0.2">
      <c r="A558" s="171">
        <v>121</v>
      </c>
      <c r="B558" s="172" t="s">
        <v>2442</v>
      </c>
      <c r="C558" s="187" t="s">
        <v>2443</v>
      </c>
      <c r="D558" s="173" t="s">
        <v>395</v>
      </c>
      <c r="E558" s="174">
        <v>2</v>
      </c>
      <c r="F558" s="175"/>
      <c r="G558" s="176">
        <f>ROUND(E558*F558,2)</f>
        <v>0</v>
      </c>
      <c r="H558" s="175"/>
      <c r="I558" s="176">
        <f>ROUND(E558*H558,2)</f>
        <v>0</v>
      </c>
      <c r="J558" s="175"/>
      <c r="K558" s="176">
        <f>ROUND(E558*J558,2)</f>
        <v>0</v>
      </c>
      <c r="L558" s="176">
        <v>15</v>
      </c>
      <c r="M558" s="176">
        <f>G558*(1+L558/100)</f>
        <v>0</v>
      </c>
      <c r="N558" s="176">
        <v>1.72E-3</v>
      </c>
      <c r="O558" s="176">
        <f>ROUND(E558*N558,2)</f>
        <v>0</v>
      </c>
      <c r="P558" s="176">
        <v>0</v>
      </c>
      <c r="Q558" s="176">
        <f>ROUND(E558*P558,2)</f>
        <v>0</v>
      </c>
      <c r="R558" s="176" t="s">
        <v>1704</v>
      </c>
      <c r="S558" s="176" t="s">
        <v>269</v>
      </c>
      <c r="T558" s="161">
        <v>0.47599999999999998</v>
      </c>
      <c r="U558" s="161">
        <f>ROUND(E558*T558,2)</f>
        <v>0.95</v>
      </c>
      <c r="V558" s="161"/>
      <c r="W558" s="152"/>
      <c r="X558" s="152"/>
      <c r="Y558" s="152"/>
      <c r="Z558" s="152"/>
      <c r="AA558" s="152"/>
      <c r="AB558" s="152"/>
      <c r="AC558" s="152"/>
      <c r="AD558" s="152"/>
      <c r="AE558" s="152"/>
      <c r="AF558" s="152" t="s">
        <v>1756</v>
      </c>
      <c r="AG558" s="152"/>
      <c r="AH558" s="152"/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  <c r="AV558" s="152"/>
      <c r="AW558" s="152"/>
      <c r="AX558" s="152"/>
      <c r="AY558" s="152"/>
      <c r="AZ558" s="152"/>
      <c r="BA558" s="152"/>
      <c r="BB558" s="152"/>
      <c r="BC558" s="152"/>
      <c r="BD558" s="152"/>
      <c r="BE558" s="152"/>
      <c r="BF558" s="152"/>
      <c r="BG558" s="152"/>
    </row>
    <row r="559" spans="1:59" outlineLevel="1" x14ac:dyDescent="0.2">
      <c r="A559" s="159"/>
      <c r="B559" s="160"/>
      <c r="C559" s="248" t="s">
        <v>2444</v>
      </c>
      <c r="D559" s="249"/>
      <c r="E559" s="249"/>
      <c r="F559" s="249"/>
      <c r="G559" s="249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52"/>
      <c r="X559" s="152"/>
      <c r="Y559" s="152"/>
      <c r="Z559" s="152"/>
      <c r="AA559" s="152"/>
      <c r="AB559" s="152"/>
      <c r="AC559" s="152"/>
      <c r="AD559" s="152"/>
      <c r="AE559" s="152"/>
      <c r="AF559" s="152" t="s">
        <v>272</v>
      </c>
      <c r="AG559" s="152"/>
      <c r="AH559" s="152"/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  <c r="AV559" s="152"/>
      <c r="AW559" s="152"/>
      <c r="AX559" s="152"/>
      <c r="AY559" s="152"/>
      <c r="AZ559" s="152"/>
      <c r="BA559" s="152"/>
      <c r="BB559" s="152"/>
      <c r="BC559" s="152"/>
      <c r="BD559" s="152"/>
      <c r="BE559" s="152"/>
      <c r="BF559" s="152"/>
      <c r="BG559" s="152"/>
    </row>
    <row r="560" spans="1:59" outlineLevel="1" x14ac:dyDescent="0.2">
      <c r="A560" s="159"/>
      <c r="B560" s="160"/>
      <c r="C560" s="246" t="s">
        <v>2357</v>
      </c>
      <c r="D560" s="247"/>
      <c r="E560" s="247"/>
      <c r="F560" s="247"/>
      <c r="G560" s="247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52"/>
      <c r="X560" s="152"/>
      <c r="Y560" s="152"/>
      <c r="Z560" s="152"/>
      <c r="AA560" s="152"/>
      <c r="AB560" s="152"/>
      <c r="AC560" s="152"/>
      <c r="AD560" s="152"/>
      <c r="AE560" s="152"/>
      <c r="AF560" s="152" t="s">
        <v>272</v>
      </c>
      <c r="AG560" s="152"/>
      <c r="AH560" s="152"/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  <c r="AV560" s="152"/>
      <c r="AW560" s="152"/>
      <c r="AX560" s="152"/>
      <c r="AY560" s="152"/>
      <c r="AZ560" s="152"/>
      <c r="BA560" s="152"/>
      <c r="BB560" s="152"/>
      <c r="BC560" s="152"/>
      <c r="BD560" s="152"/>
      <c r="BE560" s="152"/>
      <c r="BF560" s="152"/>
      <c r="BG560" s="152"/>
    </row>
    <row r="561" spans="1:59" outlineLevel="1" x14ac:dyDescent="0.2">
      <c r="A561" s="159"/>
      <c r="B561" s="160"/>
      <c r="C561" s="193" t="s">
        <v>2445</v>
      </c>
      <c r="D561" s="191"/>
      <c r="E561" s="192">
        <v>2</v>
      </c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52"/>
      <c r="X561" s="152"/>
      <c r="Y561" s="152"/>
      <c r="Z561" s="152"/>
      <c r="AA561" s="152"/>
      <c r="AB561" s="152"/>
      <c r="AC561" s="152"/>
      <c r="AD561" s="152"/>
      <c r="AE561" s="152"/>
      <c r="AF561" s="152" t="s">
        <v>329</v>
      </c>
      <c r="AG561" s="152">
        <v>0</v>
      </c>
      <c r="AH561" s="152"/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  <c r="AV561" s="152"/>
      <c r="AW561" s="152"/>
      <c r="AX561" s="152"/>
      <c r="AY561" s="152"/>
      <c r="AZ561" s="152"/>
      <c r="BA561" s="152"/>
      <c r="BB561" s="152"/>
      <c r="BC561" s="152"/>
      <c r="BD561" s="152"/>
      <c r="BE561" s="152"/>
      <c r="BF561" s="152"/>
      <c r="BG561" s="152"/>
    </row>
    <row r="562" spans="1:59" ht="22.5" outlineLevel="1" x14ac:dyDescent="0.2">
      <c r="A562" s="171">
        <v>122</v>
      </c>
      <c r="B562" s="172" t="s">
        <v>2446</v>
      </c>
      <c r="C562" s="187" t="s">
        <v>2447</v>
      </c>
      <c r="D562" s="173" t="s">
        <v>395</v>
      </c>
      <c r="E562" s="174">
        <v>3</v>
      </c>
      <c r="F562" s="175"/>
      <c r="G562" s="176">
        <f>ROUND(E562*F562,2)</f>
        <v>0</v>
      </c>
      <c r="H562" s="175"/>
      <c r="I562" s="176">
        <f>ROUND(E562*H562,2)</f>
        <v>0</v>
      </c>
      <c r="J562" s="175"/>
      <c r="K562" s="176">
        <f>ROUND(E562*J562,2)</f>
        <v>0</v>
      </c>
      <c r="L562" s="176">
        <v>15</v>
      </c>
      <c r="M562" s="176">
        <f>G562*(1+L562/100)</f>
        <v>0</v>
      </c>
      <c r="N562" s="176">
        <v>1.5200000000000001E-3</v>
      </c>
      <c r="O562" s="176">
        <f>ROUND(E562*N562,2)</f>
        <v>0</v>
      </c>
      <c r="P562" s="176">
        <v>0</v>
      </c>
      <c r="Q562" s="176">
        <f>ROUND(E562*P562,2)</f>
        <v>0</v>
      </c>
      <c r="R562" s="176" t="s">
        <v>1704</v>
      </c>
      <c r="S562" s="176" t="s">
        <v>269</v>
      </c>
      <c r="T562" s="161">
        <v>0.58699999999999997</v>
      </c>
      <c r="U562" s="161">
        <f>ROUND(E562*T562,2)</f>
        <v>1.76</v>
      </c>
      <c r="V562" s="161"/>
      <c r="W562" s="152"/>
      <c r="X562" s="152"/>
      <c r="Y562" s="152"/>
      <c r="Z562" s="152"/>
      <c r="AA562" s="152"/>
      <c r="AB562" s="152"/>
      <c r="AC562" s="152"/>
      <c r="AD562" s="152"/>
      <c r="AE562" s="152"/>
      <c r="AF562" s="152" t="s">
        <v>1756</v>
      </c>
      <c r="AG562" s="152"/>
      <c r="AH562" s="152"/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  <c r="AV562" s="152"/>
      <c r="AW562" s="152"/>
      <c r="AX562" s="152"/>
      <c r="AY562" s="152"/>
      <c r="AZ562" s="152"/>
      <c r="BA562" s="152"/>
      <c r="BB562" s="152"/>
      <c r="BC562" s="152"/>
      <c r="BD562" s="152"/>
      <c r="BE562" s="152"/>
      <c r="BF562" s="152"/>
      <c r="BG562" s="152"/>
    </row>
    <row r="563" spans="1:59" outlineLevel="1" x14ac:dyDescent="0.2">
      <c r="A563" s="159"/>
      <c r="B563" s="160"/>
      <c r="C563" s="248" t="s">
        <v>2448</v>
      </c>
      <c r="D563" s="249"/>
      <c r="E563" s="249"/>
      <c r="F563" s="249"/>
      <c r="G563" s="249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52"/>
      <c r="X563" s="152"/>
      <c r="Y563" s="152"/>
      <c r="Z563" s="152"/>
      <c r="AA563" s="152"/>
      <c r="AB563" s="152"/>
      <c r="AC563" s="152"/>
      <c r="AD563" s="152"/>
      <c r="AE563" s="152"/>
      <c r="AF563" s="152" t="s">
        <v>272</v>
      </c>
      <c r="AG563" s="152"/>
      <c r="AH563" s="152"/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  <c r="AV563" s="152"/>
      <c r="AW563" s="152"/>
      <c r="AX563" s="152"/>
      <c r="AY563" s="152"/>
      <c r="AZ563" s="152"/>
      <c r="BA563" s="152"/>
      <c r="BB563" s="152"/>
      <c r="BC563" s="152"/>
      <c r="BD563" s="152"/>
      <c r="BE563" s="152"/>
      <c r="BF563" s="152"/>
      <c r="BG563" s="152"/>
    </row>
    <row r="564" spans="1:59" outlineLevel="1" x14ac:dyDescent="0.2">
      <c r="A564" s="159"/>
      <c r="B564" s="160"/>
      <c r="C564" s="246" t="s">
        <v>2357</v>
      </c>
      <c r="D564" s="247"/>
      <c r="E564" s="247"/>
      <c r="F564" s="247"/>
      <c r="G564" s="247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52"/>
      <c r="X564" s="152"/>
      <c r="Y564" s="152"/>
      <c r="Z564" s="152"/>
      <c r="AA564" s="152"/>
      <c r="AB564" s="152"/>
      <c r="AC564" s="152"/>
      <c r="AD564" s="152"/>
      <c r="AE564" s="152"/>
      <c r="AF564" s="152" t="s">
        <v>272</v>
      </c>
      <c r="AG564" s="152"/>
      <c r="AH564" s="152"/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  <c r="AV564" s="152"/>
      <c r="AW564" s="152"/>
      <c r="AX564" s="152"/>
      <c r="AY564" s="152"/>
      <c r="AZ564" s="152"/>
      <c r="BA564" s="152"/>
      <c r="BB564" s="152"/>
      <c r="BC564" s="152"/>
      <c r="BD564" s="152"/>
      <c r="BE564" s="152"/>
      <c r="BF564" s="152"/>
      <c r="BG564" s="152"/>
    </row>
    <row r="565" spans="1:59" outlineLevel="1" x14ac:dyDescent="0.2">
      <c r="A565" s="159"/>
      <c r="B565" s="160"/>
      <c r="C565" s="193" t="s">
        <v>2144</v>
      </c>
      <c r="D565" s="191"/>
      <c r="E565" s="192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52"/>
      <c r="X565" s="152"/>
      <c r="Y565" s="152"/>
      <c r="Z565" s="152"/>
      <c r="AA565" s="152"/>
      <c r="AB565" s="152"/>
      <c r="AC565" s="152"/>
      <c r="AD565" s="152"/>
      <c r="AE565" s="152"/>
      <c r="AF565" s="152" t="s">
        <v>329</v>
      </c>
      <c r="AG565" s="152">
        <v>0</v>
      </c>
      <c r="AH565" s="152"/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  <c r="AV565" s="152"/>
      <c r="AW565" s="152"/>
      <c r="AX565" s="152"/>
      <c r="AY565" s="152"/>
      <c r="AZ565" s="152"/>
      <c r="BA565" s="152"/>
      <c r="BB565" s="152"/>
      <c r="BC565" s="152"/>
      <c r="BD565" s="152"/>
      <c r="BE565" s="152"/>
      <c r="BF565" s="152"/>
      <c r="BG565" s="152"/>
    </row>
    <row r="566" spans="1:59" outlineLevel="1" x14ac:dyDescent="0.2">
      <c r="A566" s="159"/>
      <c r="B566" s="160"/>
      <c r="C566" s="193" t="s">
        <v>146</v>
      </c>
      <c r="D566" s="191"/>
      <c r="E566" s="192">
        <v>3</v>
      </c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52"/>
      <c r="X566" s="152"/>
      <c r="Y566" s="152"/>
      <c r="Z566" s="152"/>
      <c r="AA566" s="152"/>
      <c r="AB566" s="152"/>
      <c r="AC566" s="152"/>
      <c r="AD566" s="152"/>
      <c r="AE566" s="152"/>
      <c r="AF566" s="152" t="s">
        <v>329</v>
      </c>
      <c r="AG566" s="152">
        <v>0</v>
      </c>
      <c r="AH566" s="152"/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  <c r="AV566" s="152"/>
      <c r="AW566" s="152"/>
      <c r="AX566" s="152"/>
      <c r="AY566" s="152"/>
      <c r="AZ566" s="152"/>
      <c r="BA566" s="152"/>
      <c r="BB566" s="152"/>
      <c r="BC566" s="152"/>
      <c r="BD566" s="152"/>
      <c r="BE566" s="152"/>
      <c r="BF566" s="152"/>
      <c r="BG566" s="152"/>
    </row>
    <row r="567" spans="1:59" outlineLevel="1" x14ac:dyDescent="0.2">
      <c r="A567" s="171">
        <v>123</v>
      </c>
      <c r="B567" s="172" t="s">
        <v>2449</v>
      </c>
      <c r="C567" s="187" t="s">
        <v>2450</v>
      </c>
      <c r="D567" s="173" t="s">
        <v>1956</v>
      </c>
      <c r="E567" s="174">
        <v>4.3</v>
      </c>
      <c r="F567" s="175"/>
      <c r="G567" s="176">
        <f>ROUND(E567*F567,2)</f>
        <v>0</v>
      </c>
      <c r="H567" s="175"/>
      <c r="I567" s="176">
        <f>ROUND(E567*H567,2)</f>
        <v>0</v>
      </c>
      <c r="J567" s="175"/>
      <c r="K567" s="176">
        <f>ROUND(E567*J567,2)</f>
        <v>0</v>
      </c>
      <c r="L567" s="176">
        <v>15</v>
      </c>
      <c r="M567" s="176">
        <f>G567*(1+L567/100)</f>
        <v>0</v>
      </c>
      <c r="N567" s="176">
        <v>0.01</v>
      </c>
      <c r="O567" s="176">
        <f>ROUND(E567*N567,2)</f>
        <v>0.04</v>
      </c>
      <c r="P567" s="176">
        <v>0</v>
      </c>
      <c r="Q567" s="176">
        <f>ROUND(E567*P567,2)</f>
        <v>0</v>
      </c>
      <c r="R567" s="176"/>
      <c r="S567" s="176" t="s">
        <v>265</v>
      </c>
      <c r="T567" s="161">
        <v>0</v>
      </c>
      <c r="U567" s="161">
        <f>ROUND(E567*T567,2)</f>
        <v>0</v>
      </c>
      <c r="V567" s="161"/>
      <c r="W567" s="152"/>
      <c r="X567" s="152"/>
      <c r="Y567" s="152"/>
      <c r="Z567" s="152"/>
      <c r="AA567" s="152"/>
      <c r="AB567" s="152"/>
      <c r="AC567" s="152"/>
      <c r="AD567" s="152"/>
      <c r="AE567" s="152"/>
      <c r="AF567" s="152" t="s">
        <v>1756</v>
      </c>
      <c r="AG567" s="152"/>
      <c r="AH567" s="152"/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  <c r="AV567" s="152"/>
      <c r="AW567" s="152"/>
      <c r="AX567" s="152"/>
      <c r="AY567" s="152"/>
      <c r="AZ567" s="152"/>
      <c r="BA567" s="152"/>
      <c r="BB567" s="152"/>
      <c r="BC567" s="152"/>
      <c r="BD567" s="152"/>
      <c r="BE567" s="152"/>
      <c r="BF567" s="152"/>
      <c r="BG567" s="152"/>
    </row>
    <row r="568" spans="1:59" outlineLevel="1" x14ac:dyDescent="0.2">
      <c r="A568" s="159"/>
      <c r="B568" s="160"/>
      <c r="C568" s="248" t="s">
        <v>2450</v>
      </c>
      <c r="D568" s="249"/>
      <c r="E568" s="249"/>
      <c r="F568" s="249"/>
      <c r="G568" s="249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52"/>
      <c r="X568" s="152"/>
      <c r="Y568" s="152"/>
      <c r="Z568" s="152"/>
      <c r="AA568" s="152"/>
      <c r="AB568" s="152"/>
      <c r="AC568" s="152"/>
      <c r="AD568" s="152"/>
      <c r="AE568" s="152"/>
      <c r="AF568" s="152" t="s">
        <v>272</v>
      </c>
      <c r="AG568" s="152"/>
      <c r="AH568" s="152"/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  <c r="AV568" s="152"/>
      <c r="AW568" s="152"/>
      <c r="AX568" s="152"/>
      <c r="AY568" s="152"/>
      <c r="AZ568" s="152"/>
      <c r="BA568" s="152"/>
      <c r="BB568" s="152"/>
      <c r="BC568" s="152"/>
      <c r="BD568" s="152"/>
      <c r="BE568" s="152"/>
      <c r="BF568" s="152"/>
      <c r="BG568" s="152"/>
    </row>
    <row r="569" spans="1:59" outlineLevel="1" x14ac:dyDescent="0.2">
      <c r="A569" s="159"/>
      <c r="B569" s="160"/>
      <c r="C569" s="246" t="s">
        <v>2451</v>
      </c>
      <c r="D569" s="247"/>
      <c r="E569" s="247"/>
      <c r="F569" s="247"/>
      <c r="G569" s="247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52"/>
      <c r="X569" s="152"/>
      <c r="Y569" s="152"/>
      <c r="Z569" s="152"/>
      <c r="AA569" s="152"/>
      <c r="AB569" s="152"/>
      <c r="AC569" s="152"/>
      <c r="AD569" s="152"/>
      <c r="AE569" s="152"/>
      <c r="AF569" s="152" t="s">
        <v>272</v>
      </c>
      <c r="AG569" s="152"/>
      <c r="AH569" s="152"/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  <c r="AV569" s="152"/>
      <c r="AW569" s="152"/>
      <c r="AX569" s="152"/>
      <c r="AY569" s="152"/>
      <c r="AZ569" s="152"/>
      <c r="BA569" s="152"/>
      <c r="BB569" s="152"/>
      <c r="BC569" s="152"/>
      <c r="BD569" s="152"/>
      <c r="BE569" s="152"/>
      <c r="BF569" s="152"/>
      <c r="BG569" s="152"/>
    </row>
    <row r="570" spans="1:59" outlineLevel="1" x14ac:dyDescent="0.2">
      <c r="A570" s="159"/>
      <c r="B570" s="160"/>
      <c r="C570" s="193" t="s">
        <v>2452</v>
      </c>
      <c r="D570" s="191"/>
      <c r="E570" s="192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52"/>
      <c r="X570" s="152"/>
      <c r="Y570" s="152"/>
      <c r="Z570" s="152"/>
      <c r="AA570" s="152"/>
      <c r="AB570" s="152"/>
      <c r="AC570" s="152"/>
      <c r="AD570" s="152"/>
      <c r="AE570" s="152"/>
      <c r="AF570" s="152" t="s">
        <v>329</v>
      </c>
      <c r="AG570" s="152">
        <v>0</v>
      </c>
      <c r="AH570" s="152"/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  <c r="AV570" s="152"/>
      <c r="AW570" s="152"/>
      <c r="AX570" s="152"/>
      <c r="AY570" s="152"/>
      <c r="AZ570" s="152"/>
      <c r="BA570" s="152"/>
      <c r="BB570" s="152"/>
      <c r="BC570" s="152"/>
      <c r="BD570" s="152"/>
      <c r="BE570" s="152"/>
      <c r="BF570" s="152"/>
      <c r="BG570" s="152"/>
    </row>
    <row r="571" spans="1:59" outlineLevel="1" x14ac:dyDescent="0.2">
      <c r="A571" s="159"/>
      <c r="B571" s="160"/>
      <c r="C571" s="193" t="s">
        <v>2453</v>
      </c>
      <c r="D571" s="191"/>
      <c r="E571" s="192">
        <v>4.3</v>
      </c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52"/>
      <c r="X571" s="152"/>
      <c r="Y571" s="152"/>
      <c r="Z571" s="152"/>
      <c r="AA571" s="152"/>
      <c r="AB571" s="152"/>
      <c r="AC571" s="152"/>
      <c r="AD571" s="152"/>
      <c r="AE571" s="152"/>
      <c r="AF571" s="152" t="s">
        <v>329</v>
      </c>
      <c r="AG571" s="152">
        <v>0</v>
      </c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  <c r="AV571" s="152"/>
      <c r="AW571" s="152"/>
      <c r="AX571" s="152"/>
      <c r="AY571" s="152"/>
      <c r="AZ571" s="152"/>
      <c r="BA571" s="152"/>
      <c r="BB571" s="152"/>
      <c r="BC571" s="152"/>
      <c r="BD571" s="152"/>
      <c r="BE571" s="152"/>
      <c r="BF571" s="152"/>
      <c r="BG571" s="152"/>
    </row>
    <row r="572" spans="1:59" outlineLevel="1" x14ac:dyDescent="0.2">
      <c r="A572" s="171">
        <v>124</v>
      </c>
      <c r="B572" s="172" t="s">
        <v>2454</v>
      </c>
      <c r="C572" s="187" t="s">
        <v>2455</v>
      </c>
      <c r="D572" s="173" t="s">
        <v>0</v>
      </c>
      <c r="E572" s="174">
        <v>8000</v>
      </c>
      <c r="F572" s="175"/>
      <c r="G572" s="176">
        <f>ROUND(E572*F572,2)</f>
        <v>0</v>
      </c>
      <c r="H572" s="175"/>
      <c r="I572" s="176">
        <f>ROUND(E572*H572,2)</f>
        <v>0</v>
      </c>
      <c r="J572" s="175"/>
      <c r="K572" s="176">
        <f>ROUND(E572*J572,2)</f>
        <v>0</v>
      </c>
      <c r="L572" s="176">
        <v>15</v>
      </c>
      <c r="M572" s="176">
        <f>G572*(1+L572/100)</f>
        <v>0</v>
      </c>
      <c r="N572" s="176">
        <v>0</v>
      </c>
      <c r="O572" s="176">
        <f>ROUND(E572*N572,2)</f>
        <v>0</v>
      </c>
      <c r="P572" s="176">
        <v>0</v>
      </c>
      <c r="Q572" s="176">
        <f>ROUND(E572*P572,2)</f>
        <v>0</v>
      </c>
      <c r="R572" s="176" t="s">
        <v>1704</v>
      </c>
      <c r="S572" s="176" t="s">
        <v>269</v>
      </c>
      <c r="T572" s="161">
        <v>0</v>
      </c>
      <c r="U572" s="161">
        <f>ROUND(E572*T572,2)</f>
        <v>0</v>
      </c>
      <c r="V572" s="161"/>
      <c r="W572" s="152"/>
      <c r="X572" s="152"/>
      <c r="Y572" s="152"/>
      <c r="Z572" s="152"/>
      <c r="AA572" s="152"/>
      <c r="AB572" s="152"/>
      <c r="AC572" s="152"/>
      <c r="AD572" s="152"/>
      <c r="AE572" s="152"/>
      <c r="AF572" s="152" t="s">
        <v>1756</v>
      </c>
      <c r="AG572" s="152"/>
      <c r="AH572" s="152"/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  <c r="AV572" s="152"/>
      <c r="AW572" s="152"/>
      <c r="AX572" s="152"/>
      <c r="AY572" s="152"/>
      <c r="AZ572" s="152"/>
      <c r="BA572" s="152"/>
      <c r="BB572" s="152"/>
      <c r="BC572" s="152"/>
      <c r="BD572" s="152"/>
      <c r="BE572" s="152"/>
      <c r="BF572" s="152"/>
      <c r="BG572" s="152"/>
    </row>
    <row r="573" spans="1:59" outlineLevel="1" x14ac:dyDescent="0.2">
      <c r="A573" s="159"/>
      <c r="B573" s="160"/>
      <c r="C573" s="257" t="s">
        <v>1200</v>
      </c>
      <c r="D573" s="258"/>
      <c r="E573" s="258"/>
      <c r="F573" s="258"/>
      <c r="G573" s="258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52"/>
      <c r="X573" s="152"/>
      <c r="Y573" s="152"/>
      <c r="Z573" s="152"/>
      <c r="AA573" s="152"/>
      <c r="AB573" s="152"/>
      <c r="AC573" s="152"/>
      <c r="AD573" s="152"/>
      <c r="AE573" s="152"/>
      <c r="AF573" s="152" t="s">
        <v>327</v>
      </c>
      <c r="AG573" s="152"/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  <c r="AV573" s="152"/>
      <c r="AW573" s="152"/>
      <c r="AX573" s="152"/>
      <c r="AY573" s="152"/>
      <c r="AZ573" s="152"/>
      <c r="BA573" s="152"/>
      <c r="BB573" s="152"/>
      <c r="BC573" s="152"/>
      <c r="BD573" s="152"/>
      <c r="BE573" s="152"/>
      <c r="BF573" s="152"/>
      <c r="BG573" s="152"/>
    </row>
    <row r="574" spans="1:59" outlineLevel="1" x14ac:dyDescent="0.2">
      <c r="A574" s="159"/>
      <c r="B574" s="160"/>
      <c r="C574" s="246" t="s">
        <v>2456</v>
      </c>
      <c r="D574" s="247"/>
      <c r="E574" s="247"/>
      <c r="F574" s="247"/>
      <c r="G574" s="247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52"/>
      <c r="X574" s="152"/>
      <c r="Y574" s="152"/>
      <c r="Z574" s="152"/>
      <c r="AA574" s="152"/>
      <c r="AB574" s="152"/>
      <c r="AC574" s="152"/>
      <c r="AD574" s="152"/>
      <c r="AE574" s="152"/>
      <c r="AF574" s="152" t="s">
        <v>272</v>
      </c>
      <c r="AG574" s="152"/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  <c r="AV574" s="152"/>
      <c r="AW574" s="152"/>
      <c r="AX574" s="152"/>
      <c r="AY574" s="152"/>
      <c r="AZ574" s="152"/>
      <c r="BA574" s="152"/>
      <c r="BB574" s="152"/>
      <c r="BC574" s="152"/>
      <c r="BD574" s="152"/>
      <c r="BE574" s="152"/>
      <c r="BF574" s="152"/>
      <c r="BG574" s="152"/>
    </row>
    <row r="575" spans="1:59" outlineLevel="1" x14ac:dyDescent="0.2">
      <c r="A575" s="159"/>
      <c r="B575" s="160"/>
      <c r="C575" s="193" t="s">
        <v>2457</v>
      </c>
      <c r="D575" s="191"/>
      <c r="E575" s="192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52"/>
      <c r="X575" s="152"/>
      <c r="Y575" s="152"/>
      <c r="Z575" s="152"/>
      <c r="AA575" s="152"/>
      <c r="AB575" s="152"/>
      <c r="AC575" s="152"/>
      <c r="AD575" s="152"/>
      <c r="AE575" s="152"/>
      <c r="AF575" s="152" t="s">
        <v>329</v>
      </c>
      <c r="AG575" s="152">
        <v>0</v>
      </c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  <c r="AV575" s="152"/>
      <c r="AW575" s="152"/>
      <c r="AX575" s="152"/>
      <c r="AY575" s="152"/>
      <c r="AZ575" s="152"/>
      <c r="BA575" s="152"/>
      <c r="BB575" s="152"/>
      <c r="BC575" s="152"/>
      <c r="BD575" s="152"/>
      <c r="BE575" s="152"/>
      <c r="BF575" s="152"/>
      <c r="BG575" s="152"/>
    </row>
    <row r="576" spans="1:59" outlineLevel="1" x14ac:dyDescent="0.2">
      <c r="A576" s="159"/>
      <c r="B576" s="160"/>
      <c r="C576" s="193" t="s">
        <v>2458</v>
      </c>
      <c r="D576" s="191"/>
      <c r="E576" s="192">
        <v>8000</v>
      </c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52"/>
      <c r="X576" s="152"/>
      <c r="Y576" s="152"/>
      <c r="Z576" s="152"/>
      <c r="AA576" s="152"/>
      <c r="AB576" s="152"/>
      <c r="AC576" s="152"/>
      <c r="AD576" s="152"/>
      <c r="AE576" s="152"/>
      <c r="AF576" s="152" t="s">
        <v>329</v>
      </c>
      <c r="AG576" s="152">
        <v>0</v>
      </c>
      <c r="AH576" s="152"/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  <c r="AV576" s="152"/>
      <c r="AW576" s="152"/>
      <c r="AX576" s="152"/>
      <c r="AY576" s="152"/>
      <c r="AZ576" s="152"/>
      <c r="BA576" s="152"/>
      <c r="BB576" s="152"/>
      <c r="BC576" s="152"/>
      <c r="BD576" s="152"/>
      <c r="BE576" s="152"/>
      <c r="BF576" s="152"/>
      <c r="BG576" s="152"/>
    </row>
    <row r="577" spans="1:59" x14ac:dyDescent="0.2">
      <c r="A577" s="166" t="s">
        <v>260</v>
      </c>
      <c r="B577" s="167" t="s">
        <v>160</v>
      </c>
      <c r="C577" s="185" t="s">
        <v>161</v>
      </c>
      <c r="D577" s="168"/>
      <c r="E577" s="169"/>
      <c r="F577" s="170"/>
      <c r="G577" s="170">
        <f>SUMIF(AF578:AF604,"&lt;&gt;NOR",G578:G604)</f>
        <v>0</v>
      </c>
      <c r="H577" s="170"/>
      <c r="I577" s="170">
        <f>SUM(I578:I604)</f>
        <v>0</v>
      </c>
      <c r="J577" s="170"/>
      <c r="K577" s="170">
        <f>SUM(K578:K604)</f>
        <v>0</v>
      </c>
      <c r="L577" s="170"/>
      <c r="M577" s="170">
        <f>SUM(M578:M604)</f>
        <v>0</v>
      </c>
      <c r="N577" s="170"/>
      <c r="O577" s="170">
        <f>SUM(O578:O604)</f>
        <v>13.260000000000002</v>
      </c>
      <c r="P577" s="170"/>
      <c r="Q577" s="170">
        <f>SUM(Q578:Q604)</f>
        <v>0</v>
      </c>
      <c r="R577" s="170"/>
      <c r="S577" s="170"/>
      <c r="T577" s="165"/>
      <c r="U577" s="165">
        <f>SUM(U578:U604)</f>
        <v>6.65</v>
      </c>
      <c r="V577" s="165"/>
      <c r="AF577" t="s">
        <v>261</v>
      </c>
    </row>
    <row r="578" spans="1:59" outlineLevel="1" x14ac:dyDescent="0.2">
      <c r="A578" s="171">
        <v>125</v>
      </c>
      <c r="B578" s="172" t="s">
        <v>2459</v>
      </c>
      <c r="C578" s="187" t="s">
        <v>2460</v>
      </c>
      <c r="D578" s="173" t="s">
        <v>364</v>
      </c>
      <c r="E578" s="174">
        <v>128.5</v>
      </c>
      <c r="F578" s="175"/>
      <c r="G578" s="176">
        <f>ROUND(E578*F578,2)</f>
        <v>0</v>
      </c>
      <c r="H578" s="175"/>
      <c r="I578" s="176">
        <f>ROUND(E578*H578,2)</f>
        <v>0</v>
      </c>
      <c r="J578" s="175"/>
      <c r="K578" s="176">
        <f>ROUND(E578*J578,2)</f>
        <v>0</v>
      </c>
      <c r="L578" s="176">
        <v>15</v>
      </c>
      <c r="M578" s="176">
        <f>G578*(1+L578/100)</f>
        <v>0</v>
      </c>
      <c r="N578" s="176">
        <v>0</v>
      </c>
      <c r="O578" s="176">
        <f>ROUND(E578*N578,2)</f>
        <v>0</v>
      </c>
      <c r="P578" s="176">
        <v>0</v>
      </c>
      <c r="Q578" s="176">
        <f>ROUND(E578*P578,2)</f>
        <v>0</v>
      </c>
      <c r="R578" s="176"/>
      <c r="S578" s="176" t="s">
        <v>265</v>
      </c>
      <c r="T578" s="161">
        <v>0</v>
      </c>
      <c r="U578" s="161">
        <f>ROUND(E578*T578,2)</f>
        <v>0</v>
      </c>
      <c r="V578" s="161"/>
      <c r="W578" s="152"/>
      <c r="X578" s="152"/>
      <c r="Y578" s="152"/>
      <c r="Z578" s="152"/>
      <c r="AA578" s="152"/>
      <c r="AB578" s="152"/>
      <c r="AC578" s="152"/>
      <c r="AD578" s="152"/>
      <c r="AE578" s="152"/>
      <c r="AF578" s="152" t="s">
        <v>325</v>
      </c>
      <c r="AG578" s="152"/>
      <c r="AH578" s="152"/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  <c r="AV578" s="152"/>
      <c r="AW578" s="152"/>
      <c r="AX578" s="152"/>
      <c r="AY578" s="152"/>
      <c r="AZ578" s="152"/>
      <c r="BA578" s="152"/>
      <c r="BB578" s="152"/>
      <c r="BC578" s="152"/>
      <c r="BD578" s="152"/>
      <c r="BE578" s="152"/>
      <c r="BF578" s="152"/>
      <c r="BG578" s="152"/>
    </row>
    <row r="579" spans="1:59" outlineLevel="1" x14ac:dyDescent="0.2">
      <c r="A579" s="159"/>
      <c r="B579" s="160"/>
      <c r="C579" s="248" t="s">
        <v>2460</v>
      </c>
      <c r="D579" s="249"/>
      <c r="E579" s="249"/>
      <c r="F579" s="249"/>
      <c r="G579" s="249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52"/>
      <c r="X579" s="152"/>
      <c r="Y579" s="152"/>
      <c r="Z579" s="152"/>
      <c r="AA579" s="152"/>
      <c r="AB579" s="152"/>
      <c r="AC579" s="152"/>
      <c r="AD579" s="152"/>
      <c r="AE579" s="152"/>
      <c r="AF579" s="152" t="s">
        <v>272</v>
      </c>
      <c r="AG579" s="152"/>
      <c r="AH579" s="152"/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  <c r="AV579" s="152"/>
      <c r="AW579" s="152"/>
      <c r="AX579" s="152"/>
      <c r="AY579" s="152"/>
      <c r="AZ579" s="152"/>
      <c r="BA579" s="152"/>
      <c r="BB579" s="152"/>
      <c r="BC579" s="152"/>
      <c r="BD579" s="152"/>
      <c r="BE579" s="152"/>
      <c r="BF579" s="152"/>
      <c r="BG579" s="152"/>
    </row>
    <row r="580" spans="1:59" outlineLevel="1" x14ac:dyDescent="0.2">
      <c r="A580" s="159"/>
      <c r="B580" s="160"/>
      <c r="C580" s="193" t="s">
        <v>2461</v>
      </c>
      <c r="D580" s="191"/>
      <c r="E580" s="192">
        <v>88.5</v>
      </c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52"/>
      <c r="X580" s="152"/>
      <c r="Y580" s="152"/>
      <c r="Z580" s="152"/>
      <c r="AA580" s="152"/>
      <c r="AB580" s="152"/>
      <c r="AC580" s="152"/>
      <c r="AD580" s="152"/>
      <c r="AE580" s="152"/>
      <c r="AF580" s="152" t="s">
        <v>329</v>
      </c>
      <c r="AG580" s="152">
        <v>0</v>
      </c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  <c r="AV580" s="152"/>
      <c r="AW580" s="152"/>
      <c r="AX580" s="152"/>
      <c r="AY580" s="152"/>
      <c r="AZ580" s="152"/>
      <c r="BA580" s="152"/>
      <c r="BB580" s="152"/>
      <c r="BC580" s="152"/>
      <c r="BD580" s="152"/>
      <c r="BE580" s="152"/>
      <c r="BF580" s="152"/>
      <c r="BG580" s="152"/>
    </row>
    <row r="581" spans="1:59" outlineLevel="1" x14ac:dyDescent="0.2">
      <c r="A581" s="159"/>
      <c r="B581" s="160"/>
      <c r="C581" s="193" t="s">
        <v>2462</v>
      </c>
      <c r="D581" s="191"/>
      <c r="E581" s="192">
        <v>40</v>
      </c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52"/>
      <c r="X581" s="152"/>
      <c r="Y581" s="152"/>
      <c r="Z581" s="152"/>
      <c r="AA581" s="152"/>
      <c r="AB581" s="152"/>
      <c r="AC581" s="152"/>
      <c r="AD581" s="152"/>
      <c r="AE581" s="152"/>
      <c r="AF581" s="152" t="s">
        <v>329</v>
      </c>
      <c r="AG581" s="152">
        <v>0</v>
      </c>
      <c r="AH581" s="152"/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  <c r="AV581" s="152"/>
      <c r="AW581" s="152"/>
      <c r="AX581" s="152"/>
      <c r="AY581" s="152"/>
      <c r="AZ581" s="152"/>
      <c r="BA581" s="152"/>
      <c r="BB581" s="152"/>
      <c r="BC581" s="152"/>
      <c r="BD581" s="152"/>
      <c r="BE581" s="152"/>
      <c r="BF581" s="152"/>
      <c r="BG581" s="152"/>
    </row>
    <row r="582" spans="1:59" outlineLevel="1" x14ac:dyDescent="0.2">
      <c r="A582" s="171">
        <v>126</v>
      </c>
      <c r="B582" s="172" t="s">
        <v>2463</v>
      </c>
      <c r="C582" s="187" t="s">
        <v>2464</v>
      </c>
      <c r="D582" s="173" t="s">
        <v>364</v>
      </c>
      <c r="E582" s="174">
        <v>40</v>
      </c>
      <c r="F582" s="175"/>
      <c r="G582" s="176">
        <f>ROUND(E582*F582,2)</f>
        <v>0</v>
      </c>
      <c r="H582" s="175"/>
      <c r="I582" s="176">
        <f>ROUND(E582*H582,2)</f>
        <v>0</v>
      </c>
      <c r="J582" s="175"/>
      <c r="K582" s="176">
        <f>ROUND(E582*J582,2)</f>
        <v>0</v>
      </c>
      <c r="L582" s="176">
        <v>15</v>
      </c>
      <c r="M582" s="176">
        <f>G582*(1+L582/100)</f>
        <v>0</v>
      </c>
      <c r="N582" s="176">
        <v>2.0000000000000002E-5</v>
      </c>
      <c r="O582" s="176">
        <f>ROUND(E582*N582,2)</f>
        <v>0</v>
      </c>
      <c r="P582" s="176">
        <v>0</v>
      </c>
      <c r="Q582" s="176">
        <f>ROUND(E582*P582,2)</f>
        <v>0</v>
      </c>
      <c r="R582" s="176"/>
      <c r="S582" s="176" t="s">
        <v>265</v>
      </c>
      <c r="T582" s="161">
        <v>0</v>
      </c>
      <c r="U582" s="161">
        <f>ROUND(E582*T582,2)</f>
        <v>0</v>
      </c>
      <c r="V582" s="161"/>
      <c r="W582" s="152"/>
      <c r="X582" s="152"/>
      <c r="Y582" s="152"/>
      <c r="Z582" s="152"/>
      <c r="AA582" s="152"/>
      <c r="AB582" s="152"/>
      <c r="AC582" s="152"/>
      <c r="AD582" s="152"/>
      <c r="AE582" s="152"/>
      <c r="AF582" s="152" t="s">
        <v>325</v>
      </c>
      <c r="AG582" s="152"/>
      <c r="AH582" s="152"/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  <c r="AV582" s="152"/>
      <c r="AW582" s="152"/>
      <c r="AX582" s="152"/>
      <c r="AY582" s="152"/>
      <c r="AZ582" s="152"/>
      <c r="BA582" s="152"/>
      <c r="BB582" s="152"/>
      <c r="BC582" s="152"/>
      <c r="BD582" s="152"/>
      <c r="BE582" s="152"/>
      <c r="BF582" s="152"/>
      <c r="BG582" s="152"/>
    </row>
    <row r="583" spans="1:59" outlineLevel="1" x14ac:dyDescent="0.2">
      <c r="A583" s="159"/>
      <c r="B583" s="160"/>
      <c r="C583" s="248" t="s">
        <v>2464</v>
      </c>
      <c r="D583" s="249"/>
      <c r="E583" s="249"/>
      <c r="F583" s="249"/>
      <c r="G583" s="249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52"/>
      <c r="X583" s="152"/>
      <c r="Y583" s="152"/>
      <c r="Z583" s="152"/>
      <c r="AA583" s="152"/>
      <c r="AB583" s="152"/>
      <c r="AC583" s="152"/>
      <c r="AD583" s="152"/>
      <c r="AE583" s="152"/>
      <c r="AF583" s="152" t="s">
        <v>272</v>
      </c>
      <c r="AG583" s="152"/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  <c r="AV583" s="152"/>
      <c r="AW583" s="152"/>
      <c r="AX583" s="152"/>
      <c r="AY583" s="152"/>
      <c r="AZ583" s="152"/>
      <c r="BA583" s="152"/>
      <c r="BB583" s="152"/>
      <c r="BC583" s="152"/>
      <c r="BD583" s="152"/>
      <c r="BE583" s="152"/>
      <c r="BF583" s="152"/>
      <c r="BG583" s="152"/>
    </row>
    <row r="584" spans="1:59" outlineLevel="1" x14ac:dyDescent="0.2">
      <c r="A584" s="159"/>
      <c r="B584" s="160"/>
      <c r="C584" s="193" t="s">
        <v>2177</v>
      </c>
      <c r="D584" s="191"/>
      <c r="E584" s="192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52"/>
      <c r="X584" s="152"/>
      <c r="Y584" s="152"/>
      <c r="Z584" s="152"/>
      <c r="AA584" s="152"/>
      <c r="AB584" s="152"/>
      <c r="AC584" s="152"/>
      <c r="AD584" s="152"/>
      <c r="AE584" s="152"/>
      <c r="AF584" s="152" t="s">
        <v>329</v>
      </c>
      <c r="AG584" s="152">
        <v>0</v>
      </c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  <c r="AV584" s="152"/>
      <c r="AW584" s="152"/>
      <c r="AX584" s="152"/>
      <c r="AY584" s="152"/>
      <c r="AZ584" s="152"/>
      <c r="BA584" s="152"/>
      <c r="BB584" s="152"/>
      <c r="BC584" s="152"/>
      <c r="BD584" s="152"/>
      <c r="BE584" s="152"/>
      <c r="BF584" s="152"/>
      <c r="BG584" s="152"/>
    </row>
    <row r="585" spans="1:59" outlineLevel="1" x14ac:dyDescent="0.2">
      <c r="A585" s="159"/>
      <c r="B585" s="160"/>
      <c r="C585" s="193" t="s">
        <v>2178</v>
      </c>
      <c r="D585" s="191"/>
      <c r="E585" s="192">
        <v>40</v>
      </c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52"/>
      <c r="X585" s="152"/>
      <c r="Y585" s="152"/>
      <c r="Z585" s="152"/>
      <c r="AA585" s="152"/>
      <c r="AB585" s="152"/>
      <c r="AC585" s="152"/>
      <c r="AD585" s="152"/>
      <c r="AE585" s="152"/>
      <c r="AF585" s="152" t="s">
        <v>329</v>
      </c>
      <c r="AG585" s="152">
        <v>0</v>
      </c>
      <c r="AH585" s="152"/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  <c r="AV585" s="152"/>
      <c r="AW585" s="152"/>
      <c r="AX585" s="152"/>
      <c r="AY585" s="152"/>
      <c r="AZ585" s="152"/>
      <c r="BA585" s="152"/>
      <c r="BB585" s="152"/>
      <c r="BC585" s="152"/>
      <c r="BD585" s="152"/>
      <c r="BE585" s="152"/>
      <c r="BF585" s="152"/>
      <c r="BG585" s="152"/>
    </row>
    <row r="586" spans="1:59" outlineLevel="1" x14ac:dyDescent="0.2">
      <c r="A586" s="171">
        <v>127</v>
      </c>
      <c r="B586" s="172" t="s">
        <v>2465</v>
      </c>
      <c r="C586" s="187" t="s">
        <v>2466</v>
      </c>
      <c r="D586" s="173" t="s">
        <v>323</v>
      </c>
      <c r="E586" s="174">
        <v>5.0999999999999996</v>
      </c>
      <c r="F586" s="175"/>
      <c r="G586" s="176">
        <f>ROUND(E586*F586,2)</f>
        <v>0</v>
      </c>
      <c r="H586" s="175"/>
      <c r="I586" s="176">
        <f>ROUND(E586*H586,2)</f>
        <v>0</v>
      </c>
      <c r="J586" s="175"/>
      <c r="K586" s="176">
        <f>ROUND(E586*J586,2)</f>
        <v>0</v>
      </c>
      <c r="L586" s="176">
        <v>15</v>
      </c>
      <c r="M586" s="176">
        <f>G586*(1+L586/100)</f>
        <v>0</v>
      </c>
      <c r="N586" s="176">
        <v>2.5249999999999999</v>
      </c>
      <c r="O586" s="176">
        <f>ROUND(E586*N586,2)</f>
        <v>12.88</v>
      </c>
      <c r="P586" s="176">
        <v>0</v>
      </c>
      <c r="Q586" s="176">
        <f>ROUND(E586*P586,2)</f>
        <v>0</v>
      </c>
      <c r="R586" s="176" t="s">
        <v>2467</v>
      </c>
      <c r="S586" s="176" t="s">
        <v>269</v>
      </c>
      <c r="T586" s="161">
        <v>1.3029999999999999</v>
      </c>
      <c r="U586" s="161">
        <f>ROUND(E586*T586,2)</f>
        <v>6.65</v>
      </c>
      <c r="V586" s="161"/>
      <c r="W586" s="152"/>
      <c r="X586" s="152"/>
      <c r="Y586" s="152"/>
      <c r="Z586" s="152"/>
      <c r="AA586" s="152"/>
      <c r="AB586" s="152"/>
      <c r="AC586" s="152"/>
      <c r="AD586" s="152"/>
      <c r="AE586" s="152"/>
      <c r="AF586" s="152" t="s">
        <v>325</v>
      </c>
      <c r="AG586" s="152"/>
      <c r="AH586" s="152"/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  <c r="AV586" s="152"/>
      <c r="AW586" s="152"/>
      <c r="AX586" s="152"/>
      <c r="AY586" s="152"/>
      <c r="AZ586" s="152"/>
      <c r="BA586" s="152"/>
      <c r="BB586" s="152"/>
      <c r="BC586" s="152"/>
      <c r="BD586" s="152"/>
      <c r="BE586" s="152"/>
      <c r="BF586" s="152"/>
      <c r="BG586" s="152"/>
    </row>
    <row r="587" spans="1:59" outlineLevel="1" x14ac:dyDescent="0.2">
      <c r="A587" s="159"/>
      <c r="B587" s="160"/>
      <c r="C587" s="257" t="s">
        <v>2468</v>
      </c>
      <c r="D587" s="258"/>
      <c r="E587" s="258"/>
      <c r="F587" s="258"/>
      <c r="G587" s="258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52"/>
      <c r="X587" s="152"/>
      <c r="Y587" s="152"/>
      <c r="Z587" s="152"/>
      <c r="AA587" s="152"/>
      <c r="AB587" s="152"/>
      <c r="AC587" s="152"/>
      <c r="AD587" s="152"/>
      <c r="AE587" s="152"/>
      <c r="AF587" s="152" t="s">
        <v>327</v>
      </c>
      <c r="AG587" s="152"/>
      <c r="AH587" s="152"/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  <c r="AV587" s="152"/>
      <c r="AW587" s="152"/>
      <c r="AX587" s="152"/>
      <c r="AY587" s="152"/>
      <c r="AZ587" s="152"/>
      <c r="BA587" s="152"/>
      <c r="BB587" s="152"/>
      <c r="BC587" s="152"/>
      <c r="BD587" s="152"/>
      <c r="BE587" s="152"/>
      <c r="BF587" s="152"/>
      <c r="BG587" s="152"/>
    </row>
    <row r="588" spans="1:59" outlineLevel="1" x14ac:dyDescent="0.2">
      <c r="A588" s="159"/>
      <c r="B588" s="160"/>
      <c r="C588" s="246" t="s">
        <v>2469</v>
      </c>
      <c r="D588" s="247"/>
      <c r="E588" s="247"/>
      <c r="F588" s="247"/>
      <c r="G588" s="247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52"/>
      <c r="X588" s="152"/>
      <c r="Y588" s="152"/>
      <c r="Z588" s="152"/>
      <c r="AA588" s="152"/>
      <c r="AB588" s="152"/>
      <c r="AC588" s="152"/>
      <c r="AD588" s="152"/>
      <c r="AE588" s="152"/>
      <c r="AF588" s="152" t="s">
        <v>272</v>
      </c>
      <c r="AG588" s="152"/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  <c r="AV588" s="152"/>
      <c r="AW588" s="152"/>
      <c r="AX588" s="152"/>
      <c r="AY588" s="152"/>
      <c r="AZ588" s="152"/>
      <c r="BA588" s="152"/>
      <c r="BB588" s="152"/>
      <c r="BC588" s="152"/>
      <c r="BD588" s="152"/>
      <c r="BE588" s="152"/>
      <c r="BF588" s="152"/>
      <c r="BG588" s="152"/>
    </row>
    <row r="589" spans="1:59" outlineLevel="1" x14ac:dyDescent="0.2">
      <c r="A589" s="159"/>
      <c r="B589" s="160"/>
      <c r="C589" s="193" t="s">
        <v>2470</v>
      </c>
      <c r="D589" s="191"/>
      <c r="E589" s="192">
        <v>5.0999999999999996</v>
      </c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52"/>
      <c r="X589" s="152"/>
      <c r="Y589" s="152"/>
      <c r="Z589" s="152"/>
      <c r="AA589" s="152"/>
      <c r="AB589" s="152"/>
      <c r="AC589" s="152"/>
      <c r="AD589" s="152"/>
      <c r="AE589" s="152"/>
      <c r="AF589" s="152" t="s">
        <v>329</v>
      </c>
      <c r="AG589" s="152">
        <v>0</v>
      </c>
      <c r="AH589" s="152"/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  <c r="AV589" s="152"/>
      <c r="AW589" s="152"/>
      <c r="AX589" s="152"/>
      <c r="AY589" s="152"/>
      <c r="AZ589" s="152"/>
      <c r="BA589" s="152"/>
      <c r="BB589" s="152"/>
      <c r="BC589" s="152"/>
      <c r="BD589" s="152"/>
      <c r="BE589" s="152"/>
      <c r="BF589" s="152"/>
      <c r="BG589" s="152"/>
    </row>
    <row r="590" spans="1:59" ht="22.5" outlineLevel="1" x14ac:dyDescent="0.2">
      <c r="A590" s="171">
        <v>128</v>
      </c>
      <c r="B590" s="172" t="s">
        <v>2471</v>
      </c>
      <c r="C590" s="187" t="s">
        <v>2472</v>
      </c>
      <c r="D590" s="173" t="s">
        <v>395</v>
      </c>
      <c r="E590" s="174">
        <v>4</v>
      </c>
      <c r="F590" s="175"/>
      <c r="G590" s="176">
        <f>ROUND(E590*F590,2)</f>
        <v>0</v>
      </c>
      <c r="H590" s="175"/>
      <c r="I590" s="176">
        <f>ROUND(E590*H590,2)</f>
        <v>0</v>
      </c>
      <c r="J590" s="175"/>
      <c r="K590" s="176">
        <f>ROUND(E590*J590,2)</f>
        <v>0</v>
      </c>
      <c r="L590" s="176">
        <v>15</v>
      </c>
      <c r="M590" s="176">
        <f>G590*(1+L590/100)</f>
        <v>0</v>
      </c>
      <c r="N590" s="176">
        <v>5.9130000000000002E-2</v>
      </c>
      <c r="O590" s="176">
        <f>ROUND(E590*N590,2)</f>
        <v>0.24</v>
      </c>
      <c r="P590" s="176">
        <v>0</v>
      </c>
      <c r="Q590" s="176">
        <f>ROUND(E590*P590,2)</f>
        <v>0</v>
      </c>
      <c r="R590" s="176" t="s">
        <v>1286</v>
      </c>
      <c r="S590" s="176" t="s">
        <v>269</v>
      </c>
      <c r="T590" s="161">
        <v>0</v>
      </c>
      <c r="U590" s="161">
        <f>ROUND(E590*T590,2)</f>
        <v>0</v>
      </c>
      <c r="V590" s="161"/>
      <c r="W590" s="152"/>
      <c r="X590" s="152"/>
      <c r="Y590" s="152"/>
      <c r="Z590" s="152"/>
      <c r="AA590" s="152"/>
      <c r="AB590" s="152"/>
      <c r="AC590" s="152"/>
      <c r="AD590" s="152"/>
      <c r="AE590" s="152"/>
      <c r="AF590" s="152" t="s">
        <v>1031</v>
      </c>
      <c r="AG590" s="152"/>
      <c r="AH590" s="152"/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  <c r="AV590" s="152"/>
      <c r="AW590" s="152"/>
      <c r="AX590" s="152"/>
      <c r="AY590" s="152"/>
      <c r="AZ590" s="152"/>
      <c r="BA590" s="152"/>
      <c r="BB590" s="152"/>
      <c r="BC590" s="152"/>
      <c r="BD590" s="152"/>
      <c r="BE590" s="152"/>
      <c r="BF590" s="152"/>
      <c r="BG590" s="152"/>
    </row>
    <row r="591" spans="1:59" outlineLevel="1" x14ac:dyDescent="0.2">
      <c r="A591" s="159"/>
      <c r="B591" s="160"/>
      <c r="C591" s="248" t="s">
        <v>2473</v>
      </c>
      <c r="D591" s="249"/>
      <c r="E591" s="249"/>
      <c r="F591" s="249"/>
      <c r="G591" s="249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52"/>
      <c r="X591" s="152"/>
      <c r="Y591" s="152"/>
      <c r="Z591" s="152"/>
      <c r="AA591" s="152"/>
      <c r="AB591" s="152"/>
      <c r="AC591" s="152"/>
      <c r="AD591" s="152"/>
      <c r="AE591" s="152"/>
      <c r="AF591" s="152" t="s">
        <v>272</v>
      </c>
      <c r="AG591" s="152"/>
      <c r="AH591" s="152"/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  <c r="AV591" s="152"/>
      <c r="AW591" s="152"/>
      <c r="AX591" s="152"/>
      <c r="AY591" s="152"/>
      <c r="AZ591" s="152"/>
      <c r="BA591" s="152"/>
      <c r="BB591" s="152"/>
      <c r="BC591" s="152"/>
      <c r="BD591" s="152"/>
      <c r="BE591" s="152"/>
      <c r="BF591" s="152"/>
      <c r="BG591" s="152"/>
    </row>
    <row r="592" spans="1:59" outlineLevel="1" x14ac:dyDescent="0.2">
      <c r="A592" s="159"/>
      <c r="B592" s="160"/>
      <c r="C592" s="246" t="s">
        <v>2474</v>
      </c>
      <c r="D592" s="247"/>
      <c r="E592" s="247"/>
      <c r="F592" s="247"/>
      <c r="G592" s="247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52"/>
      <c r="X592" s="152"/>
      <c r="Y592" s="152"/>
      <c r="Z592" s="152"/>
      <c r="AA592" s="152"/>
      <c r="AB592" s="152"/>
      <c r="AC592" s="152"/>
      <c r="AD592" s="152"/>
      <c r="AE592" s="152"/>
      <c r="AF592" s="152" t="s">
        <v>272</v>
      </c>
      <c r="AG592" s="152"/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  <c r="AV592" s="152"/>
      <c r="AW592" s="152"/>
      <c r="AX592" s="152"/>
      <c r="AY592" s="152"/>
      <c r="AZ592" s="152"/>
      <c r="BA592" s="152"/>
      <c r="BB592" s="152"/>
      <c r="BC592" s="152"/>
      <c r="BD592" s="152"/>
      <c r="BE592" s="152"/>
      <c r="BF592" s="152"/>
      <c r="BG592" s="152"/>
    </row>
    <row r="593" spans="1:59" outlineLevel="1" x14ac:dyDescent="0.2">
      <c r="A593" s="159"/>
      <c r="B593" s="160"/>
      <c r="C593" s="193" t="s">
        <v>2125</v>
      </c>
      <c r="D593" s="191"/>
      <c r="E593" s="192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52"/>
      <c r="X593" s="152"/>
      <c r="Y593" s="152"/>
      <c r="Z593" s="152"/>
      <c r="AA593" s="152"/>
      <c r="AB593" s="152"/>
      <c r="AC593" s="152"/>
      <c r="AD593" s="152"/>
      <c r="AE593" s="152"/>
      <c r="AF593" s="152" t="s">
        <v>329</v>
      </c>
      <c r="AG593" s="152">
        <v>0</v>
      </c>
      <c r="AH593" s="152"/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  <c r="AV593" s="152"/>
      <c r="AW593" s="152"/>
      <c r="AX593" s="152"/>
      <c r="AY593" s="152"/>
      <c r="AZ593" s="152"/>
      <c r="BA593" s="152"/>
      <c r="BB593" s="152"/>
      <c r="BC593" s="152"/>
      <c r="BD593" s="152"/>
      <c r="BE593" s="152"/>
      <c r="BF593" s="152"/>
      <c r="BG593" s="152"/>
    </row>
    <row r="594" spans="1:59" outlineLevel="1" x14ac:dyDescent="0.2">
      <c r="A594" s="159"/>
      <c r="B594" s="160"/>
      <c r="C594" s="193" t="s">
        <v>148</v>
      </c>
      <c r="D594" s="191"/>
      <c r="E594" s="192">
        <v>4</v>
      </c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52"/>
      <c r="X594" s="152"/>
      <c r="Y594" s="152"/>
      <c r="Z594" s="152"/>
      <c r="AA594" s="152"/>
      <c r="AB594" s="152"/>
      <c r="AC594" s="152"/>
      <c r="AD594" s="152"/>
      <c r="AE594" s="152"/>
      <c r="AF594" s="152" t="s">
        <v>329</v>
      </c>
      <c r="AG594" s="152">
        <v>0</v>
      </c>
      <c r="AH594" s="152"/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  <c r="AV594" s="152"/>
      <c r="AW594" s="152"/>
      <c r="AX594" s="152"/>
      <c r="AY594" s="152"/>
      <c r="AZ594" s="152"/>
      <c r="BA594" s="152"/>
      <c r="BB594" s="152"/>
      <c r="BC594" s="152"/>
      <c r="BD594" s="152"/>
      <c r="BE594" s="152"/>
      <c r="BF594" s="152"/>
      <c r="BG594" s="152"/>
    </row>
    <row r="595" spans="1:59" ht="22.5" outlineLevel="1" x14ac:dyDescent="0.2">
      <c r="A595" s="171">
        <v>129</v>
      </c>
      <c r="B595" s="172" t="s">
        <v>2475</v>
      </c>
      <c r="C595" s="187" t="s">
        <v>2476</v>
      </c>
      <c r="D595" s="173" t="s">
        <v>395</v>
      </c>
      <c r="E595" s="174">
        <v>1</v>
      </c>
      <c r="F595" s="175"/>
      <c r="G595" s="176">
        <f>ROUND(E595*F595,2)</f>
        <v>0</v>
      </c>
      <c r="H595" s="175"/>
      <c r="I595" s="176">
        <f>ROUND(E595*H595,2)</f>
        <v>0</v>
      </c>
      <c r="J595" s="175"/>
      <c r="K595" s="176">
        <f>ROUND(E595*J595,2)</f>
        <v>0</v>
      </c>
      <c r="L595" s="176">
        <v>15</v>
      </c>
      <c r="M595" s="176">
        <f>G595*(1+L595/100)</f>
        <v>0</v>
      </c>
      <c r="N595" s="176">
        <v>7.213E-2</v>
      </c>
      <c r="O595" s="176">
        <f>ROUND(E595*N595,2)</f>
        <v>7.0000000000000007E-2</v>
      </c>
      <c r="P595" s="176">
        <v>0</v>
      </c>
      <c r="Q595" s="176">
        <f>ROUND(E595*P595,2)</f>
        <v>0</v>
      </c>
      <c r="R595" s="176" t="s">
        <v>1286</v>
      </c>
      <c r="S595" s="176" t="s">
        <v>269</v>
      </c>
      <c r="T595" s="161">
        <v>0</v>
      </c>
      <c r="U595" s="161">
        <f>ROUND(E595*T595,2)</f>
        <v>0</v>
      </c>
      <c r="V595" s="161"/>
      <c r="W595" s="152"/>
      <c r="X595" s="152"/>
      <c r="Y595" s="152"/>
      <c r="Z595" s="152"/>
      <c r="AA595" s="152"/>
      <c r="AB595" s="152"/>
      <c r="AC595" s="152"/>
      <c r="AD595" s="152"/>
      <c r="AE595" s="152"/>
      <c r="AF595" s="152" t="s">
        <v>1031</v>
      </c>
      <c r="AG595" s="152"/>
      <c r="AH595" s="152"/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  <c r="AS595" s="152"/>
      <c r="AT595" s="152"/>
      <c r="AU595" s="152"/>
      <c r="AV595" s="152"/>
      <c r="AW595" s="152"/>
      <c r="AX595" s="152"/>
      <c r="AY595" s="152"/>
      <c r="AZ595" s="152"/>
      <c r="BA595" s="152"/>
      <c r="BB595" s="152"/>
      <c r="BC595" s="152"/>
      <c r="BD595" s="152"/>
      <c r="BE595" s="152"/>
      <c r="BF595" s="152"/>
      <c r="BG595" s="152"/>
    </row>
    <row r="596" spans="1:59" outlineLevel="1" x14ac:dyDescent="0.2">
      <c r="A596" s="159"/>
      <c r="B596" s="160"/>
      <c r="C596" s="248" t="s">
        <v>2477</v>
      </c>
      <c r="D596" s="249"/>
      <c r="E596" s="249"/>
      <c r="F596" s="249"/>
      <c r="G596" s="249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52"/>
      <c r="X596" s="152"/>
      <c r="Y596" s="152"/>
      <c r="Z596" s="152"/>
      <c r="AA596" s="152"/>
      <c r="AB596" s="152"/>
      <c r="AC596" s="152"/>
      <c r="AD596" s="152"/>
      <c r="AE596" s="152"/>
      <c r="AF596" s="152" t="s">
        <v>272</v>
      </c>
      <c r="AG596" s="152"/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  <c r="AV596" s="152"/>
      <c r="AW596" s="152"/>
      <c r="AX596" s="152"/>
      <c r="AY596" s="152"/>
      <c r="AZ596" s="152"/>
      <c r="BA596" s="152"/>
      <c r="BB596" s="152"/>
      <c r="BC596" s="152"/>
      <c r="BD596" s="152"/>
      <c r="BE596" s="152"/>
      <c r="BF596" s="152"/>
      <c r="BG596" s="152"/>
    </row>
    <row r="597" spans="1:59" outlineLevel="1" x14ac:dyDescent="0.2">
      <c r="A597" s="159"/>
      <c r="B597" s="160"/>
      <c r="C597" s="246" t="s">
        <v>2474</v>
      </c>
      <c r="D597" s="247"/>
      <c r="E597" s="247"/>
      <c r="F597" s="247"/>
      <c r="G597" s="247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52"/>
      <c r="X597" s="152"/>
      <c r="Y597" s="152"/>
      <c r="Z597" s="152"/>
      <c r="AA597" s="152"/>
      <c r="AB597" s="152"/>
      <c r="AC597" s="152"/>
      <c r="AD597" s="152"/>
      <c r="AE597" s="152"/>
      <c r="AF597" s="152" t="s">
        <v>272</v>
      </c>
      <c r="AG597" s="152"/>
      <c r="AH597" s="152"/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  <c r="AV597" s="152"/>
      <c r="AW597" s="152"/>
      <c r="AX597" s="152"/>
      <c r="AY597" s="152"/>
      <c r="AZ597" s="152"/>
      <c r="BA597" s="152"/>
      <c r="BB597" s="152"/>
      <c r="BC597" s="152"/>
      <c r="BD597" s="152"/>
      <c r="BE597" s="152"/>
      <c r="BF597" s="152"/>
      <c r="BG597" s="152"/>
    </row>
    <row r="598" spans="1:59" outlineLevel="1" x14ac:dyDescent="0.2">
      <c r="A598" s="159"/>
      <c r="B598" s="160"/>
      <c r="C598" s="193" t="s">
        <v>2099</v>
      </c>
      <c r="D598" s="191"/>
      <c r="E598" s="192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52"/>
      <c r="X598" s="152"/>
      <c r="Y598" s="152"/>
      <c r="Z598" s="152"/>
      <c r="AA598" s="152"/>
      <c r="AB598" s="152"/>
      <c r="AC598" s="152"/>
      <c r="AD598" s="152"/>
      <c r="AE598" s="152"/>
      <c r="AF598" s="152" t="s">
        <v>329</v>
      </c>
      <c r="AG598" s="152">
        <v>0</v>
      </c>
      <c r="AH598" s="152"/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  <c r="AV598" s="152"/>
      <c r="AW598" s="152"/>
      <c r="AX598" s="152"/>
      <c r="AY598" s="152"/>
      <c r="AZ598" s="152"/>
      <c r="BA598" s="152"/>
      <c r="BB598" s="152"/>
      <c r="BC598" s="152"/>
      <c r="BD598" s="152"/>
      <c r="BE598" s="152"/>
      <c r="BF598" s="152"/>
      <c r="BG598" s="152"/>
    </row>
    <row r="599" spans="1:59" outlineLevel="1" x14ac:dyDescent="0.2">
      <c r="A599" s="159"/>
      <c r="B599" s="160"/>
      <c r="C599" s="193" t="s">
        <v>59</v>
      </c>
      <c r="D599" s="191"/>
      <c r="E599" s="192">
        <v>1</v>
      </c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52"/>
      <c r="X599" s="152"/>
      <c r="Y599" s="152"/>
      <c r="Z599" s="152"/>
      <c r="AA599" s="152"/>
      <c r="AB599" s="152"/>
      <c r="AC599" s="152"/>
      <c r="AD599" s="152"/>
      <c r="AE599" s="152"/>
      <c r="AF599" s="152" t="s">
        <v>329</v>
      </c>
      <c r="AG599" s="152">
        <v>0</v>
      </c>
      <c r="AH599" s="152"/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  <c r="AV599" s="152"/>
      <c r="AW599" s="152"/>
      <c r="AX599" s="152"/>
      <c r="AY599" s="152"/>
      <c r="AZ599" s="152"/>
      <c r="BA599" s="152"/>
      <c r="BB599" s="152"/>
      <c r="BC599" s="152"/>
      <c r="BD599" s="152"/>
      <c r="BE599" s="152"/>
      <c r="BF599" s="152"/>
      <c r="BG599" s="152"/>
    </row>
    <row r="600" spans="1:59" ht="22.5" outlineLevel="1" x14ac:dyDescent="0.2">
      <c r="A600" s="171">
        <v>130</v>
      </c>
      <c r="B600" s="172" t="s">
        <v>2478</v>
      </c>
      <c r="C600" s="187" t="s">
        <v>2479</v>
      </c>
      <c r="D600" s="173" t="s">
        <v>395</v>
      </c>
      <c r="E600" s="174">
        <v>1</v>
      </c>
      <c r="F600" s="175"/>
      <c r="G600" s="176">
        <f>ROUND(E600*F600,2)</f>
        <v>0</v>
      </c>
      <c r="H600" s="175"/>
      <c r="I600" s="176">
        <f>ROUND(E600*H600,2)</f>
        <v>0</v>
      </c>
      <c r="J600" s="175"/>
      <c r="K600" s="176">
        <f>ROUND(E600*J600,2)</f>
        <v>0</v>
      </c>
      <c r="L600" s="176">
        <v>15</v>
      </c>
      <c r="M600" s="176">
        <f>G600*(1+L600/100)</f>
        <v>0</v>
      </c>
      <c r="N600" s="176">
        <v>6.5920000000000006E-2</v>
      </c>
      <c r="O600" s="176">
        <f>ROUND(E600*N600,2)</f>
        <v>7.0000000000000007E-2</v>
      </c>
      <c r="P600" s="176">
        <v>0</v>
      </c>
      <c r="Q600" s="176">
        <f>ROUND(E600*P600,2)</f>
        <v>0</v>
      </c>
      <c r="R600" s="176" t="s">
        <v>1286</v>
      </c>
      <c r="S600" s="176" t="s">
        <v>269</v>
      </c>
      <c r="T600" s="161">
        <v>0</v>
      </c>
      <c r="U600" s="161">
        <f>ROUND(E600*T600,2)</f>
        <v>0</v>
      </c>
      <c r="V600" s="161"/>
      <c r="W600" s="152"/>
      <c r="X600" s="152"/>
      <c r="Y600" s="152"/>
      <c r="Z600" s="152"/>
      <c r="AA600" s="152"/>
      <c r="AB600" s="152"/>
      <c r="AC600" s="152"/>
      <c r="AD600" s="152"/>
      <c r="AE600" s="152"/>
      <c r="AF600" s="152" t="s">
        <v>1031</v>
      </c>
      <c r="AG600" s="152"/>
      <c r="AH600" s="152"/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  <c r="AV600" s="152"/>
      <c r="AW600" s="152"/>
      <c r="AX600" s="152"/>
      <c r="AY600" s="152"/>
      <c r="AZ600" s="152"/>
      <c r="BA600" s="152"/>
      <c r="BB600" s="152"/>
      <c r="BC600" s="152"/>
      <c r="BD600" s="152"/>
      <c r="BE600" s="152"/>
      <c r="BF600" s="152"/>
      <c r="BG600" s="152"/>
    </row>
    <row r="601" spans="1:59" outlineLevel="1" x14ac:dyDescent="0.2">
      <c r="A601" s="159"/>
      <c r="B601" s="160"/>
      <c r="C601" s="248" t="s">
        <v>2480</v>
      </c>
      <c r="D601" s="249"/>
      <c r="E601" s="249"/>
      <c r="F601" s="249"/>
      <c r="G601" s="249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52"/>
      <c r="X601" s="152"/>
      <c r="Y601" s="152"/>
      <c r="Z601" s="152"/>
      <c r="AA601" s="152"/>
      <c r="AB601" s="152"/>
      <c r="AC601" s="152"/>
      <c r="AD601" s="152"/>
      <c r="AE601" s="152"/>
      <c r="AF601" s="152" t="s">
        <v>272</v>
      </c>
      <c r="AG601" s="152"/>
      <c r="AH601" s="152"/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  <c r="AV601" s="152"/>
      <c r="AW601" s="152"/>
      <c r="AX601" s="152"/>
      <c r="AY601" s="152"/>
      <c r="AZ601" s="152"/>
      <c r="BA601" s="152"/>
      <c r="BB601" s="152"/>
      <c r="BC601" s="152"/>
      <c r="BD601" s="152"/>
      <c r="BE601" s="152"/>
      <c r="BF601" s="152"/>
      <c r="BG601" s="152"/>
    </row>
    <row r="602" spans="1:59" outlineLevel="1" x14ac:dyDescent="0.2">
      <c r="A602" s="159"/>
      <c r="B602" s="160"/>
      <c r="C602" s="246" t="s">
        <v>2474</v>
      </c>
      <c r="D602" s="247"/>
      <c r="E602" s="247"/>
      <c r="F602" s="247"/>
      <c r="G602" s="247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52"/>
      <c r="X602" s="152"/>
      <c r="Y602" s="152"/>
      <c r="Z602" s="152"/>
      <c r="AA602" s="152"/>
      <c r="AB602" s="152"/>
      <c r="AC602" s="152"/>
      <c r="AD602" s="152"/>
      <c r="AE602" s="152"/>
      <c r="AF602" s="152" t="s">
        <v>272</v>
      </c>
      <c r="AG602" s="152"/>
      <c r="AH602" s="152"/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  <c r="AV602" s="152"/>
      <c r="AW602" s="152"/>
      <c r="AX602" s="152"/>
      <c r="AY602" s="152"/>
      <c r="AZ602" s="152"/>
      <c r="BA602" s="152"/>
      <c r="BB602" s="152"/>
      <c r="BC602" s="152"/>
      <c r="BD602" s="152"/>
      <c r="BE602" s="152"/>
      <c r="BF602" s="152"/>
      <c r="BG602" s="152"/>
    </row>
    <row r="603" spans="1:59" outlineLevel="1" x14ac:dyDescent="0.2">
      <c r="A603" s="159"/>
      <c r="B603" s="160"/>
      <c r="C603" s="193" t="s">
        <v>2099</v>
      </c>
      <c r="D603" s="191"/>
      <c r="E603" s="192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52"/>
      <c r="X603" s="152"/>
      <c r="Y603" s="152"/>
      <c r="Z603" s="152"/>
      <c r="AA603" s="152"/>
      <c r="AB603" s="152"/>
      <c r="AC603" s="152"/>
      <c r="AD603" s="152"/>
      <c r="AE603" s="152"/>
      <c r="AF603" s="152" t="s">
        <v>329</v>
      </c>
      <c r="AG603" s="152">
        <v>0</v>
      </c>
      <c r="AH603" s="152"/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  <c r="AV603" s="152"/>
      <c r="AW603" s="152"/>
      <c r="AX603" s="152"/>
      <c r="AY603" s="152"/>
      <c r="AZ603" s="152"/>
      <c r="BA603" s="152"/>
      <c r="BB603" s="152"/>
      <c r="BC603" s="152"/>
      <c r="BD603" s="152"/>
      <c r="BE603" s="152"/>
      <c r="BF603" s="152"/>
      <c r="BG603" s="152"/>
    </row>
    <row r="604" spans="1:59" outlineLevel="1" x14ac:dyDescent="0.2">
      <c r="A604" s="159"/>
      <c r="B604" s="160"/>
      <c r="C604" s="193" t="s">
        <v>59</v>
      </c>
      <c r="D604" s="191"/>
      <c r="E604" s="192">
        <v>1</v>
      </c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52"/>
      <c r="X604" s="152"/>
      <c r="Y604" s="152"/>
      <c r="Z604" s="152"/>
      <c r="AA604" s="152"/>
      <c r="AB604" s="152"/>
      <c r="AC604" s="152"/>
      <c r="AD604" s="152"/>
      <c r="AE604" s="152"/>
      <c r="AF604" s="152" t="s">
        <v>329</v>
      </c>
      <c r="AG604" s="152">
        <v>0</v>
      </c>
      <c r="AH604" s="152"/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  <c r="AV604" s="152"/>
      <c r="AW604" s="152"/>
      <c r="AX604" s="152"/>
      <c r="AY604" s="152"/>
      <c r="AZ604" s="152"/>
      <c r="BA604" s="152"/>
      <c r="BB604" s="152"/>
      <c r="BC604" s="152"/>
      <c r="BD604" s="152"/>
      <c r="BE604" s="152"/>
      <c r="BF604" s="152"/>
      <c r="BG604" s="152"/>
    </row>
    <row r="605" spans="1:59" x14ac:dyDescent="0.2">
      <c r="A605" s="166" t="s">
        <v>260</v>
      </c>
      <c r="B605" s="167" t="s">
        <v>168</v>
      </c>
      <c r="C605" s="185" t="s">
        <v>170</v>
      </c>
      <c r="D605" s="168"/>
      <c r="E605" s="169"/>
      <c r="F605" s="170"/>
      <c r="G605" s="170">
        <f>SUMIF(AF606:AF609,"&lt;&gt;NOR",G606:G609)</f>
        <v>0</v>
      </c>
      <c r="H605" s="170"/>
      <c r="I605" s="170">
        <f>SUM(I606:I609)</f>
        <v>0</v>
      </c>
      <c r="J605" s="170"/>
      <c r="K605" s="170">
        <f>SUM(K606:K609)</f>
        <v>0</v>
      </c>
      <c r="L605" s="170"/>
      <c r="M605" s="170">
        <f>SUM(M606:M609)</f>
        <v>0</v>
      </c>
      <c r="N605" s="170"/>
      <c r="O605" s="170">
        <f>SUM(O606:O609)</f>
        <v>0.15</v>
      </c>
      <c r="P605" s="170"/>
      <c r="Q605" s="170">
        <f>SUM(Q606:Q609)</f>
        <v>0</v>
      </c>
      <c r="R605" s="170"/>
      <c r="S605" s="170"/>
      <c r="T605" s="165"/>
      <c r="U605" s="165">
        <f>SUM(U606:U609)</f>
        <v>2.25</v>
      </c>
      <c r="V605" s="165"/>
      <c r="AF605" t="s">
        <v>261</v>
      </c>
    </row>
    <row r="606" spans="1:59" outlineLevel="1" x14ac:dyDescent="0.2">
      <c r="A606" s="171">
        <v>131</v>
      </c>
      <c r="B606" s="172" t="s">
        <v>2481</v>
      </c>
      <c r="C606" s="187" t="s">
        <v>2482</v>
      </c>
      <c r="D606" s="173" t="s">
        <v>353</v>
      </c>
      <c r="E606" s="174">
        <v>150</v>
      </c>
      <c r="F606" s="175"/>
      <c r="G606" s="176">
        <f>ROUND(E606*F606,2)</f>
        <v>0</v>
      </c>
      <c r="H606" s="175"/>
      <c r="I606" s="176">
        <f>ROUND(E606*H606,2)</f>
        <v>0</v>
      </c>
      <c r="J606" s="175"/>
      <c r="K606" s="176">
        <f>ROUND(E606*J606,2)</f>
        <v>0</v>
      </c>
      <c r="L606" s="176">
        <v>15</v>
      </c>
      <c r="M606" s="176">
        <f>G606*(1+L606/100)</f>
        <v>0</v>
      </c>
      <c r="N606" s="176">
        <v>1E-3</v>
      </c>
      <c r="O606" s="176">
        <f>ROUND(E606*N606,2)</f>
        <v>0.15</v>
      </c>
      <c r="P606" s="176">
        <v>0</v>
      </c>
      <c r="Q606" s="176">
        <f>ROUND(E606*P606,2)</f>
        <v>0</v>
      </c>
      <c r="R606" s="176" t="s">
        <v>554</v>
      </c>
      <c r="S606" s="176" t="s">
        <v>269</v>
      </c>
      <c r="T606" s="161">
        <v>1.4999999999999999E-2</v>
      </c>
      <c r="U606" s="161">
        <f>ROUND(E606*T606,2)</f>
        <v>2.25</v>
      </c>
      <c r="V606" s="161"/>
      <c r="W606" s="152"/>
      <c r="X606" s="152"/>
      <c r="Y606" s="152"/>
      <c r="Z606" s="152"/>
      <c r="AA606" s="152"/>
      <c r="AB606" s="152"/>
      <c r="AC606" s="152"/>
      <c r="AD606" s="152"/>
      <c r="AE606" s="152"/>
      <c r="AF606" s="152" t="s">
        <v>325</v>
      </c>
      <c r="AG606" s="152"/>
      <c r="AH606" s="152"/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  <c r="AV606" s="152"/>
      <c r="AW606" s="152"/>
      <c r="AX606" s="152"/>
      <c r="AY606" s="152"/>
      <c r="AZ606" s="152"/>
      <c r="BA606" s="152"/>
      <c r="BB606" s="152"/>
      <c r="BC606" s="152"/>
      <c r="BD606" s="152"/>
      <c r="BE606" s="152"/>
      <c r="BF606" s="152"/>
      <c r="BG606" s="152"/>
    </row>
    <row r="607" spans="1:59" outlineLevel="1" x14ac:dyDescent="0.2">
      <c r="A607" s="159"/>
      <c r="B607" s="160"/>
      <c r="C607" s="248" t="s">
        <v>2483</v>
      </c>
      <c r="D607" s="249"/>
      <c r="E607" s="249"/>
      <c r="F607" s="249"/>
      <c r="G607" s="249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52"/>
      <c r="X607" s="152"/>
      <c r="Y607" s="152"/>
      <c r="Z607" s="152"/>
      <c r="AA607" s="152"/>
      <c r="AB607" s="152"/>
      <c r="AC607" s="152"/>
      <c r="AD607" s="152"/>
      <c r="AE607" s="152"/>
      <c r="AF607" s="152" t="s">
        <v>272</v>
      </c>
      <c r="AG607" s="152"/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  <c r="AV607" s="152"/>
      <c r="AW607" s="152"/>
      <c r="AX607" s="152"/>
      <c r="AY607" s="152"/>
      <c r="AZ607" s="152"/>
      <c r="BA607" s="152"/>
      <c r="BB607" s="152"/>
      <c r="BC607" s="152"/>
      <c r="BD607" s="152"/>
      <c r="BE607" s="152"/>
      <c r="BF607" s="152"/>
      <c r="BG607" s="152"/>
    </row>
    <row r="608" spans="1:59" outlineLevel="1" x14ac:dyDescent="0.2">
      <c r="A608" s="159"/>
      <c r="B608" s="160"/>
      <c r="C608" s="193" t="s">
        <v>2484</v>
      </c>
      <c r="D608" s="191"/>
      <c r="E608" s="192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52"/>
      <c r="X608" s="152"/>
      <c r="Y608" s="152"/>
      <c r="Z608" s="152"/>
      <c r="AA608" s="152"/>
      <c r="AB608" s="152"/>
      <c r="AC608" s="152"/>
      <c r="AD608" s="152"/>
      <c r="AE608" s="152"/>
      <c r="AF608" s="152" t="s">
        <v>329</v>
      </c>
      <c r="AG608" s="152">
        <v>0</v>
      </c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  <c r="AV608" s="152"/>
      <c r="AW608" s="152"/>
      <c r="AX608" s="152"/>
      <c r="AY608" s="152"/>
      <c r="AZ608" s="152"/>
      <c r="BA608" s="152"/>
      <c r="BB608" s="152"/>
      <c r="BC608" s="152"/>
      <c r="BD608" s="152"/>
      <c r="BE608" s="152"/>
      <c r="BF608" s="152"/>
      <c r="BG608" s="152"/>
    </row>
    <row r="609" spans="1:59" outlineLevel="1" x14ac:dyDescent="0.2">
      <c r="A609" s="159"/>
      <c r="B609" s="160"/>
      <c r="C609" s="193" t="s">
        <v>2485</v>
      </c>
      <c r="D609" s="191"/>
      <c r="E609" s="192">
        <v>150</v>
      </c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52"/>
      <c r="X609" s="152"/>
      <c r="Y609" s="152"/>
      <c r="Z609" s="152"/>
      <c r="AA609" s="152"/>
      <c r="AB609" s="152"/>
      <c r="AC609" s="152"/>
      <c r="AD609" s="152"/>
      <c r="AE609" s="152"/>
      <c r="AF609" s="152" t="s">
        <v>329</v>
      </c>
      <c r="AG609" s="152">
        <v>0</v>
      </c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  <c r="AV609" s="152"/>
      <c r="AW609" s="152"/>
      <c r="AX609" s="152"/>
      <c r="AY609" s="152"/>
      <c r="AZ609" s="152"/>
      <c r="BA609" s="152"/>
      <c r="BB609" s="152"/>
      <c r="BC609" s="152"/>
      <c r="BD609" s="152"/>
      <c r="BE609" s="152"/>
      <c r="BF609" s="152"/>
      <c r="BG609" s="152"/>
    </row>
    <row r="610" spans="1:59" x14ac:dyDescent="0.2">
      <c r="A610" s="166" t="s">
        <v>260</v>
      </c>
      <c r="B610" s="167" t="s">
        <v>171</v>
      </c>
      <c r="C610" s="185" t="s">
        <v>173</v>
      </c>
      <c r="D610" s="168"/>
      <c r="E610" s="169"/>
      <c r="F610" s="170"/>
      <c r="G610" s="170">
        <f>SUMIF(AF611:AF613,"&lt;&gt;NOR",G611:G613)</f>
        <v>0</v>
      </c>
      <c r="H610" s="170"/>
      <c r="I610" s="170">
        <f>SUM(I611:I613)</f>
        <v>0</v>
      </c>
      <c r="J610" s="170"/>
      <c r="K610" s="170">
        <f>SUM(K611:K613)</f>
        <v>0</v>
      </c>
      <c r="L610" s="170"/>
      <c r="M610" s="170">
        <f>SUM(M611:M613)</f>
        <v>0</v>
      </c>
      <c r="N610" s="170"/>
      <c r="O610" s="170">
        <f>SUM(O611:O613)</f>
        <v>0.76</v>
      </c>
      <c r="P610" s="170"/>
      <c r="Q610" s="170">
        <f>SUM(Q611:Q613)</f>
        <v>0</v>
      </c>
      <c r="R610" s="170"/>
      <c r="S610" s="170"/>
      <c r="T610" s="165"/>
      <c r="U610" s="165">
        <f>SUM(U611:U613)</f>
        <v>24.23</v>
      </c>
      <c r="V610" s="165"/>
      <c r="AF610" t="s">
        <v>261</v>
      </c>
    </row>
    <row r="611" spans="1:59" ht="22.5" outlineLevel="1" x14ac:dyDescent="0.2">
      <c r="A611" s="171">
        <v>132</v>
      </c>
      <c r="B611" s="172" t="s">
        <v>2486</v>
      </c>
      <c r="C611" s="187" t="s">
        <v>2487</v>
      </c>
      <c r="D611" s="173" t="s">
        <v>364</v>
      </c>
      <c r="E611" s="174">
        <v>80.5</v>
      </c>
      <c r="F611" s="175"/>
      <c r="G611" s="176">
        <f>ROUND(E611*F611,2)</f>
        <v>0</v>
      </c>
      <c r="H611" s="175"/>
      <c r="I611" s="176">
        <f>ROUND(E611*H611,2)</f>
        <v>0</v>
      </c>
      <c r="J611" s="175"/>
      <c r="K611" s="176">
        <f>ROUND(E611*J611,2)</f>
        <v>0</v>
      </c>
      <c r="L611" s="176">
        <v>15</v>
      </c>
      <c r="M611" s="176">
        <f>G611*(1+L611/100)</f>
        <v>0</v>
      </c>
      <c r="N611" s="176">
        <v>9.4900000000000002E-3</v>
      </c>
      <c r="O611" s="176">
        <f>ROUND(E611*N611,2)</f>
        <v>0.76</v>
      </c>
      <c r="P611" s="176">
        <v>0</v>
      </c>
      <c r="Q611" s="176">
        <f>ROUND(E611*P611,2)</f>
        <v>0</v>
      </c>
      <c r="R611" s="176" t="s">
        <v>1406</v>
      </c>
      <c r="S611" s="176" t="s">
        <v>269</v>
      </c>
      <c r="T611" s="161">
        <v>0.30099999999999999</v>
      </c>
      <c r="U611" s="161">
        <f>ROUND(E611*T611,2)</f>
        <v>24.23</v>
      </c>
      <c r="V611" s="161"/>
      <c r="W611" s="152"/>
      <c r="X611" s="152"/>
      <c r="Y611" s="152"/>
      <c r="Z611" s="152"/>
      <c r="AA611" s="152"/>
      <c r="AB611" s="152"/>
      <c r="AC611" s="152"/>
      <c r="AD611" s="152"/>
      <c r="AE611" s="152"/>
      <c r="AF611" s="152" t="s">
        <v>325</v>
      </c>
      <c r="AG611" s="152"/>
      <c r="AH611" s="152"/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  <c r="AV611" s="152"/>
      <c r="AW611" s="152"/>
      <c r="AX611" s="152"/>
      <c r="AY611" s="152"/>
      <c r="AZ611" s="152"/>
      <c r="BA611" s="152"/>
      <c r="BB611" s="152"/>
      <c r="BC611" s="152"/>
      <c r="BD611" s="152"/>
      <c r="BE611" s="152"/>
      <c r="BF611" s="152"/>
      <c r="BG611" s="152"/>
    </row>
    <row r="612" spans="1:59" outlineLevel="1" x14ac:dyDescent="0.2">
      <c r="A612" s="159"/>
      <c r="B612" s="160"/>
      <c r="C612" s="248" t="s">
        <v>2488</v>
      </c>
      <c r="D612" s="249"/>
      <c r="E612" s="249"/>
      <c r="F612" s="249"/>
      <c r="G612" s="249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52"/>
      <c r="X612" s="152"/>
      <c r="Y612" s="152"/>
      <c r="Z612" s="152"/>
      <c r="AA612" s="152"/>
      <c r="AB612" s="152"/>
      <c r="AC612" s="152"/>
      <c r="AD612" s="152"/>
      <c r="AE612" s="152"/>
      <c r="AF612" s="152" t="s">
        <v>272</v>
      </c>
      <c r="AG612" s="152"/>
      <c r="AH612" s="152"/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  <c r="AV612" s="152"/>
      <c r="AW612" s="152"/>
      <c r="AX612" s="152"/>
      <c r="AY612" s="152"/>
      <c r="AZ612" s="152"/>
      <c r="BA612" s="152"/>
      <c r="BB612" s="152"/>
      <c r="BC612" s="152"/>
      <c r="BD612" s="152"/>
      <c r="BE612" s="152"/>
      <c r="BF612" s="152"/>
      <c r="BG612" s="152"/>
    </row>
    <row r="613" spans="1:59" outlineLevel="1" x14ac:dyDescent="0.2">
      <c r="A613" s="159"/>
      <c r="B613" s="160"/>
      <c r="C613" s="193" t="s">
        <v>2489</v>
      </c>
      <c r="D613" s="191"/>
      <c r="E613" s="192">
        <v>80.5</v>
      </c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52"/>
      <c r="X613" s="152"/>
      <c r="Y613" s="152"/>
      <c r="Z613" s="152"/>
      <c r="AA613" s="152"/>
      <c r="AB613" s="152"/>
      <c r="AC613" s="152"/>
      <c r="AD613" s="152"/>
      <c r="AE613" s="152"/>
      <c r="AF613" s="152" t="s">
        <v>329</v>
      </c>
      <c r="AG613" s="152">
        <v>0</v>
      </c>
      <c r="AH613" s="152"/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  <c r="AV613" s="152"/>
      <c r="AW613" s="152"/>
      <c r="AX613" s="152"/>
      <c r="AY613" s="152"/>
      <c r="AZ613" s="152"/>
      <c r="BA613" s="152"/>
      <c r="BB613" s="152"/>
      <c r="BC613" s="152"/>
      <c r="BD613" s="152"/>
      <c r="BE613" s="152"/>
      <c r="BF613" s="152"/>
      <c r="BG613" s="152"/>
    </row>
    <row r="614" spans="1:59" x14ac:dyDescent="0.2">
      <c r="A614" s="166" t="s">
        <v>260</v>
      </c>
      <c r="B614" s="167" t="s">
        <v>176</v>
      </c>
      <c r="C614" s="185" t="s">
        <v>177</v>
      </c>
      <c r="D614" s="168"/>
      <c r="E614" s="169"/>
      <c r="F614" s="170"/>
      <c r="G614" s="170">
        <f>SUMIF(AF615:AF619,"&lt;&gt;NOR",G615:G619)</f>
        <v>0</v>
      </c>
      <c r="H614" s="170"/>
      <c r="I614" s="170">
        <f>SUM(I615:I619)</f>
        <v>0</v>
      </c>
      <c r="J614" s="170"/>
      <c r="K614" s="170">
        <f>SUM(K615:K619)</f>
        <v>0</v>
      </c>
      <c r="L614" s="170"/>
      <c r="M614" s="170">
        <f>SUM(M615:M619)</f>
        <v>0</v>
      </c>
      <c r="N614" s="170"/>
      <c r="O614" s="170">
        <f>SUM(O615:O619)</f>
        <v>0</v>
      </c>
      <c r="P614" s="170"/>
      <c r="Q614" s="170">
        <f>SUM(Q615:Q619)</f>
        <v>0</v>
      </c>
      <c r="R614" s="170"/>
      <c r="S614" s="170"/>
      <c r="T614" s="165"/>
      <c r="U614" s="165">
        <f>SUM(U615:U619)</f>
        <v>1.47</v>
      </c>
      <c r="V614" s="165"/>
      <c r="AF614" t="s">
        <v>261</v>
      </c>
    </row>
    <row r="615" spans="1:59" ht="22.5" outlineLevel="1" x14ac:dyDescent="0.2">
      <c r="A615" s="171">
        <v>133</v>
      </c>
      <c r="B615" s="172" t="s">
        <v>2490</v>
      </c>
      <c r="C615" s="187" t="s">
        <v>2491</v>
      </c>
      <c r="D615" s="173" t="s">
        <v>369</v>
      </c>
      <c r="E615" s="174">
        <v>6.94</v>
      </c>
      <c r="F615" s="175"/>
      <c r="G615" s="176">
        <f>ROUND(E615*F615,2)</f>
        <v>0</v>
      </c>
      <c r="H615" s="175"/>
      <c r="I615" s="176">
        <f>ROUND(E615*H615,2)</f>
        <v>0</v>
      </c>
      <c r="J615" s="175"/>
      <c r="K615" s="176">
        <f>ROUND(E615*J615,2)</f>
        <v>0</v>
      </c>
      <c r="L615" s="176">
        <v>15</v>
      </c>
      <c r="M615" s="176">
        <f>G615*(1+L615/100)</f>
        <v>0</v>
      </c>
      <c r="N615" s="176">
        <v>0</v>
      </c>
      <c r="O615" s="176">
        <f>ROUND(E615*N615,2)</f>
        <v>0</v>
      </c>
      <c r="P615" s="176">
        <v>0</v>
      </c>
      <c r="Q615" s="176">
        <f>ROUND(E615*P615,2)</f>
        <v>0</v>
      </c>
      <c r="R615" s="176" t="s">
        <v>2467</v>
      </c>
      <c r="S615" s="176" t="s">
        <v>269</v>
      </c>
      <c r="T615" s="161">
        <v>0.21149999999999999</v>
      </c>
      <c r="U615" s="161">
        <f>ROUND(E615*T615,2)</f>
        <v>1.47</v>
      </c>
      <c r="V615" s="161"/>
      <c r="W615" s="152"/>
      <c r="X615" s="152"/>
      <c r="Y615" s="152"/>
      <c r="Z615" s="152"/>
      <c r="AA615" s="152"/>
      <c r="AB615" s="152"/>
      <c r="AC615" s="152"/>
      <c r="AD615" s="152"/>
      <c r="AE615" s="152"/>
      <c r="AF615" s="152" t="s">
        <v>325</v>
      </c>
      <c r="AG615" s="152"/>
      <c r="AH615" s="152"/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  <c r="AV615" s="152"/>
      <c r="AW615" s="152"/>
      <c r="AX615" s="152"/>
      <c r="AY615" s="152"/>
      <c r="AZ615" s="152"/>
      <c r="BA615" s="152"/>
      <c r="BB615" s="152"/>
      <c r="BC615" s="152"/>
      <c r="BD615" s="152"/>
      <c r="BE615" s="152"/>
      <c r="BF615" s="152"/>
      <c r="BG615" s="152"/>
    </row>
    <row r="616" spans="1:59" outlineLevel="1" x14ac:dyDescent="0.2">
      <c r="A616" s="159"/>
      <c r="B616" s="160"/>
      <c r="C616" s="257" t="s">
        <v>2492</v>
      </c>
      <c r="D616" s="258"/>
      <c r="E616" s="258"/>
      <c r="F616" s="258"/>
      <c r="G616" s="258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52"/>
      <c r="X616" s="152"/>
      <c r="Y616" s="152"/>
      <c r="Z616" s="152"/>
      <c r="AA616" s="152"/>
      <c r="AB616" s="152"/>
      <c r="AC616" s="152"/>
      <c r="AD616" s="152"/>
      <c r="AE616" s="152"/>
      <c r="AF616" s="152" t="s">
        <v>327</v>
      </c>
      <c r="AG616" s="152"/>
      <c r="AH616" s="152"/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  <c r="AV616" s="152"/>
      <c r="AW616" s="152"/>
      <c r="AX616" s="152"/>
      <c r="AY616" s="152"/>
      <c r="AZ616" s="152"/>
      <c r="BA616" s="152"/>
      <c r="BB616" s="152"/>
      <c r="BC616" s="152"/>
      <c r="BD616" s="152"/>
      <c r="BE616" s="152"/>
      <c r="BF616" s="152"/>
      <c r="BG616" s="152"/>
    </row>
    <row r="617" spans="1:59" outlineLevel="1" x14ac:dyDescent="0.2">
      <c r="A617" s="159"/>
      <c r="B617" s="160"/>
      <c r="C617" s="246" t="s">
        <v>2493</v>
      </c>
      <c r="D617" s="247"/>
      <c r="E617" s="247"/>
      <c r="F617" s="247"/>
      <c r="G617" s="247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52"/>
      <c r="X617" s="152"/>
      <c r="Y617" s="152"/>
      <c r="Z617" s="152"/>
      <c r="AA617" s="152"/>
      <c r="AB617" s="152"/>
      <c r="AC617" s="152"/>
      <c r="AD617" s="152"/>
      <c r="AE617" s="152"/>
      <c r="AF617" s="152" t="s">
        <v>272</v>
      </c>
      <c r="AG617" s="152"/>
      <c r="AH617" s="152"/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  <c r="AV617" s="152"/>
      <c r="AW617" s="152"/>
      <c r="AX617" s="152"/>
      <c r="AY617" s="152"/>
      <c r="AZ617" s="152"/>
      <c r="BA617" s="152"/>
      <c r="BB617" s="152"/>
      <c r="BC617" s="152"/>
      <c r="BD617" s="152"/>
      <c r="BE617" s="152"/>
      <c r="BF617" s="152"/>
      <c r="BG617" s="152"/>
    </row>
    <row r="618" spans="1:59" outlineLevel="1" x14ac:dyDescent="0.2">
      <c r="A618" s="159"/>
      <c r="B618" s="160"/>
      <c r="C618" s="193" t="s">
        <v>2494</v>
      </c>
      <c r="D618" s="191"/>
      <c r="E618" s="192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52"/>
      <c r="X618" s="152"/>
      <c r="Y618" s="152"/>
      <c r="Z618" s="152"/>
      <c r="AA618" s="152"/>
      <c r="AB618" s="152"/>
      <c r="AC618" s="152"/>
      <c r="AD618" s="152"/>
      <c r="AE618" s="152"/>
      <c r="AF618" s="152" t="s">
        <v>329</v>
      </c>
      <c r="AG618" s="152">
        <v>0</v>
      </c>
      <c r="AH618" s="152"/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  <c r="AV618" s="152"/>
      <c r="AW618" s="152"/>
      <c r="AX618" s="152"/>
      <c r="AY618" s="152"/>
      <c r="AZ618" s="152"/>
      <c r="BA618" s="152"/>
      <c r="BB618" s="152"/>
      <c r="BC618" s="152"/>
      <c r="BD618" s="152"/>
      <c r="BE618" s="152"/>
      <c r="BF618" s="152"/>
      <c r="BG618" s="152"/>
    </row>
    <row r="619" spans="1:59" outlineLevel="1" x14ac:dyDescent="0.2">
      <c r="A619" s="159"/>
      <c r="B619" s="160"/>
      <c r="C619" s="193" t="s">
        <v>2495</v>
      </c>
      <c r="D619" s="191"/>
      <c r="E619" s="192">
        <v>6.94</v>
      </c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52"/>
      <c r="X619" s="152"/>
      <c r="Y619" s="152"/>
      <c r="Z619" s="152"/>
      <c r="AA619" s="152"/>
      <c r="AB619" s="152"/>
      <c r="AC619" s="152"/>
      <c r="AD619" s="152"/>
      <c r="AE619" s="152"/>
      <c r="AF619" s="152" t="s">
        <v>329</v>
      </c>
      <c r="AG619" s="152">
        <v>0</v>
      </c>
      <c r="AH619" s="152"/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  <c r="AV619" s="152"/>
      <c r="AW619" s="152"/>
      <c r="AX619" s="152"/>
      <c r="AY619" s="152"/>
      <c r="AZ619" s="152"/>
      <c r="BA619" s="152"/>
      <c r="BB619" s="152"/>
      <c r="BC619" s="152"/>
      <c r="BD619" s="152"/>
      <c r="BE619" s="152"/>
      <c r="BF619" s="152"/>
      <c r="BG619" s="152"/>
    </row>
    <row r="620" spans="1:59" x14ac:dyDescent="0.2">
      <c r="A620" s="166" t="s">
        <v>260</v>
      </c>
      <c r="B620" s="167" t="s">
        <v>179</v>
      </c>
      <c r="C620" s="185" t="s">
        <v>180</v>
      </c>
      <c r="D620" s="168"/>
      <c r="E620" s="169"/>
      <c r="F620" s="170"/>
      <c r="G620" s="170">
        <f>SUMIF(AF621:AF640,"&lt;&gt;NOR",G621:G640)</f>
        <v>0</v>
      </c>
      <c r="H620" s="170"/>
      <c r="I620" s="170">
        <f>SUM(I621:I640)</f>
        <v>0</v>
      </c>
      <c r="J620" s="170"/>
      <c r="K620" s="170">
        <f>SUM(K621:K640)</f>
        <v>0</v>
      </c>
      <c r="L620" s="170"/>
      <c r="M620" s="170">
        <f>SUM(M621:M640)</f>
        <v>0</v>
      </c>
      <c r="N620" s="170"/>
      <c r="O620" s="170">
        <f>SUM(O621:O640)</f>
        <v>0</v>
      </c>
      <c r="P620" s="170"/>
      <c r="Q620" s="170">
        <f>SUM(Q621:Q640)</f>
        <v>0</v>
      </c>
      <c r="R620" s="170"/>
      <c r="S620" s="170"/>
      <c r="T620" s="165"/>
      <c r="U620" s="165">
        <f>SUM(U621:U640)</f>
        <v>0.86</v>
      </c>
      <c r="V620" s="165"/>
      <c r="AF620" t="s">
        <v>261</v>
      </c>
    </row>
    <row r="621" spans="1:59" outlineLevel="1" x14ac:dyDescent="0.2">
      <c r="A621" s="171">
        <v>134</v>
      </c>
      <c r="B621" s="172" t="s">
        <v>1415</v>
      </c>
      <c r="C621" s="187" t="s">
        <v>1416</v>
      </c>
      <c r="D621" s="173" t="s">
        <v>369</v>
      </c>
      <c r="E621" s="174">
        <v>0.91</v>
      </c>
      <c r="F621" s="175"/>
      <c r="G621" s="176">
        <f>ROUND(E621*F621,2)</f>
        <v>0</v>
      </c>
      <c r="H621" s="175"/>
      <c r="I621" s="176">
        <f>ROUND(E621*H621,2)</f>
        <v>0</v>
      </c>
      <c r="J621" s="175"/>
      <c r="K621" s="176">
        <f>ROUND(E621*J621,2)</f>
        <v>0</v>
      </c>
      <c r="L621" s="176">
        <v>15</v>
      </c>
      <c r="M621" s="176">
        <f>G621*(1+L621/100)</f>
        <v>0</v>
      </c>
      <c r="N621" s="176">
        <v>0</v>
      </c>
      <c r="O621" s="176">
        <f>ROUND(E621*N621,2)</f>
        <v>0</v>
      </c>
      <c r="P621" s="176">
        <v>0</v>
      </c>
      <c r="Q621" s="176">
        <f>ROUND(E621*P621,2)</f>
        <v>0</v>
      </c>
      <c r="R621" s="176" t="s">
        <v>1406</v>
      </c>
      <c r="S621" s="176" t="s">
        <v>269</v>
      </c>
      <c r="T621" s="161">
        <v>0.94199999999999995</v>
      </c>
      <c r="U621" s="161">
        <f>ROUND(E621*T621,2)</f>
        <v>0.86</v>
      </c>
      <c r="V621" s="161"/>
      <c r="W621" s="152"/>
      <c r="X621" s="152"/>
      <c r="Y621" s="152"/>
      <c r="Z621" s="152"/>
      <c r="AA621" s="152"/>
      <c r="AB621" s="152"/>
      <c r="AC621" s="152"/>
      <c r="AD621" s="152"/>
      <c r="AE621" s="152"/>
      <c r="AF621" s="152" t="s">
        <v>325</v>
      </c>
      <c r="AG621" s="152"/>
      <c r="AH621" s="152"/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  <c r="AV621" s="152"/>
      <c r="AW621" s="152"/>
      <c r="AX621" s="152"/>
      <c r="AY621" s="152"/>
      <c r="AZ621" s="152"/>
      <c r="BA621" s="152"/>
      <c r="BB621" s="152"/>
      <c r="BC621" s="152"/>
      <c r="BD621" s="152"/>
      <c r="BE621" s="152"/>
      <c r="BF621" s="152"/>
      <c r="BG621" s="152"/>
    </row>
    <row r="622" spans="1:59" outlineLevel="1" x14ac:dyDescent="0.2">
      <c r="A622" s="159"/>
      <c r="B622" s="160"/>
      <c r="C622" s="248" t="s">
        <v>2496</v>
      </c>
      <c r="D622" s="249"/>
      <c r="E622" s="249"/>
      <c r="F622" s="249"/>
      <c r="G622" s="249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52"/>
      <c r="X622" s="152"/>
      <c r="Y622" s="152"/>
      <c r="Z622" s="152"/>
      <c r="AA622" s="152"/>
      <c r="AB622" s="152"/>
      <c r="AC622" s="152"/>
      <c r="AD622" s="152"/>
      <c r="AE622" s="152"/>
      <c r="AF622" s="152" t="s">
        <v>272</v>
      </c>
      <c r="AG622" s="152"/>
      <c r="AH622" s="152"/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  <c r="AV622" s="152"/>
      <c r="AW622" s="152"/>
      <c r="AX622" s="152"/>
      <c r="AY622" s="152"/>
      <c r="AZ622" s="152"/>
      <c r="BA622" s="152"/>
      <c r="BB622" s="152"/>
      <c r="BC622" s="152"/>
      <c r="BD622" s="152"/>
      <c r="BE622" s="152"/>
      <c r="BF622" s="152"/>
      <c r="BG622" s="152"/>
    </row>
    <row r="623" spans="1:59" outlineLevel="1" x14ac:dyDescent="0.2">
      <c r="A623" s="159"/>
      <c r="B623" s="160"/>
      <c r="C623" s="193" t="s">
        <v>2497</v>
      </c>
      <c r="D623" s="191"/>
      <c r="E623" s="192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52"/>
      <c r="X623" s="152"/>
      <c r="Y623" s="152"/>
      <c r="Z623" s="152"/>
      <c r="AA623" s="152"/>
      <c r="AB623" s="152"/>
      <c r="AC623" s="152"/>
      <c r="AD623" s="152"/>
      <c r="AE623" s="152"/>
      <c r="AF623" s="152" t="s">
        <v>329</v>
      </c>
      <c r="AG623" s="152">
        <v>0</v>
      </c>
      <c r="AH623" s="152"/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  <c r="AV623" s="152"/>
      <c r="AW623" s="152"/>
      <c r="AX623" s="152"/>
      <c r="AY623" s="152"/>
      <c r="AZ623" s="152"/>
      <c r="BA623" s="152"/>
      <c r="BB623" s="152"/>
      <c r="BC623" s="152"/>
      <c r="BD623" s="152"/>
      <c r="BE623" s="152"/>
      <c r="BF623" s="152"/>
      <c r="BG623" s="152"/>
    </row>
    <row r="624" spans="1:59" outlineLevel="1" x14ac:dyDescent="0.2">
      <c r="A624" s="159"/>
      <c r="B624" s="160"/>
      <c r="C624" s="193" t="s">
        <v>2498</v>
      </c>
      <c r="D624" s="191"/>
      <c r="E624" s="192">
        <v>0.91</v>
      </c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52"/>
      <c r="X624" s="152"/>
      <c r="Y624" s="152"/>
      <c r="Z624" s="152"/>
      <c r="AA624" s="152"/>
      <c r="AB624" s="152"/>
      <c r="AC624" s="152"/>
      <c r="AD624" s="152"/>
      <c r="AE624" s="152"/>
      <c r="AF624" s="152" t="s">
        <v>329</v>
      </c>
      <c r="AG624" s="152">
        <v>0</v>
      </c>
      <c r="AH624" s="152"/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  <c r="AV624" s="152"/>
      <c r="AW624" s="152"/>
      <c r="AX624" s="152"/>
      <c r="AY624" s="152"/>
      <c r="AZ624" s="152"/>
      <c r="BA624" s="152"/>
      <c r="BB624" s="152"/>
      <c r="BC624" s="152"/>
      <c r="BD624" s="152"/>
      <c r="BE624" s="152"/>
      <c r="BF624" s="152"/>
      <c r="BG624" s="152"/>
    </row>
    <row r="625" spans="1:59" outlineLevel="1" x14ac:dyDescent="0.2">
      <c r="A625" s="171">
        <v>135</v>
      </c>
      <c r="B625" s="172" t="s">
        <v>2499</v>
      </c>
      <c r="C625" s="187" t="s">
        <v>2500</v>
      </c>
      <c r="D625" s="173" t="s">
        <v>369</v>
      </c>
      <c r="E625" s="174">
        <v>0.91</v>
      </c>
      <c r="F625" s="175"/>
      <c r="G625" s="176">
        <f>ROUND(E625*F625,2)</f>
        <v>0</v>
      </c>
      <c r="H625" s="175"/>
      <c r="I625" s="176">
        <f>ROUND(E625*H625,2)</f>
        <v>0</v>
      </c>
      <c r="J625" s="175"/>
      <c r="K625" s="176">
        <f>ROUND(E625*J625,2)</f>
        <v>0</v>
      </c>
      <c r="L625" s="176">
        <v>15</v>
      </c>
      <c r="M625" s="176">
        <f>G625*(1+L625/100)</f>
        <v>0</v>
      </c>
      <c r="N625" s="176">
        <v>0</v>
      </c>
      <c r="O625" s="176">
        <f>ROUND(E625*N625,2)</f>
        <v>0</v>
      </c>
      <c r="P625" s="176">
        <v>0</v>
      </c>
      <c r="Q625" s="176">
        <f>ROUND(E625*P625,2)</f>
        <v>0</v>
      </c>
      <c r="R625" s="176"/>
      <c r="S625" s="176" t="s">
        <v>265</v>
      </c>
      <c r="T625" s="161">
        <v>0</v>
      </c>
      <c r="U625" s="161">
        <f>ROUND(E625*T625,2)</f>
        <v>0</v>
      </c>
      <c r="V625" s="161"/>
      <c r="W625" s="152"/>
      <c r="X625" s="152"/>
      <c r="Y625" s="152"/>
      <c r="Z625" s="152"/>
      <c r="AA625" s="152"/>
      <c r="AB625" s="152"/>
      <c r="AC625" s="152"/>
      <c r="AD625" s="152"/>
      <c r="AE625" s="152"/>
      <c r="AF625" s="152" t="s">
        <v>325</v>
      </c>
      <c r="AG625" s="152"/>
      <c r="AH625" s="152"/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  <c r="AV625" s="152"/>
      <c r="AW625" s="152"/>
      <c r="AX625" s="152"/>
      <c r="AY625" s="152"/>
      <c r="AZ625" s="152"/>
      <c r="BA625" s="152"/>
      <c r="BB625" s="152"/>
      <c r="BC625" s="152"/>
      <c r="BD625" s="152"/>
      <c r="BE625" s="152"/>
      <c r="BF625" s="152"/>
      <c r="BG625" s="152"/>
    </row>
    <row r="626" spans="1:59" outlineLevel="1" x14ac:dyDescent="0.2">
      <c r="A626" s="159"/>
      <c r="B626" s="160"/>
      <c r="C626" s="248" t="s">
        <v>2500</v>
      </c>
      <c r="D626" s="249"/>
      <c r="E626" s="249"/>
      <c r="F626" s="249"/>
      <c r="G626" s="249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52"/>
      <c r="X626" s="152"/>
      <c r="Y626" s="152"/>
      <c r="Z626" s="152"/>
      <c r="AA626" s="152"/>
      <c r="AB626" s="152"/>
      <c r="AC626" s="152"/>
      <c r="AD626" s="152"/>
      <c r="AE626" s="152"/>
      <c r="AF626" s="152" t="s">
        <v>272</v>
      </c>
      <c r="AG626" s="152"/>
      <c r="AH626" s="152"/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  <c r="AV626" s="152"/>
      <c r="AW626" s="152"/>
      <c r="AX626" s="152"/>
      <c r="AY626" s="152"/>
      <c r="AZ626" s="152"/>
      <c r="BA626" s="152"/>
      <c r="BB626" s="152"/>
      <c r="BC626" s="152"/>
      <c r="BD626" s="152"/>
      <c r="BE626" s="152"/>
      <c r="BF626" s="152"/>
      <c r="BG626" s="152"/>
    </row>
    <row r="627" spans="1:59" outlineLevel="1" x14ac:dyDescent="0.2">
      <c r="A627" s="159"/>
      <c r="B627" s="160"/>
      <c r="C627" s="193" t="s">
        <v>2501</v>
      </c>
      <c r="D627" s="191"/>
      <c r="E627" s="192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52"/>
      <c r="X627" s="152"/>
      <c r="Y627" s="152"/>
      <c r="Z627" s="152"/>
      <c r="AA627" s="152"/>
      <c r="AB627" s="152"/>
      <c r="AC627" s="152"/>
      <c r="AD627" s="152"/>
      <c r="AE627" s="152"/>
      <c r="AF627" s="152" t="s">
        <v>329</v>
      </c>
      <c r="AG627" s="152">
        <v>0</v>
      </c>
      <c r="AH627" s="152"/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  <c r="AV627" s="152"/>
      <c r="AW627" s="152"/>
      <c r="AX627" s="152"/>
      <c r="AY627" s="152"/>
      <c r="AZ627" s="152"/>
      <c r="BA627" s="152"/>
      <c r="BB627" s="152"/>
      <c r="BC627" s="152"/>
      <c r="BD627" s="152"/>
      <c r="BE627" s="152"/>
      <c r="BF627" s="152"/>
      <c r="BG627" s="152"/>
    </row>
    <row r="628" spans="1:59" outlineLevel="1" x14ac:dyDescent="0.2">
      <c r="A628" s="159"/>
      <c r="B628" s="160"/>
      <c r="C628" s="193" t="s">
        <v>2498</v>
      </c>
      <c r="D628" s="191"/>
      <c r="E628" s="192">
        <v>0.91</v>
      </c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52"/>
      <c r="X628" s="152"/>
      <c r="Y628" s="152"/>
      <c r="Z628" s="152"/>
      <c r="AA628" s="152"/>
      <c r="AB628" s="152"/>
      <c r="AC628" s="152"/>
      <c r="AD628" s="152"/>
      <c r="AE628" s="152"/>
      <c r="AF628" s="152" t="s">
        <v>329</v>
      </c>
      <c r="AG628" s="152">
        <v>0</v>
      </c>
      <c r="AH628" s="152"/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  <c r="AV628" s="152"/>
      <c r="AW628" s="152"/>
      <c r="AX628" s="152"/>
      <c r="AY628" s="152"/>
      <c r="AZ628" s="152"/>
      <c r="BA628" s="152"/>
      <c r="BB628" s="152"/>
      <c r="BC628" s="152"/>
      <c r="BD628" s="152"/>
      <c r="BE628" s="152"/>
      <c r="BF628" s="152"/>
      <c r="BG628" s="152"/>
    </row>
    <row r="629" spans="1:59" outlineLevel="1" x14ac:dyDescent="0.2">
      <c r="A629" s="171">
        <v>136</v>
      </c>
      <c r="B629" s="172" t="s">
        <v>2502</v>
      </c>
      <c r="C629" s="187" t="s">
        <v>2503</v>
      </c>
      <c r="D629" s="173" t="s">
        <v>369</v>
      </c>
      <c r="E629" s="174">
        <v>8.19</v>
      </c>
      <c r="F629" s="175"/>
      <c r="G629" s="176">
        <f>ROUND(E629*F629,2)</f>
        <v>0</v>
      </c>
      <c r="H629" s="175"/>
      <c r="I629" s="176">
        <f>ROUND(E629*H629,2)</f>
        <v>0</v>
      </c>
      <c r="J629" s="175"/>
      <c r="K629" s="176">
        <f>ROUND(E629*J629,2)</f>
        <v>0</v>
      </c>
      <c r="L629" s="176">
        <v>15</v>
      </c>
      <c r="M629" s="176">
        <f>G629*(1+L629/100)</f>
        <v>0</v>
      </c>
      <c r="N629" s="176">
        <v>0</v>
      </c>
      <c r="O629" s="176">
        <f>ROUND(E629*N629,2)</f>
        <v>0</v>
      </c>
      <c r="P629" s="176">
        <v>0</v>
      </c>
      <c r="Q629" s="176">
        <f>ROUND(E629*P629,2)</f>
        <v>0</v>
      </c>
      <c r="R629" s="176"/>
      <c r="S629" s="176" t="s">
        <v>265</v>
      </c>
      <c r="T629" s="161">
        <v>0</v>
      </c>
      <c r="U629" s="161">
        <f>ROUND(E629*T629,2)</f>
        <v>0</v>
      </c>
      <c r="V629" s="161"/>
      <c r="W629" s="152"/>
      <c r="X629" s="152"/>
      <c r="Y629" s="152"/>
      <c r="Z629" s="152"/>
      <c r="AA629" s="152"/>
      <c r="AB629" s="152"/>
      <c r="AC629" s="152"/>
      <c r="AD629" s="152"/>
      <c r="AE629" s="152"/>
      <c r="AF629" s="152" t="s">
        <v>325</v>
      </c>
      <c r="AG629" s="152"/>
      <c r="AH629" s="152"/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  <c r="AV629" s="152"/>
      <c r="AW629" s="152"/>
      <c r="AX629" s="152"/>
      <c r="AY629" s="152"/>
      <c r="AZ629" s="152"/>
      <c r="BA629" s="152"/>
      <c r="BB629" s="152"/>
      <c r="BC629" s="152"/>
      <c r="BD629" s="152"/>
      <c r="BE629" s="152"/>
      <c r="BF629" s="152"/>
      <c r="BG629" s="152"/>
    </row>
    <row r="630" spans="1:59" outlineLevel="1" x14ac:dyDescent="0.2">
      <c r="A630" s="159"/>
      <c r="B630" s="160"/>
      <c r="C630" s="248" t="s">
        <v>2503</v>
      </c>
      <c r="D630" s="249"/>
      <c r="E630" s="249"/>
      <c r="F630" s="249"/>
      <c r="G630" s="249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52"/>
      <c r="X630" s="152"/>
      <c r="Y630" s="152"/>
      <c r="Z630" s="152"/>
      <c r="AA630" s="152"/>
      <c r="AB630" s="152"/>
      <c r="AC630" s="152"/>
      <c r="AD630" s="152"/>
      <c r="AE630" s="152"/>
      <c r="AF630" s="152" t="s">
        <v>272</v>
      </c>
      <c r="AG630" s="152"/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  <c r="AV630" s="152"/>
      <c r="AW630" s="152"/>
      <c r="AX630" s="152"/>
      <c r="AY630" s="152"/>
      <c r="AZ630" s="152"/>
      <c r="BA630" s="152"/>
      <c r="BB630" s="152"/>
      <c r="BC630" s="152"/>
      <c r="BD630" s="152"/>
      <c r="BE630" s="152"/>
      <c r="BF630" s="152"/>
      <c r="BG630" s="152"/>
    </row>
    <row r="631" spans="1:59" outlineLevel="1" x14ac:dyDescent="0.2">
      <c r="A631" s="159"/>
      <c r="B631" s="160"/>
      <c r="C631" s="193" t="s">
        <v>2504</v>
      </c>
      <c r="D631" s="191"/>
      <c r="E631" s="192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52"/>
      <c r="X631" s="152"/>
      <c r="Y631" s="152"/>
      <c r="Z631" s="152"/>
      <c r="AA631" s="152"/>
      <c r="AB631" s="152"/>
      <c r="AC631" s="152"/>
      <c r="AD631" s="152"/>
      <c r="AE631" s="152"/>
      <c r="AF631" s="152" t="s">
        <v>329</v>
      </c>
      <c r="AG631" s="152">
        <v>0</v>
      </c>
      <c r="AH631" s="152"/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  <c r="AV631" s="152"/>
      <c r="AW631" s="152"/>
      <c r="AX631" s="152"/>
      <c r="AY631" s="152"/>
      <c r="AZ631" s="152"/>
      <c r="BA631" s="152"/>
      <c r="BB631" s="152"/>
      <c r="BC631" s="152"/>
      <c r="BD631" s="152"/>
      <c r="BE631" s="152"/>
      <c r="BF631" s="152"/>
      <c r="BG631" s="152"/>
    </row>
    <row r="632" spans="1:59" outlineLevel="1" x14ac:dyDescent="0.2">
      <c r="A632" s="159"/>
      <c r="B632" s="160"/>
      <c r="C632" s="193" t="s">
        <v>2505</v>
      </c>
      <c r="D632" s="191"/>
      <c r="E632" s="192">
        <v>8.19</v>
      </c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52"/>
      <c r="X632" s="152"/>
      <c r="Y632" s="152"/>
      <c r="Z632" s="152"/>
      <c r="AA632" s="152"/>
      <c r="AB632" s="152"/>
      <c r="AC632" s="152"/>
      <c r="AD632" s="152"/>
      <c r="AE632" s="152"/>
      <c r="AF632" s="152" t="s">
        <v>329</v>
      </c>
      <c r="AG632" s="152">
        <v>0</v>
      </c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  <c r="AV632" s="152"/>
      <c r="AW632" s="152"/>
      <c r="AX632" s="152"/>
      <c r="AY632" s="152"/>
      <c r="AZ632" s="152"/>
      <c r="BA632" s="152"/>
      <c r="BB632" s="152"/>
      <c r="BC632" s="152"/>
      <c r="BD632" s="152"/>
      <c r="BE632" s="152"/>
      <c r="BF632" s="152"/>
      <c r="BG632" s="152"/>
    </row>
    <row r="633" spans="1:59" outlineLevel="1" x14ac:dyDescent="0.2">
      <c r="A633" s="171">
        <v>137</v>
      </c>
      <c r="B633" s="172" t="s">
        <v>2506</v>
      </c>
      <c r="C633" s="187" t="s">
        <v>2507</v>
      </c>
      <c r="D633" s="173" t="s">
        <v>369</v>
      </c>
      <c r="E633" s="174">
        <v>0.91</v>
      </c>
      <c r="F633" s="175"/>
      <c r="G633" s="176">
        <f>ROUND(E633*F633,2)</f>
        <v>0</v>
      </c>
      <c r="H633" s="175"/>
      <c r="I633" s="176">
        <f>ROUND(E633*H633,2)</f>
        <v>0</v>
      </c>
      <c r="J633" s="175"/>
      <c r="K633" s="176">
        <f>ROUND(E633*J633,2)</f>
        <v>0</v>
      </c>
      <c r="L633" s="176">
        <v>15</v>
      </c>
      <c r="M633" s="176">
        <f>G633*(1+L633/100)</f>
        <v>0</v>
      </c>
      <c r="N633" s="176">
        <v>0</v>
      </c>
      <c r="O633" s="176">
        <f>ROUND(E633*N633,2)</f>
        <v>0</v>
      </c>
      <c r="P633" s="176">
        <v>0</v>
      </c>
      <c r="Q633" s="176">
        <f>ROUND(E633*P633,2)</f>
        <v>0</v>
      </c>
      <c r="R633" s="176"/>
      <c r="S633" s="176" t="s">
        <v>265</v>
      </c>
      <c r="T633" s="161">
        <v>0</v>
      </c>
      <c r="U633" s="161">
        <f>ROUND(E633*T633,2)</f>
        <v>0</v>
      </c>
      <c r="V633" s="161"/>
      <c r="W633" s="152"/>
      <c r="X633" s="152"/>
      <c r="Y633" s="152"/>
      <c r="Z633" s="152"/>
      <c r="AA633" s="152"/>
      <c r="AB633" s="152"/>
      <c r="AC633" s="152"/>
      <c r="AD633" s="152"/>
      <c r="AE633" s="152"/>
      <c r="AF633" s="152" t="s">
        <v>325</v>
      </c>
      <c r="AG633" s="152"/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  <c r="AV633" s="152"/>
      <c r="AW633" s="152"/>
      <c r="AX633" s="152"/>
      <c r="AY633" s="152"/>
      <c r="AZ633" s="152"/>
      <c r="BA633" s="152"/>
      <c r="BB633" s="152"/>
      <c r="BC633" s="152"/>
      <c r="BD633" s="152"/>
      <c r="BE633" s="152"/>
      <c r="BF633" s="152"/>
      <c r="BG633" s="152"/>
    </row>
    <row r="634" spans="1:59" outlineLevel="1" x14ac:dyDescent="0.2">
      <c r="A634" s="159"/>
      <c r="B634" s="160"/>
      <c r="C634" s="248" t="s">
        <v>2507</v>
      </c>
      <c r="D634" s="249"/>
      <c r="E634" s="249"/>
      <c r="F634" s="249"/>
      <c r="G634" s="249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52"/>
      <c r="X634" s="152"/>
      <c r="Y634" s="152"/>
      <c r="Z634" s="152"/>
      <c r="AA634" s="152"/>
      <c r="AB634" s="152"/>
      <c r="AC634" s="152"/>
      <c r="AD634" s="152"/>
      <c r="AE634" s="152"/>
      <c r="AF634" s="152" t="s">
        <v>272</v>
      </c>
      <c r="AG634" s="152"/>
      <c r="AH634" s="152"/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  <c r="AV634" s="152"/>
      <c r="AW634" s="152"/>
      <c r="AX634" s="152"/>
      <c r="AY634" s="152"/>
      <c r="AZ634" s="152"/>
      <c r="BA634" s="152"/>
      <c r="BB634" s="152"/>
      <c r="BC634" s="152"/>
      <c r="BD634" s="152"/>
      <c r="BE634" s="152"/>
      <c r="BF634" s="152"/>
      <c r="BG634" s="152"/>
    </row>
    <row r="635" spans="1:59" outlineLevel="1" x14ac:dyDescent="0.2">
      <c r="A635" s="159"/>
      <c r="B635" s="160"/>
      <c r="C635" s="193" t="s">
        <v>2501</v>
      </c>
      <c r="D635" s="191"/>
      <c r="E635" s="192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52"/>
      <c r="X635" s="152"/>
      <c r="Y635" s="152"/>
      <c r="Z635" s="152"/>
      <c r="AA635" s="152"/>
      <c r="AB635" s="152"/>
      <c r="AC635" s="152"/>
      <c r="AD635" s="152"/>
      <c r="AE635" s="152"/>
      <c r="AF635" s="152" t="s">
        <v>329</v>
      </c>
      <c r="AG635" s="152">
        <v>0</v>
      </c>
      <c r="AH635" s="152"/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  <c r="AV635" s="152"/>
      <c r="AW635" s="152"/>
      <c r="AX635" s="152"/>
      <c r="AY635" s="152"/>
      <c r="AZ635" s="152"/>
      <c r="BA635" s="152"/>
      <c r="BB635" s="152"/>
      <c r="BC635" s="152"/>
      <c r="BD635" s="152"/>
      <c r="BE635" s="152"/>
      <c r="BF635" s="152"/>
      <c r="BG635" s="152"/>
    </row>
    <row r="636" spans="1:59" outlineLevel="1" x14ac:dyDescent="0.2">
      <c r="A636" s="159"/>
      <c r="B636" s="160"/>
      <c r="C636" s="193" t="s">
        <v>2498</v>
      </c>
      <c r="D636" s="191"/>
      <c r="E636" s="192">
        <v>0.91</v>
      </c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52"/>
      <c r="X636" s="152"/>
      <c r="Y636" s="152"/>
      <c r="Z636" s="152"/>
      <c r="AA636" s="152"/>
      <c r="AB636" s="152"/>
      <c r="AC636" s="152"/>
      <c r="AD636" s="152"/>
      <c r="AE636" s="152"/>
      <c r="AF636" s="152" t="s">
        <v>329</v>
      </c>
      <c r="AG636" s="152">
        <v>0</v>
      </c>
      <c r="AH636" s="152"/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  <c r="AV636" s="152"/>
      <c r="AW636" s="152"/>
      <c r="AX636" s="152"/>
      <c r="AY636" s="152"/>
      <c r="AZ636" s="152"/>
      <c r="BA636" s="152"/>
      <c r="BB636" s="152"/>
      <c r="BC636" s="152"/>
      <c r="BD636" s="152"/>
      <c r="BE636" s="152"/>
      <c r="BF636" s="152"/>
      <c r="BG636" s="152"/>
    </row>
    <row r="637" spans="1:59" outlineLevel="1" x14ac:dyDescent="0.2">
      <c r="A637" s="171">
        <v>138</v>
      </c>
      <c r="B637" s="172" t="s">
        <v>2508</v>
      </c>
      <c r="C637" s="187" t="s">
        <v>2509</v>
      </c>
      <c r="D637" s="173" t="s">
        <v>369</v>
      </c>
      <c r="E637" s="174">
        <v>0.91</v>
      </c>
      <c r="F637" s="175"/>
      <c r="G637" s="176">
        <f>ROUND(E637*F637,2)</f>
        <v>0</v>
      </c>
      <c r="H637" s="175"/>
      <c r="I637" s="176">
        <f>ROUND(E637*H637,2)</f>
        <v>0</v>
      </c>
      <c r="J637" s="175"/>
      <c r="K637" s="176">
        <f>ROUND(E637*J637,2)</f>
        <v>0</v>
      </c>
      <c r="L637" s="176">
        <v>15</v>
      </c>
      <c r="M637" s="176">
        <f>G637*(1+L637/100)</f>
        <v>0</v>
      </c>
      <c r="N637" s="176">
        <v>0</v>
      </c>
      <c r="O637" s="176">
        <f>ROUND(E637*N637,2)</f>
        <v>0</v>
      </c>
      <c r="P637" s="176">
        <v>0</v>
      </c>
      <c r="Q637" s="176">
        <f>ROUND(E637*P637,2)</f>
        <v>0</v>
      </c>
      <c r="R637" s="176" t="s">
        <v>1406</v>
      </c>
      <c r="S637" s="176" t="s">
        <v>269</v>
      </c>
      <c r="T637" s="161">
        <v>0</v>
      </c>
      <c r="U637" s="161">
        <f>ROUND(E637*T637,2)</f>
        <v>0</v>
      </c>
      <c r="V637" s="161"/>
      <c r="W637" s="152"/>
      <c r="X637" s="152"/>
      <c r="Y637" s="152"/>
      <c r="Z637" s="152"/>
      <c r="AA637" s="152"/>
      <c r="AB637" s="152"/>
      <c r="AC637" s="152"/>
      <c r="AD637" s="152"/>
      <c r="AE637" s="152"/>
      <c r="AF637" s="152" t="s">
        <v>325</v>
      </c>
      <c r="AG637" s="152"/>
      <c r="AH637" s="152"/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  <c r="AV637" s="152"/>
      <c r="AW637" s="152"/>
      <c r="AX637" s="152"/>
      <c r="AY637" s="152"/>
      <c r="AZ637" s="152"/>
      <c r="BA637" s="152"/>
      <c r="BB637" s="152"/>
      <c r="BC637" s="152"/>
      <c r="BD637" s="152"/>
      <c r="BE637" s="152"/>
      <c r="BF637" s="152"/>
      <c r="BG637" s="152"/>
    </row>
    <row r="638" spans="1:59" outlineLevel="1" x14ac:dyDescent="0.2">
      <c r="A638" s="159"/>
      <c r="B638" s="160"/>
      <c r="C638" s="248" t="s">
        <v>2509</v>
      </c>
      <c r="D638" s="249"/>
      <c r="E638" s="249"/>
      <c r="F638" s="249"/>
      <c r="G638" s="249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52"/>
      <c r="X638" s="152"/>
      <c r="Y638" s="152"/>
      <c r="Z638" s="152"/>
      <c r="AA638" s="152"/>
      <c r="AB638" s="152"/>
      <c r="AC638" s="152"/>
      <c r="AD638" s="152"/>
      <c r="AE638" s="152"/>
      <c r="AF638" s="152" t="s">
        <v>272</v>
      </c>
      <c r="AG638" s="152"/>
      <c r="AH638" s="152"/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  <c r="AV638" s="152"/>
      <c r="AW638" s="152"/>
      <c r="AX638" s="152"/>
      <c r="AY638" s="152"/>
      <c r="AZ638" s="152"/>
      <c r="BA638" s="152"/>
      <c r="BB638" s="152"/>
      <c r="BC638" s="152"/>
      <c r="BD638" s="152"/>
      <c r="BE638" s="152"/>
      <c r="BF638" s="152"/>
      <c r="BG638" s="152"/>
    </row>
    <row r="639" spans="1:59" outlineLevel="1" x14ac:dyDescent="0.2">
      <c r="A639" s="159"/>
      <c r="B639" s="160"/>
      <c r="C639" s="193" t="s">
        <v>2501</v>
      </c>
      <c r="D639" s="191"/>
      <c r="E639" s="192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52"/>
      <c r="X639" s="152"/>
      <c r="Y639" s="152"/>
      <c r="Z639" s="152"/>
      <c r="AA639" s="152"/>
      <c r="AB639" s="152"/>
      <c r="AC639" s="152"/>
      <c r="AD639" s="152"/>
      <c r="AE639" s="152"/>
      <c r="AF639" s="152" t="s">
        <v>329</v>
      </c>
      <c r="AG639" s="152">
        <v>0</v>
      </c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  <c r="AV639" s="152"/>
      <c r="AW639" s="152"/>
      <c r="AX639" s="152"/>
      <c r="AY639" s="152"/>
      <c r="AZ639" s="152"/>
      <c r="BA639" s="152"/>
      <c r="BB639" s="152"/>
      <c r="BC639" s="152"/>
      <c r="BD639" s="152"/>
      <c r="BE639" s="152"/>
      <c r="BF639" s="152"/>
      <c r="BG639" s="152"/>
    </row>
    <row r="640" spans="1:59" outlineLevel="1" x14ac:dyDescent="0.2">
      <c r="A640" s="159"/>
      <c r="B640" s="160"/>
      <c r="C640" s="193" t="s">
        <v>2498</v>
      </c>
      <c r="D640" s="191"/>
      <c r="E640" s="192">
        <v>0.91</v>
      </c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52"/>
      <c r="X640" s="152"/>
      <c r="Y640" s="152"/>
      <c r="Z640" s="152"/>
      <c r="AA640" s="152"/>
      <c r="AB640" s="152"/>
      <c r="AC640" s="152"/>
      <c r="AD640" s="152"/>
      <c r="AE640" s="152"/>
      <c r="AF640" s="152" t="s">
        <v>329</v>
      </c>
      <c r="AG640" s="152">
        <v>0</v>
      </c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  <c r="AV640" s="152"/>
      <c r="AW640" s="152"/>
      <c r="AX640" s="152"/>
      <c r="AY640" s="152"/>
      <c r="AZ640" s="152"/>
      <c r="BA640" s="152"/>
      <c r="BB640" s="152"/>
      <c r="BC640" s="152"/>
      <c r="BD640" s="152"/>
      <c r="BE640" s="152"/>
      <c r="BF640" s="152"/>
      <c r="BG640" s="152"/>
    </row>
    <row r="641" spans="1:32" x14ac:dyDescent="0.2">
      <c r="A641" s="5"/>
      <c r="B641" s="6"/>
      <c r="C641" s="188"/>
      <c r="D641" s="8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AD641">
        <v>15</v>
      </c>
      <c r="AE641">
        <v>21</v>
      </c>
    </row>
    <row r="642" spans="1:32" x14ac:dyDescent="0.2">
      <c r="A642" s="155"/>
      <c r="B642" s="156" t="s">
        <v>29</v>
      </c>
      <c r="C642" s="189"/>
      <c r="D642" s="157"/>
      <c r="E642" s="158"/>
      <c r="F642" s="158"/>
      <c r="G642" s="184">
        <f>G8+G34+G73+G89+G98+G219+G417+G577+G605+G610+G614+G620</f>
        <v>0</v>
      </c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AD642">
        <f>SUMIF(L7:L640,AD641,G7:G640)</f>
        <v>0</v>
      </c>
      <c r="AE642">
        <f>SUMIF(L7:L640,AE641,G7:G640)</f>
        <v>0</v>
      </c>
      <c r="AF642" t="s">
        <v>300</v>
      </c>
    </row>
    <row r="643" spans="1:32" x14ac:dyDescent="0.2">
      <c r="C643" s="190"/>
      <c r="D643" s="143"/>
      <c r="AF643" t="s">
        <v>319</v>
      </c>
    </row>
    <row r="644" spans="1:32" x14ac:dyDescent="0.2">
      <c r="D644" s="143"/>
    </row>
    <row r="645" spans="1:32" x14ac:dyDescent="0.2">
      <c r="D645" s="143"/>
    </row>
    <row r="646" spans="1:32" x14ac:dyDescent="0.2">
      <c r="D646" s="143"/>
    </row>
    <row r="647" spans="1:32" x14ac:dyDescent="0.2">
      <c r="D647" s="143"/>
    </row>
    <row r="648" spans="1:32" x14ac:dyDescent="0.2">
      <c r="D648" s="143"/>
    </row>
    <row r="649" spans="1:32" x14ac:dyDescent="0.2">
      <c r="D649" s="143"/>
    </row>
    <row r="650" spans="1:32" x14ac:dyDescent="0.2">
      <c r="D650" s="143"/>
    </row>
    <row r="651" spans="1:32" x14ac:dyDescent="0.2">
      <c r="D651" s="143"/>
    </row>
    <row r="652" spans="1:32" x14ac:dyDescent="0.2">
      <c r="D652" s="143"/>
    </row>
    <row r="653" spans="1:32" x14ac:dyDescent="0.2">
      <c r="D653" s="143"/>
    </row>
    <row r="654" spans="1:32" x14ac:dyDescent="0.2">
      <c r="D654" s="143"/>
    </row>
    <row r="655" spans="1:32" x14ac:dyDescent="0.2">
      <c r="D655" s="143"/>
    </row>
    <row r="656" spans="1:32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2cef1kTIYEXrlgCjFhGObNr3UK76n0bw8NgVNZT/kyByco2s4CrolKOFvRFomHVvUZ6l8Fkw4fGJ2nIsPCyCLg==" saltValue="ZEvnl5FyghQEsyMDNqRK2w==" spinCount="100000" sheet="1"/>
  <mergeCells count="207">
    <mergeCell ref="A1:G1"/>
    <mergeCell ref="C2:G2"/>
    <mergeCell ref="C3:G3"/>
    <mergeCell ref="C4:G4"/>
    <mergeCell ref="C10:G10"/>
    <mergeCell ref="C11:G11"/>
    <mergeCell ref="C36:G36"/>
    <mergeCell ref="C40:G40"/>
    <mergeCell ref="C44:G44"/>
    <mergeCell ref="C45:G45"/>
    <mergeCell ref="C49:G49"/>
    <mergeCell ref="C50:G50"/>
    <mergeCell ref="C14:G14"/>
    <mergeCell ref="C15:G15"/>
    <mergeCell ref="C22:G22"/>
    <mergeCell ref="C23:G23"/>
    <mergeCell ref="C30:G30"/>
    <mergeCell ref="C31:G31"/>
    <mergeCell ref="C69:G69"/>
    <mergeCell ref="C70:G70"/>
    <mergeCell ref="C75:G75"/>
    <mergeCell ref="C76:G76"/>
    <mergeCell ref="C77:G77"/>
    <mergeCell ref="C85:G85"/>
    <mergeCell ref="C54:G54"/>
    <mergeCell ref="C55:G55"/>
    <mergeCell ref="C59:G59"/>
    <mergeCell ref="C60:G60"/>
    <mergeCell ref="C64:G64"/>
    <mergeCell ref="C65:G65"/>
    <mergeCell ref="C112:G112"/>
    <mergeCell ref="C113:G113"/>
    <mergeCell ref="C116:G116"/>
    <mergeCell ref="C120:G120"/>
    <mergeCell ref="C124:G124"/>
    <mergeCell ref="C128:G128"/>
    <mergeCell ref="C86:G86"/>
    <mergeCell ref="C91:G91"/>
    <mergeCell ref="C95:G95"/>
    <mergeCell ref="C100:G100"/>
    <mergeCell ref="C104:G104"/>
    <mergeCell ref="C108:G108"/>
    <mergeCell ref="C150:G150"/>
    <mergeCell ref="C151:G151"/>
    <mergeCell ref="C152:G152"/>
    <mergeCell ref="C156:G156"/>
    <mergeCell ref="C157:G157"/>
    <mergeCell ref="C158:G158"/>
    <mergeCell ref="C132:G132"/>
    <mergeCell ref="C136:G136"/>
    <mergeCell ref="C140:G140"/>
    <mergeCell ref="C141:G141"/>
    <mergeCell ref="C145:G145"/>
    <mergeCell ref="C146:G146"/>
    <mergeCell ref="C177:G177"/>
    <mergeCell ref="C181:G181"/>
    <mergeCell ref="C182:G182"/>
    <mergeCell ref="C186:G186"/>
    <mergeCell ref="C187:G187"/>
    <mergeCell ref="C191:G191"/>
    <mergeCell ref="C162:G162"/>
    <mergeCell ref="C163:G163"/>
    <mergeCell ref="C167:G167"/>
    <mergeCell ref="C171:G171"/>
    <mergeCell ref="C172:G172"/>
    <mergeCell ref="C176:G176"/>
    <mergeCell ref="C207:G207"/>
    <mergeCell ref="C211:G211"/>
    <mergeCell ref="C215:G215"/>
    <mergeCell ref="C216:G216"/>
    <mergeCell ref="C221:G221"/>
    <mergeCell ref="C225:G225"/>
    <mergeCell ref="C192:G192"/>
    <mergeCell ref="C196:G196"/>
    <mergeCell ref="C197:G197"/>
    <mergeCell ref="C201:G201"/>
    <mergeCell ref="C202:G202"/>
    <mergeCell ref="C206:G206"/>
    <mergeCell ref="C247:G247"/>
    <mergeCell ref="C248:G248"/>
    <mergeCell ref="C249:G249"/>
    <mergeCell ref="C253:G253"/>
    <mergeCell ref="C254:G254"/>
    <mergeCell ref="C255:G255"/>
    <mergeCell ref="C229:G229"/>
    <mergeCell ref="C233:G233"/>
    <mergeCell ref="C237:G237"/>
    <mergeCell ref="C241:G241"/>
    <mergeCell ref="C242:G242"/>
    <mergeCell ref="C243:G243"/>
    <mergeCell ref="C271:G271"/>
    <mergeCell ref="C272:G272"/>
    <mergeCell ref="C273:G273"/>
    <mergeCell ref="C277:G277"/>
    <mergeCell ref="C278:G278"/>
    <mergeCell ref="C282:G282"/>
    <mergeCell ref="C259:G259"/>
    <mergeCell ref="C260:G260"/>
    <mergeCell ref="C261:G261"/>
    <mergeCell ref="C265:G265"/>
    <mergeCell ref="C266:G266"/>
    <mergeCell ref="C267:G267"/>
    <mergeCell ref="C298:G298"/>
    <mergeCell ref="C302:G302"/>
    <mergeCell ref="C303:G303"/>
    <mergeCell ref="C307:G307"/>
    <mergeCell ref="C311:G311"/>
    <mergeCell ref="C315:G315"/>
    <mergeCell ref="C283:G283"/>
    <mergeCell ref="C287:G287"/>
    <mergeCell ref="C288:G288"/>
    <mergeCell ref="C292:G292"/>
    <mergeCell ref="C293:G293"/>
    <mergeCell ref="C297:G297"/>
    <mergeCell ref="C343:G343"/>
    <mergeCell ref="C347:G347"/>
    <mergeCell ref="C351:G351"/>
    <mergeCell ref="C355:G355"/>
    <mergeCell ref="C359:G359"/>
    <mergeCell ref="C363:G363"/>
    <mergeCell ref="C319:G319"/>
    <mergeCell ref="C323:G323"/>
    <mergeCell ref="C327:G327"/>
    <mergeCell ref="C331:G331"/>
    <mergeCell ref="C335:G335"/>
    <mergeCell ref="C339:G339"/>
    <mergeCell ref="C388:G388"/>
    <mergeCell ref="C392:G392"/>
    <mergeCell ref="C396:G396"/>
    <mergeCell ref="C400:G400"/>
    <mergeCell ref="C404:G404"/>
    <mergeCell ref="C405:G405"/>
    <mergeCell ref="C367:G367"/>
    <mergeCell ref="C371:G371"/>
    <mergeCell ref="C375:G375"/>
    <mergeCell ref="C379:G379"/>
    <mergeCell ref="C383:G383"/>
    <mergeCell ref="C387:G387"/>
    <mergeCell ref="C428:G428"/>
    <mergeCell ref="C432:G432"/>
    <mergeCell ref="C436:G436"/>
    <mergeCell ref="C440:G440"/>
    <mergeCell ref="C444:G444"/>
    <mergeCell ref="C448:G448"/>
    <mergeCell ref="C409:G409"/>
    <mergeCell ref="C413:G413"/>
    <mergeCell ref="C414:G414"/>
    <mergeCell ref="C419:G419"/>
    <mergeCell ref="C420:G420"/>
    <mergeCell ref="C424:G424"/>
    <mergeCell ref="C473:G473"/>
    <mergeCell ref="C474:G474"/>
    <mergeCell ref="C478:G478"/>
    <mergeCell ref="C482:G482"/>
    <mergeCell ref="C486:G486"/>
    <mergeCell ref="C489:G489"/>
    <mergeCell ref="C449:G449"/>
    <mergeCell ref="C453:G453"/>
    <mergeCell ref="C457:G457"/>
    <mergeCell ref="C461:G461"/>
    <mergeCell ref="C465:G465"/>
    <mergeCell ref="C469:G469"/>
    <mergeCell ref="C517:G517"/>
    <mergeCell ref="C521:G521"/>
    <mergeCell ref="C522:G522"/>
    <mergeCell ref="C526:G526"/>
    <mergeCell ref="C530:G530"/>
    <mergeCell ref="C534:G534"/>
    <mergeCell ref="C493:G493"/>
    <mergeCell ref="C497:G497"/>
    <mergeCell ref="C501:G501"/>
    <mergeCell ref="C505:G505"/>
    <mergeCell ref="C509:G509"/>
    <mergeCell ref="C513:G513"/>
    <mergeCell ref="C559:G559"/>
    <mergeCell ref="C560:G560"/>
    <mergeCell ref="C563:G563"/>
    <mergeCell ref="C564:G564"/>
    <mergeCell ref="C568:G568"/>
    <mergeCell ref="C569:G569"/>
    <mergeCell ref="C538:G538"/>
    <mergeCell ref="C542:G542"/>
    <mergeCell ref="C546:G546"/>
    <mergeCell ref="C550:G550"/>
    <mergeCell ref="C554:G554"/>
    <mergeCell ref="C555:G555"/>
    <mergeCell ref="C591:G591"/>
    <mergeCell ref="C592:G592"/>
    <mergeCell ref="C596:G596"/>
    <mergeCell ref="C597:G597"/>
    <mergeCell ref="C601:G601"/>
    <mergeCell ref="C602:G602"/>
    <mergeCell ref="C573:G573"/>
    <mergeCell ref="C574:G574"/>
    <mergeCell ref="C579:G579"/>
    <mergeCell ref="C583:G583"/>
    <mergeCell ref="C587:G587"/>
    <mergeCell ref="C588:G588"/>
    <mergeCell ref="C630:G630"/>
    <mergeCell ref="C634:G634"/>
    <mergeCell ref="C638:G638"/>
    <mergeCell ref="C607:G607"/>
    <mergeCell ref="C612:G612"/>
    <mergeCell ref="C616:G616"/>
    <mergeCell ref="C617:G617"/>
    <mergeCell ref="C622:G622"/>
    <mergeCell ref="C626:G62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</cols>
  <sheetData>
    <row r="1" spans="1:59" ht="15.75" customHeight="1" x14ac:dyDescent="0.25">
      <c r="A1" s="250" t="s">
        <v>320</v>
      </c>
      <c r="B1" s="250"/>
      <c r="C1" s="250"/>
      <c r="D1" s="250"/>
      <c r="E1" s="250"/>
      <c r="F1" s="250"/>
      <c r="G1" s="250"/>
      <c r="AF1" t="s">
        <v>236</v>
      </c>
    </row>
    <row r="2" spans="1:59" ht="24.95" customHeight="1" x14ac:dyDescent="0.2">
      <c r="A2" s="144" t="s">
        <v>7</v>
      </c>
      <c r="B2" s="73" t="s">
        <v>44</v>
      </c>
      <c r="C2" s="251" t="s">
        <v>45</v>
      </c>
      <c r="D2" s="252"/>
      <c r="E2" s="252"/>
      <c r="F2" s="252"/>
      <c r="G2" s="253"/>
      <c r="AF2" t="s">
        <v>237</v>
      </c>
    </row>
    <row r="3" spans="1:59" ht="24.95" customHeight="1" x14ac:dyDescent="0.2">
      <c r="A3" s="144" t="s">
        <v>8</v>
      </c>
      <c r="B3" s="73" t="s">
        <v>60</v>
      </c>
      <c r="C3" s="251" t="s">
        <v>61</v>
      </c>
      <c r="D3" s="252"/>
      <c r="E3" s="252"/>
      <c r="F3" s="252"/>
      <c r="G3" s="253"/>
      <c r="AB3" s="90" t="s">
        <v>237</v>
      </c>
      <c r="AF3" t="s">
        <v>239</v>
      </c>
    </row>
    <row r="4" spans="1:59" ht="24.95" customHeight="1" x14ac:dyDescent="0.2">
      <c r="A4" s="145" t="s">
        <v>9</v>
      </c>
      <c r="B4" s="146" t="s">
        <v>82</v>
      </c>
      <c r="C4" s="254" t="s">
        <v>83</v>
      </c>
      <c r="D4" s="255"/>
      <c r="E4" s="255"/>
      <c r="F4" s="255"/>
      <c r="G4" s="256"/>
      <c r="AF4" t="s">
        <v>240</v>
      </c>
    </row>
    <row r="5" spans="1:59" x14ac:dyDescent="0.2">
      <c r="D5" s="143"/>
    </row>
    <row r="6" spans="1:59" ht="38.25" x14ac:dyDescent="0.2">
      <c r="A6" s="148" t="s">
        <v>241</v>
      </c>
      <c r="B6" s="150" t="s">
        <v>242</v>
      </c>
      <c r="C6" s="150" t="s">
        <v>243</v>
      </c>
      <c r="D6" s="149" t="s">
        <v>244</v>
      </c>
      <c r="E6" s="148" t="s">
        <v>245</v>
      </c>
      <c r="F6" s="147" t="s">
        <v>246</v>
      </c>
      <c r="G6" s="148" t="s">
        <v>29</v>
      </c>
      <c r="H6" s="151" t="s">
        <v>30</v>
      </c>
      <c r="I6" s="151" t="s">
        <v>247</v>
      </c>
      <c r="J6" s="151" t="s">
        <v>31</v>
      </c>
      <c r="K6" s="151" t="s">
        <v>248</v>
      </c>
      <c r="L6" s="151" t="s">
        <v>249</v>
      </c>
      <c r="M6" s="151" t="s">
        <v>250</v>
      </c>
      <c r="N6" s="151" t="s">
        <v>251</v>
      </c>
      <c r="O6" s="151" t="s">
        <v>252</v>
      </c>
      <c r="P6" s="151" t="s">
        <v>253</v>
      </c>
      <c r="Q6" s="151" t="s">
        <v>254</v>
      </c>
      <c r="R6" s="151" t="s">
        <v>255</v>
      </c>
      <c r="S6" s="151" t="s">
        <v>256</v>
      </c>
      <c r="T6" s="151" t="s">
        <v>257</v>
      </c>
      <c r="U6" s="151" t="s">
        <v>258</v>
      </c>
      <c r="V6" s="151" t="s">
        <v>259</v>
      </c>
    </row>
    <row r="7" spans="1:59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59" x14ac:dyDescent="0.2">
      <c r="A8" s="166" t="s">
        <v>260</v>
      </c>
      <c r="B8" s="167" t="s">
        <v>102</v>
      </c>
      <c r="C8" s="185" t="s">
        <v>103</v>
      </c>
      <c r="D8" s="168"/>
      <c r="E8" s="169"/>
      <c r="F8" s="170"/>
      <c r="G8" s="170">
        <f>SUMIF(AF9:AF14,"&lt;&gt;NOR",G9:G14)</f>
        <v>0</v>
      </c>
      <c r="H8" s="170"/>
      <c r="I8" s="170">
        <f>SUM(I9:I14)</f>
        <v>0</v>
      </c>
      <c r="J8" s="170"/>
      <c r="K8" s="170">
        <f>SUM(K9:K14)</f>
        <v>0</v>
      </c>
      <c r="L8" s="170"/>
      <c r="M8" s="170">
        <f>SUM(M9:M14)</f>
        <v>0</v>
      </c>
      <c r="N8" s="170"/>
      <c r="O8" s="170">
        <f>SUM(O9:O14)</f>
        <v>0.14000000000000001</v>
      </c>
      <c r="P8" s="170"/>
      <c r="Q8" s="170">
        <f>SUM(Q9:Q14)</f>
        <v>0</v>
      </c>
      <c r="R8" s="170"/>
      <c r="S8" s="170"/>
      <c r="T8" s="165"/>
      <c r="U8" s="165">
        <f>SUM(U9:U14)</f>
        <v>0</v>
      </c>
      <c r="V8" s="165"/>
      <c r="AF8" t="s">
        <v>261</v>
      </c>
    </row>
    <row r="9" spans="1:59" outlineLevel="1" x14ac:dyDescent="0.2">
      <c r="A9" s="171">
        <v>1</v>
      </c>
      <c r="B9" s="172" t="s">
        <v>1558</v>
      </c>
      <c r="C9" s="187" t="s">
        <v>2510</v>
      </c>
      <c r="D9" s="173" t="s">
        <v>1500</v>
      </c>
      <c r="E9" s="174">
        <v>25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4.0000000000000001E-3</v>
      </c>
      <c r="O9" s="176">
        <f>ROUND(E9*N9,2)</f>
        <v>0.1</v>
      </c>
      <c r="P9" s="176">
        <v>0</v>
      </c>
      <c r="Q9" s="176">
        <f>ROUND(E9*P9,2)</f>
        <v>0</v>
      </c>
      <c r="R9" s="176"/>
      <c r="S9" s="176" t="s">
        <v>265</v>
      </c>
      <c r="T9" s="161">
        <v>0</v>
      </c>
      <c r="U9" s="161">
        <f>ROUND(E9*T9,2)</f>
        <v>0</v>
      </c>
      <c r="V9" s="161"/>
      <c r="W9" s="152"/>
      <c r="X9" s="152"/>
      <c r="Y9" s="152"/>
      <c r="Z9" s="152"/>
      <c r="AA9" s="152"/>
      <c r="AB9" s="152"/>
      <c r="AC9" s="152"/>
      <c r="AD9" s="152"/>
      <c r="AE9" s="152"/>
      <c r="AF9" s="152" t="s">
        <v>398</v>
      </c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</row>
    <row r="10" spans="1:59" outlineLevel="1" x14ac:dyDescent="0.2">
      <c r="A10" s="159"/>
      <c r="B10" s="160"/>
      <c r="C10" s="248" t="s">
        <v>2511</v>
      </c>
      <c r="D10" s="249"/>
      <c r="E10" s="249"/>
      <c r="F10" s="249"/>
      <c r="G10" s="249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52"/>
      <c r="X10" s="152"/>
      <c r="Y10" s="152"/>
      <c r="Z10" s="152"/>
      <c r="AA10" s="152"/>
      <c r="AB10" s="152"/>
      <c r="AC10" s="152"/>
      <c r="AD10" s="152"/>
      <c r="AE10" s="152"/>
      <c r="AF10" s="152" t="s">
        <v>272</v>
      </c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</row>
    <row r="11" spans="1:59" outlineLevel="1" x14ac:dyDescent="0.2">
      <c r="A11" s="159"/>
      <c r="B11" s="160"/>
      <c r="C11" s="246" t="s">
        <v>2512</v>
      </c>
      <c r="D11" s="247"/>
      <c r="E11" s="247"/>
      <c r="F11" s="247"/>
      <c r="G11" s="247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52"/>
      <c r="X11" s="152"/>
      <c r="Y11" s="152"/>
      <c r="Z11" s="152"/>
      <c r="AA11" s="152"/>
      <c r="AB11" s="152"/>
      <c r="AC11" s="152"/>
      <c r="AD11" s="152"/>
      <c r="AE11" s="152"/>
      <c r="AF11" s="152" t="s">
        <v>272</v>
      </c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</row>
    <row r="12" spans="1:59" outlineLevel="1" x14ac:dyDescent="0.2">
      <c r="A12" s="171">
        <v>2</v>
      </c>
      <c r="B12" s="172" t="s">
        <v>1568</v>
      </c>
      <c r="C12" s="187" t="s">
        <v>2513</v>
      </c>
      <c r="D12" s="173" t="s">
        <v>1500</v>
      </c>
      <c r="E12" s="174">
        <v>1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0.04</v>
      </c>
      <c r="O12" s="176">
        <f>ROUND(E12*N12,2)</f>
        <v>0.04</v>
      </c>
      <c r="P12" s="176">
        <v>0</v>
      </c>
      <c r="Q12" s="176">
        <f>ROUND(E12*P12,2)</f>
        <v>0</v>
      </c>
      <c r="R12" s="176"/>
      <c r="S12" s="176" t="s">
        <v>265</v>
      </c>
      <c r="T12" s="161">
        <v>0</v>
      </c>
      <c r="U12" s="161">
        <f>ROUND(E12*T12,2)</f>
        <v>0</v>
      </c>
      <c r="V12" s="161"/>
      <c r="W12" s="152"/>
      <c r="X12" s="152"/>
      <c r="Y12" s="152"/>
      <c r="Z12" s="152"/>
      <c r="AA12" s="152"/>
      <c r="AB12" s="152"/>
      <c r="AC12" s="152"/>
      <c r="AD12" s="152"/>
      <c r="AE12" s="152"/>
      <c r="AF12" s="152" t="s">
        <v>398</v>
      </c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</row>
    <row r="13" spans="1:59" outlineLevel="1" x14ac:dyDescent="0.2">
      <c r="A13" s="159"/>
      <c r="B13" s="160"/>
      <c r="C13" s="248" t="s">
        <v>2514</v>
      </c>
      <c r="D13" s="249"/>
      <c r="E13" s="249"/>
      <c r="F13" s="249"/>
      <c r="G13" s="249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52"/>
      <c r="X13" s="152"/>
      <c r="Y13" s="152"/>
      <c r="Z13" s="152"/>
      <c r="AA13" s="152"/>
      <c r="AB13" s="152"/>
      <c r="AC13" s="152"/>
      <c r="AD13" s="152"/>
      <c r="AE13" s="152"/>
      <c r="AF13" s="152" t="s">
        <v>272</v>
      </c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</row>
    <row r="14" spans="1:59" outlineLevel="1" x14ac:dyDescent="0.2">
      <c r="A14" s="159"/>
      <c r="B14" s="160"/>
      <c r="C14" s="246" t="s">
        <v>2515</v>
      </c>
      <c r="D14" s="247"/>
      <c r="E14" s="247"/>
      <c r="F14" s="247"/>
      <c r="G14" s="247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52"/>
      <c r="X14" s="152"/>
      <c r="Y14" s="152"/>
      <c r="Z14" s="152"/>
      <c r="AA14" s="152"/>
      <c r="AB14" s="152"/>
      <c r="AC14" s="152"/>
      <c r="AD14" s="152"/>
      <c r="AE14" s="152"/>
      <c r="AF14" s="152" t="s">
        <v>272</v>
      </c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</row>
    <row r="15" spans="1:59" x14ac:dyDescent="0.2">
      <c r="A15" s="166" t="s">
        <v>260</v>
      </c>
      <c r="B15" s="167" t="s">
        <v>109</v>
      </c>
      <c r="C15" s="185" t="s">
        <v>110</v>
      </c>
      <c r="D15" s="168"/>
      <c r="E15" s="169"/>
      <c r="F15" s="170"/>
      <c r="G15" s="170">
        <f>SUMIF(AF16:AF33,"&lt;&gt;NOR",G16:G33)</f>
        <v>0</v>
      </c>
      <c r="H15" s="170"/>
      <c r="I15" s="170">
        <f>SUM(I16:I33)</f>
        <v>0</v>
      </c>
      <c r="J15" s="170"/>
      <c r="K15" s="170">
        <f>SUM(K16:K33)</f>
        <v>0</v>
      </c>
      <c r="L15" s="170"/>
      <c r="M15" s="170">
        <f>SUM(M16:M33)</f>
        <v>0</v>
      </c>
      <c r="N15" s="170"/>
      <c r="O15" s="170">
        <f>SUM(O16:O33)</f>
        <v>0.60000000000000009</v>
      </c>
      <c r="P15" s="170"/>
      <c r="Q15" s="170">
        <f>SUM(Q16:Q33)</f>
        <v>0</v>
      </c>
      <c r="R15" s="170"/>
      <c r="S15" s="170"/>
      <c r="T15" s="165"/>
      <c r="U15" s="165">
        <f>SUM(U16:U33)</f>
        <v>0</v>
      </c>
      <c r="V15" s="165"/>
      <c r="AF15" t="s">
        <v>261</v>
      </c>
    </row>
    <row r="16" spans="1:59" outlineLevel="1" x14ac:dyDescent="0.2">
      <c r="A16" s="171">
        <v>3</v>
      </c>
      <c r="B16" s="172" t="s">
        <v>1570</v>
      </c>
      <c r="C16" s="187" t="s">
        <v>2516</v>
      </c>
      <c r="D16" s="173" t="s">
        <v>1500</v>
      </c>
      <c r="E16" s="174">
        <v>3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6">
        <v>0.08</v>
      </c>
      <c r="O16" s="176">
        <f>ROUND(E16*N16,2)</f>
        <v>0.24</v>
      </c>
      <c r="P16" s="176">
        <v>0</v>
      </c>
      <c r="Q16" s="176">
        <f>ROUND(E16*P16,2)</f>
        <v>0</v>
      </c>
      <c r="R16" s="176"/>
      <c r="S16" s="176" t="s">
        <v>265</v>
      </c>
      <c r="T16" s="161">
        <v>0</v>
      </c>
      <c r="U16" s="161">
        <f>ROUND(E16*T16,2)</f>
        <v>0</v>
      </c>
      <c r="V16" s="161"/>
      <c r="W16" s="152"/>
      <c r="X16" s="152"/>
      <c r="Y16" s="152"/>
      <c r="Z16" s="152"/>
      <c r="AA16" s="152"/>
      <c r="AB16" s="152"/>
      <c r="AC16" s="152"/>
      <c r="AD16" s="152"/>
      <c r="AE16" s="152"/>
      <c r="AF16" s="152" t="s">
        <v>398</v>
      </c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</row>
    <row r="17" spans="1:59" outlineLevel="1" x14ac:dyDescent="0.2">
      <c r="A17" s="159"/>
      <c r="B17" s="160"/>
      <c r="C17" s="248" t="s">
        <v>2517</v>
      </c>
      <c r="D17" s="249"/>
      <c r="E17" s="249"/>
      <c r="F17" s="249"/>
      <c r="G17" s="249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52"/>
      <c r="X17" s="152"/>
      <c r="Y17" s="152"/>
      <c r="Z17" s="152"/>
      <c r="AA17" s="152"/>
      <c r="AB17" s="152"/>
      <c r="AC17" s="152"/>
      <c r="AD17" s="152"/>
      <c r="AE17" s="152"/>
      <c r="AF17" s="152" t="s">
        <v>272</v>
      </c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</row>
    <row r="18" spans="1:59" outlineLevel="1" x14ac:dyDescent="0.2">
      <c r="A18" s="159"/>
      <c r="B18" s="160"/>
      <c r="C18" s="246" t="s">
        <v>2518</v>
      </c>
      <c r="D18" s="247"/>
      <c r="E18" s="247"/>
      <c r="F18" s="247"/>
      <c r="G18" s="247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52"/>
      <c r="X18" s="152"/>
      <c r="Y18" s="152"/>
      <c r="Z18" s="152"/>
      <c r="AA18" s="152"/>
      <c r="AB18" s="152"/>
      <c r="AC18" s="152"/>
      <c r="AD18" s="152"/>
      <c r="AE18" s="152"/>
      <c r="AF18" s="152" t="s">
        <v>272</v>
      </c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</row>
    <row r="19" spans="1:59" outlineLevel="1" x14ac:dyDescent="0.2">
      <c r="A19" s="171">
        <v>4</v>
      </c>
      <c r="B19" s="172" t="s">
        <v>1572</v>
      </c>
      <c r="C19" s="187" t="s">
        <v>2519</v>
      </c>
      <c r="D19" s="173" t="s">
        <v>1500</v>
      </c>
      <c r="E19" s="174">
        <v>1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2E-3</v>
      </c>
      <c r="O19" s="176">
        <f>ROUND(E19*N19,2)</f>
        <v>0</v>
      </c>
      <c r="P19" s="176">
        <v>0</v>
      </c>
      <c r="Q19" s="176">
        <f>ROUND(E19*P19,2)</f>
        <v>0</v>
      </c>
      <c r="R19" s="176"/>
      <c r="S19" s="176" t="s">
        <v>265</v>
      </c>
      <c r="T19" s="161">
        <v>0</v>
      </c>
      <c r="U19" s="161">
        <f>ROUND(E19*T19,2)</f>
        <v>0</v>
      </c>
      <c r="V19" s="161"/>
      <c r="W19" s="152"/>
      <c r="X19" s="152"/>
      <c r="Y19" s="152"/>
      <c r="Z19" s="152"/>
      <c r="AA19" s="152"/>
      <c r="AB19" s="152"/>
      <c r="AC19" s="152"/>
      <c r="AD19" s="152"/>
      <c r="AE19" s="152"/>
      <c r="AF19" s="152" t="s">
        <v>398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</row>
    <row r="20" spans="1:59" outlineLevel="1" x14ac:dyDescent="0.2">
      <c r="A20" s="159"/>
      <c r="B20" s="160"/>
      <c r="C20" s="248" t="s">
        <v>2511</v>
      </c>
      <c r="D20" s="249"/>
      <c r="E20" s="249"/>
      <c r="F20" s="249"/>
      <c r="G20" s="249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52"/>
      <c r="X20" s="152"/>
      <c r="Y20" s="152"/>
      <c r="Z20" s="152"/>
      <c r="AA20" s="152"/>
      <c r="AB20" s="152"/>
      <c r="AC20" s="152"/>
      <c r="AD20" s="152"/>
      <c r="AE20" s="152"/>
      <c r="AF20" s="152" t="s">
        <v>272</v>
      </c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</row>
    <row r="21" spans="1:59" outlineLevel="1" x14ac:dyDescent="0.2">
      <c r="A21" s="159"/>
      <c r="B21" s="160"/>
      <c r="C21" s="246" t="s">
        <v>2512</v>
      </c>
      <c r="D21" s="247"/>
      <c r="E21" s="247"/>
      <c r="F21" s="247"/>
      <c r="G21" s="247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52"/>
      <c r="X21" s="152"/>
      <c r="Y21" s="152"/>
      <c r="Z21" s="152"/>
      <c r="AA21" s="152"/>
      <c r="AB21" s="152"/>
      <c r="AC21" s="152"/>
      <c r="AD21" s="152"/>
      <c r="AE21" s="152"/>
      <c r="AF21" s="152" t="s">
        <v>272</v>
      </c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</row>
    <row r="22" spans="1:59" outlineLevel="1" x14ac:dyDescent="0.2">
      <c r="A22" s="171">
        <v>5</v>
      </c>
      <c r="B22" s="172" t="s">
        <v>1574</v>
      </c>
      <c r="C22" s="187" t="s">
        <v>2520</v>
      </c>
      <c r="D22" s="173" t="s">
        <v>1500</v>
      </c>
      <c r="E22" s="174">
        <v>3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6">
        <v>2E-3</v>
      </c>
      <c r="O22" s="176">
        <f>ROUND(E22*N22,2)</f>
        <v>0.01</v>
      </c>
      <c r="P22" s="176">
        <v>0</v>
      </c>
      <c r="Q22" s="176">
        <f>ROUND(E22*P22,2)</f>
        <v>0</v>
      </c>
      <c r="R22" s="176"/>
      <c r="S22" s="176" t="s">
        <v>265</v>
      </c>
      <c r="T22" s="161">
        <v>0</v>
      </c>
      <c r="U22" s="161">
        <f>ROUND(E22*T22,2)</f>
        <v>0</v>
      </c>
      <c r="V22" s="161"/>
      <c r="W22" s="152"/>
      <c r="X22" s="152"/>
      <c r="Y22" s="152"/>
      <c r="Z22" s="152"/>
      <c r="AA22" s="152"/>
      <c r="AB22" s="152"/>
      <c r="AC22" s="152"/>
      <c r="AD22" s="152"/>
      <c r="AE22" s="152"/>
      <c r="AF22" s="152" t="s">
        <v>398</v>
      </c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</row>
    <row r="23" spans="1:59" outlineLevel="1" x14ac:dyDescent="0.2">
      <c r="A23" s="159"/>
      <c r="B23" s="160"/>
      <c r="C23" s="248" t="s">
        <v>2511</v>
      </c>
      <c r="D23" s="249"/>
      <c r="E23" s="249"/>
      <c r="F23" s="249"/>
      <c r="G23" s="249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52"/>
      <c r="X23" s="152"/>
      <c r="Y23" s="152"/>
      <c r="Z23" s="152"/>
      <c r="AA23" s="152"/>
      <c r="AB23" s="152"/>
      <c r="AC23" s="152"/>
      <c r="AD23" s="152"/>
      <c r="AE23" s="152"/>
      <c r="AF23" s="152" t="s">
        <v>272</v>
      </c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</row>
    <row r="24" spans="1:59" outlineLevel="1" x14ac:dyDescent="0.2">
      <c r="A24" s="159"/>
      <c r="B24" s="160"/>
      <c r="C24" s="246" t="s">
        <v>2512</v>
      </c>
      <c r="D24" s="247"/>
      <c r="E24" s="247"/>
      <c r="F24" s="247"/>
      <c r="G24" s="247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52"/>
      <c r="X24" s="152"/>
      <c r="Y24" s="152"/>
      <c r="Z24" s="152"/>
      <c r="AA24" s="152"/>
      <c r="AB24" s="152"/>
      <c r="AC24" s="152"/>
      <c r="AD24" s="152"/>
      <c r="AE24" s="152"/>
      <c r="AF24" s="152" t="s">
        <v>272</v>
      </c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</row>
    <row r="25" spans="1:59" outlineLevel="1" x14ac:dyDescent="0.2">
      <c r="A25" s="171">
        <v>6</v>
      </c>
      <c r="B25" s="172" t="s">
        <v>1576</v>
      </c>
      <c r="C25" s="187" t="s">
        <v>2521</v>
      </c>
      <c r="D25" s="173" t="s">
        <v>1500</v>
      </c>
      <c r="E25" s="174">
        <v>135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2E-3</v>
      </c>
      <c r="O25" s="176">
        <f>ROUND(E25*N25,2)</f>
        <v>0.27</v>
      </c>
      <c r="P25" s="176">
        <v>0</v>
      </c>
      <c r="Q25" s="176">
        <f>ROUND(E25*P25,2)</f>
        <v>0</v>
      </c>
      <c r="R25" s="176"/>
      <c r="S25" s="176" t="s">
        <v>265</v>
      </c>
      <c r="T25" s="161">
        <v>0</v>
      </c>
      <c r="U25" s="161">
        <f>ROUND(E25*T25,2)</f>
        <v>0</v>
      </c>
      <c r="V25" s="161"/>
      <c r="W25" s="152"/>
      <c r="X25" s="152"/>
      <c r="Y25" s="152"/>
      <c r="Z25" s="152"/>
      <c r="AA25" s="152"/>
      <c r="AB25" s="152"/>
      <c r="AC25" s="152"/>
      <c r="AD25" s="152"/>
      <c r="AE25" s="152"/>
      <c r="AF25" s="152" t="s">
        <v>398</v>
      </c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</row>
    <row r="26" spans="1:59" outlineLevel="1" x14ac:dyDescent="0.2">
      <c r="A26" s="159"/>
      <c r="B26" s="160"/>
      <c r="C26" s="248" t="s">
        <v>2522</v>
      </c>
      <c r="D26" s="249"/>
      <c r="E26" s="249"/>
      <c r="F26" s="249"/>
      <c r="G26" s="249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52"/>
      <c r="X26" s="152"/>
      <c r="Y26" s="152"/>
      <c r="Z26" s="152"/>
      <c r="AA26" s="152"/>
      <c r="AB26" s="152"/>
      <c r="AC26" s="152"/>
      <c r="AD26" s="152"/>
      <c r="AE26" s="152"/>
      <c r="AF26" s="152" t="s">
        <v>272</v>
      </c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</row>
    <row r="27" spans="1:59" outlineLevel="1" x14ac:dyDescent="0.2">
      <c r="A27" s="159"/>
      <c r="B27" s="160"/>
      <c r="C27" s="246" t="s">
        <v>2512</v>
      </c>
      <c r="D27" s="247"/>
      <c r="E27" s="247"/>
      <c r="F27" s="247"/>
      <c r="G27" s="247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52"/>
      <c r="X27" s="152"/>
      <c r="Y27" s="152"/>
      <c r="Z27" s="152"/>
      <c r="AA27" s="152"/>
      <c r="AB27" s="152"/>
      <c r="AC27" s="152"/>
      <c r="AD27" s="152"/>
      <c r="AE27" s="152"/>
      <c r="AF27" s="152" t="s">
        <v>272</v>
      </c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 spans="1:59" outlineLevel="1" x14ac:dyDescent="0.2">
      <c r="A28" s="171">
        <v>7</v>
      </c>
      <c r="B28" s="172" t="s">
        <v>1578</v>
      </c>
      <c r="C28" s="187" t="s">
        <v>2523</v>
      </c>
      <c r="D28" s="173" t="s">
        <v>1500</v>
      </c>
      <c r="E28" s="174">
        <v>30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6">
        <v>1E-3</v>
      </c>
      <c r="O28" s="176">
        <f>ROUND(E28*N28,2)</f>
        <v>0.03</v>
      </c>
      <c r="P28" s="176">
        <v>0</v>
      </c>
      <c r="Q28" s="176">
        <f>ROUND(E28*P28,2)</f>
        <v>0</v>
      </c>
      <c r="R28" s="176"/>
      <c r="S28" s="176" t="s">
        <v>265</v>
      </c>
      <c r="T28" s="161">
        <v>0</v>
      </c>
      <c r="U28" s="161">
        <f>ROUND(E28*T28,2)</f>
        <v>0</v>
      </c>
      <c r="V28" s="161"/>
      <c r="W28" s="152"/>
      <c r="X28" s="152"/>
      <c r="Y28" s="152"/>
      <c r="Z28" s="152"/>
      <c r="AA28" s="152"/>
      <c r="AB28" s="152"/>
      <c r="AC28" s="152"/>
      <c r="AD28" s="152"/>
      <c r="AE28" s="152"/>
      <c r="AF28" s="152" t="s">
        <v>398</v>
      </c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</row>
    <row r="29" spans="1:59" outlineLevel="1" x14ac:dyDescent="0.2">
      <c r="A29" s="159"/>
      <c r="B29" s="160"/>
      <c r="C29" s="248" t="s">
        <v>2524</v>
      </c>
      <c r="D29" s="249"/>
      <c r="E29" s="249"/>
      <c r="F29" s="249"/>
      <c r="G29" s="249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52"/>
      <c r="X29" s="152"/>
      <c r="Y29" s="152"/>
      <c r="Z29" s="152"/>
      <c r="AA29" s="152"/>
      <c r="AB29" s="152"/>
      <c r="AC29" s="152"/>
      <c r="AD29" s="152"/>
      <c r="AE29" s="152"/>
      <c r="AF29" s="152" t="s">
        <v>272</v>
      </c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</row>
    <row r="30" spans="1:59" outlineLevel="1" x14ac:dyDescent="0.2">
      <c r="A30" s="159"/>
      <c r="B30" s="160"/>
      <c r="C30" s="246" t="s">
        <v>2525</v>
      </c>
      <c r="D30" s="247"/>
      <c r="E30" s="247"/>
      <c r="F30" s="247"/>
      <c r="G30" s="247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52"/>
      <c r="X30" s="152"/>
      <c r="Y30" s="152"/>
      <c r="Z30" s="152"/>
      <c r="AA30" s="152"/>
      <c r="AB30" s="152"/>
      <c r="AC30" s="152"/>
      <c r="AD30" s="152"/>
      <c r="AE30" s="152"/>
      <c r="AF30" s="152" t="s">
        <v>272</v>
      </c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 spans="1:59" outlineLevel="1" x14ac:dyDescent="0.2">
      <c r="A31" s="171">
        <v>8</v>
      </c>
      <c r="B31" s="172" t="s">
        <v>1580</v>
      </c>
      <c r="C31" s="187" t="s">
        <v>2526</v>
      </c>
      <c r="D31" s="173" t="s">
        <v>1500</v>
      </c>
      <c r="E31" s="174">
        <v>45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1E-3</v>
      </c>
      <c r="O31" s="176">
        <f>ROUND(E31*N31,2)</f>
        <v>0.05</v>
      </c>
      <c r="P31" s="176">
        <v>0</v>
      </c>
      <c r="Q31" s="176">
        <f>ROUND(E31*P31,2)</f>
        <v>0</v>
      </c>
      <c r="R31" s="176"/>
      <c r="S31" s="176" t="s">
        <v>265</v>
      </c>
      <c r="T31" s="161">
        <v>0</v>
      </c>
      <c r="U31" s="161">
        <f>ROUND(E31*T31,2)</f>
        <v>0</v>
      </c>
      <c r="V31" s="161"/>
      <c r="W31" s="152"/>
      <c r="X31" s="152"/>
      <c r="Y31" s="152"/>
      <c r="Z31" s="152"/>
      <c r="AA31" s="152"/>
      <c r="AB31" s="152"/>
      <c r="AC31" s="152"/>
      <c r="AD31" s="152"/>
      <c r="AE31" s="152"/>
      <c r="AF31" s="152" t="s">
        <v>398</v>
      </c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</row>
    <row r="32" spans="1:59" outlineLevel="1" x14ac:dyDescent="0.2">
      <c r="A32" s="159"/>
      <c r="B32" s="160"/>
      <c r="C32" s="248" t="s">
        <v>2511</v>
      </c>
      <c r="D32" s="249"/>
      <c r="E32" s="249"/>
      <c r="F32" s="249"/>
      <c r="G32" s="249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52"/>
      <c r="X32" s="152"/>
      <c r="Y32" s="152"/>
      <c r="Z32" s="152"/>
      <c r="AA32" s="152"/>
      <c r="AB32" s="152"/>
      <c r="AC32" s="152"/>
      <c r="AD32" s="152"/>
      <c r="AE32" s="152"/>
      <c r="AF32" s="152" t="s">
        <v>272</v>
      </c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</row>
    <row r="33" spans="1:59" outlineLevel="1" x14ac:dyDescent="0.2">
      <c r="A33" s="159"/>
      <c r="B33" s="160"/>
      <c r="C33" s="246" t="s">
        <v>2512</v>
      </c>
      <c r="D33" s="247"/>
      <c r="E33" s="247"/>
      <c r="F33" s="247"/>
      <c r="G33" s="247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52"/>
      <c r="X33" s="152"/>
      <c r="Y33" s="152"/>
      <c r="Z33" s="152"/>
      <c r="AA33" s="152"/>
      <c r="AB33" s="152"/>
      <c r="AC33" s="152"/>
      <c r="AD33" s="152"/>
      <c r="AE33" s="152"/>
      <c r="AF33" s="152" t="s">
        <v>272</v>
      </c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</row>
    <row r="34" spans="1:59" x14ac:dyDescent="0.2">
      <c r="A34" s="166" t="s">
        <v>260</v>
      </c>
      <c r="B34" s="167" t="s">
        <v>116</v>
      </c>
      <c r="C34" s="185" t="s">
        <v>117</v>
      </c>
      <c r="D34" s="168"/>
      <c r="E34" s="169"/>
      <c r="F34" s="170"/>
      <c r="G34" s="170">
        <f>SUMIF(AF35:AF59,"&lt;&gt;NOR",G35:G59)</f>
        <v>0</v>
      </c>
      <c r="H34" s="170"/>
      <c r="I34" s="170">
        <f>SUM(I35:I59)</f>
        <v>0</v>
      </c>
      <c r="J34" s="170"/>
      <c r="K34" s="170">
        <f>SUM(K35:K59)</f>
        <v>0</v>
      </c>
      <c r="L34" s="170"/>
      <c r="M34" s="170">
        <f>SUM(M35:M59)</f>
        <v>0</v>
      </c>
      <c r="N34" s="170"/>
      <c r="O34" s="170">
        <f>SUM(O35:O59)</f>
        <v>6.37</v>
      </c>
      <c r="P34" s="170"/>
      <c r="Q34" s="170">
        <f>SUM(Q35:Q59)</f>
        <v>0</v>
      </c>
      <c r="R34" s="170"/>
      <c r="S34" s="170"/>
      <c r="T34" s="165"/>
      <c r="U34" s="165">
        <f>SUM(U35:U59)</f>
        <v>0</v>
      </c>
      <c r="V34" s="165"/>
      <c r="AF34" t="s">
        <v>261</v>
      </c>
    </row>
    <row r="35" spans="1:59" outlineLevel="1" x14ac:dyDescent="0.2">
      <c r="A35" s="177">
        <v>9</v>
      </c>
      <c r="B35" s="178" t="s">
        <v>1592</v>
      </c>
      <c r="C35" s="186" t="s">
        <v>2527</v>
      </c>
      <c r="D35" s="179" t="s">
        <v>1500</v>
      </c>
      <c r="E35" s="180">
        <v>57</v>
      </c>
      <c r="F35" s="181"/>
      <c r="G35" s="182">
        <f>ROUND(E35*F35,2)</f>
        <v>0</v>
      </c>
      <c r="H35" s="181"/>
      <c r="I35" s="182">
        <f>ROUND(E35*H35,2)</f>
        <v>0</v>
      </c>
      <c r="J35" s="181"/>
      <c r="K35" s="182">
        <f>ROUND(E35*J35,2)</f>
        <v>0</v>
      </c>
      <c r="L35" s="182">
        <v>21</v>
      </c>
      <c r="M35" s="182">
        <f>G35*(1+L35/100)</f>
        <v>0</v>
      </c>
      <c r="N35" s="182">
        <v>4.0000000000000003E-5</v>
      </c>
      <c r="O35" s="182">
        <f>ROUND(E35*N35,2)</f>
        <v>0</v>
      </c>
      <c r="P35" s="182">
        <v>0</v>
      </c>
      <c r="Q35" s="182">
        <f>ROUND(E35*P35,2)</f>
        <v>0</v>
      </c>
      <c r="R35" s="182"/>
      <c r="S35" s="182" t="s">
        <v>265</v>
      </c>
      <c r="T35" s="161">
        <v>0</v>
      </c>
      <c r="U35" s="161">
        <f>ROUND(E35*T35,2)</f>
        <v>0</v>
      </c>
      <c r="V35" s="161"/>
      <c r="W35" s="152"/>
      <c r="X35" s="152"/>
      <c r="Y35" s="152"/>
      <c r="Z35" s="152"/>
      <c r="AA35" s="152"/>
      <c r="AB35" s="152"/>
      <c r="AC35" s="152"/>
      <c r="AD35" s="152"/>
      <c r="AE35" s="152"/>
      <c r="AF35" s="152" t="s">
        <v>325</v>
      </c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</row>
    <row r="36" spans="1:59" outlineLevel="1" x14ac:dyDescent="0.2">
      <c r="A36" s="171">
        <v>10</v>
      </c>
      <c r="B36" s="172" t="s">
        <v>1560</v>
      </c>
      <c r="C36" s="187" t="s">
        <v>2528</v>
      </c>
      <c r="D36" s="173" t="s">
        <v>1972</v>
      </c>
      <c r="E36" s="174">
        <v>5.04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1E-3</v>
      </c>
      <c r="O36" s="176">
        <f>ROUND(E36*N36,2)</f>
        <v>0.01</v>
      </c>
      <c r="P36" s="176">
        <v>0</v>
      </c>
      <c r="Q36" s="176">
        <f>ROUND(E36*P36,2)</f>
        <v>0</v>
      </c>
      <c r="R36" s="176"/>
      <c r="S36" s="176" t="s">
        <v>265</v>
      </c>
      <c r="T36" s="161">
        <v>0</v>
      </c>
      <c r="U36" s="161">
        <f>ROUND(E36*T36,2)</f>
        <v>0</v>
      </c>
      <c r="V36" s="161"/>
      <c r="W36" s="152"/>
      <c r="X36" s="152"/>
      <c r="Y36" s="152"/>
      <c r="Z36" s="152"/>
      <c r="AA36" s="152"/>
      <c r="AB36" s="152"/>
      <c r="AC36" s="152"/>
      <c r="AD36" s="152"/>
      <c r="AE36" s="152"/>
      <c r="AF36" s="152" t="s">
        <v>398</v>
      </c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</row>
    <row r="37" spans="1:59" outlineLevel="1" x14ac:dyDescent="0.2">
      <c r="A37" s="159"/>
      <c r="B37" s="160"/>
      <c r="C37" s="248" t="s">
        <v>2529</v>
      </c>
      <c r="D37" s="249"/>
      <c r="E37" s="249"/>
      <c r="F37" s="249"/>
      <c r="G37" s="249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52"/>
      <c r="X37" s="152"/>
      <c r="Y37" s="152"/>
      <c r="Z37" s="152"/>
      <c r="AA37" s="152"/>
      <c r="AB37" s="152"/>
      <c r="AC37" s="152"/>
      <c r="AD37" s="152"/>
      <c r="AE37" s="152"/>
      <c r="AF37" s="152" t="s">
        <v>272</v>
      </c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</row>
    <row r="38" spans="1:59" outlineLevel="1" x14ac:dyDescent="0.2">
      <c r="A38" s="159"/>
      <c r="B38" s="160"/>
      <c r="C38" s="246" t="s">
        <v>2530</v>
      </c>
      <c r="D38" s="247"/>
      <c r="E38" s="247"/>
      <c r="F38" s="247"/>
      <c r="G38" s="247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52"/>
      <c r="X38" s="152"/>
      <c r="Y38" s="152"/>
      <c r="Z38" s="152"/>
      <c r="AA38" s="152"/>
      <c r="AB38" s="152"/>
      <c r="AC38" s="152"/>
      <c r="AD38" s="152"/>
      <c r="AE38" s="152"/>
      <c r="AF38" s="152" t="s">
        <v>272</v>
      </c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</row>
    <row r="39" spans="1:59" outlineLevel="1" x14ac:dyDescent="0.2">
      <c r="A39" s="159"/>
      <c r="B39" s="160"/>
      <c r="C39" s="246" t="s">
        <v>2531</v>
      </c>
      <c r="D39" s="247"/>
      <c r="E39" s="247"/>
      <c r="F39" s="247"/>
      <c r="G39" s="247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52"/>
      <c r="X39" s="152"/>
      <c r="Y39" s="152"/>
      <c r="Z39" s="152"/>
      <c r="AA39" s="152"/>
      <c r="AB39" s="152"/>
      <c r="AC39" s="152"/>
      <c r="AD39" s="152"/>
      <c r="AE39" s="152"/>
      <c r="AF39" s="152" t="s">
        <v>272</v>
      </c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</row>
    <row r="40" spans="1:59" outlineLevel="1" x14ac:dyDescent="0.2">
      <c r="A40" s="171">
        <v>11</v>
      </c>
      <c r="B40" s="172" t="s">
        <v>1562</v>
      </c>
      <c r="C40" s="187" t="s">
        <v>2532</v>
      </c>
      <c r="D40" s="173" t="s">
        <v>1972</v>
      </c>
      <c r="E40" s="174">
        <v>16.5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6">
        <v>1E-3</v>
      </c>
      <c r="O40" s="176">
        <f>ROUND(E40*N40,2)</f>
        <v>0.02</v>
      </c>
      <c r="P40" s="176">
        <v>0</v>
      </c>
      <c r="Q40" s="176">
        <f>ROUND(E40*P40,2)</f>
        <v>0</v>
      </c>
      <c r="R40" s="176"/>
      <c r="S40" s="176" t="s">
        <v>265</v>
      </c>
      <c r="T40" s="161">
        <v>0</v>
      </c>
      <c r="U40" s="161">
        <f>ROUND(E40*T40,2)</f>
        <v>0</v>
      </c>
      <c r="V40" s="161"/>
      <c r="W40" s="152"/>
      <c r="X40" s="152"/>
      <c r="Y40" s="152"/>
      <c r="Z40" s="152"/>
      <c r="AA40" s="152"/>
      <c r="AB40" s="152"/>
      <c r="AC40" s="152"/>
      <c r="AD40" s="152"/>
      <c r="AE40" s="152"/>
      <c r="AF40" s="152" t="s">
        <v>398</v>
      </c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</row>
    <row r="41" spans="1:59" outlineLevel="1" x14ac:dyDescent="0.2">
      <c r="A41" s="159"/>
      <c r="B41" s="160"/>
      <c r="C41" s="248" t="s">
        <v>2533</v>
      </c>
      <c r="D41" s="249"/>
      <c r="E41" s="249"/>
      <c r="F41" s="249"/>
      <c r="G41" s="249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52"/>
      <c r="X41" s="152"/>
      <c r="Y41" s="152"/>
      <c r="Z41" s="152"/>
      <c r="AA41" s="152"/>
      <c r="AB41" s="152"/>
      <c r="AC41" s="152"/>
      <c r="AD41" s="152"/>
      <c r="AE41" s="152"/>
      <c r="AF41" s="152" t="s">
        <v>272</v>
      </c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</row>
    <row r="42" spans="1:59" outlineLevel="1" x14ac:dyDescent="0.2">
      <c r="A42" s="171">
        <v>12</v>
      </c>
      <c r="B42" s="172" t="s">
        <v>1564</v>
      </c>
      <c r="C42" s="187" t="s">
        <v>2534</v>
      </c>
      <c r="D42" s="173" t="s">
        <v>1500</v>
      </c>
      <c r="E42" s="174">
        <v>9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6">
        <v>8.0000000000000002E-3</v>
      </c>
      <c r="O42" s="176">
        <f>ROUND(E42*N42,2)</f>
        <v>7.0000000000000007E-2</v>
      </c>
      <c r="P42" s="176">
        <v>0</v>
      </c>
      <c r="Q42" s="176">
        <f>ROUND(E42*P42,2)</f>
        <v>0</v>
      </c>
      <c r="R42" s="176"/>
      <c r="S42" s="176" t="s">
        <v>265</v>
      </c>
      <c r="T42" s="161">
        <v>0</v>
      </c>
      <c r="U42" s="161">
        <f>ROUND(E42*T42,2)</f>
        <v>0</v>
      </c>
      <c r="V42" s="161"/>
      <c r="W42" s="152"/>
      <c r="X42" s="152"/>
      <c r="Y42" s="152"/>
      <c r="Z42" s="152"/>
      <c r="AA42" s="152"/>
      <c r="AB42" s="152"/>
      <c r="AC42" s="152"/>
      <c r="AD42" s="152"/>
      <c r="AE42" s="152"/>
      <c r="AF42" s="152" t="s">
        <v>398</v>
      </c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</row>
    <row r="43" spans="1:59" outlineLevel="1" x14ac:dyDescent="0.2">
      <c r="A43" s="159"/>
      <c r="B43" s="160"/>
      <c r="C43" s="248" t="s">
        <v>2535</v>
      </c>
      <c r="D43" s="249"/>
      <c r="E43" s="249"/>
      <c r="F43" s="249"/>
      <c r="G43" s="249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52"/>
      <c r="X43" s="152"/>
      <c r="Y43" s="152"/>
      <c r="Z43" s="152"/>
      <c r="AA43" s="152"/>
      <c r="AB43" s="152"/>
      <c r="AC43" s="152"/>
      <c r="AD43" s="152"/>
      <c r="AE43" s="152"/>
      <c r="AF43" s="152" t="s">
        <v>272</v>
      </c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</row>
    <row r="44" spans="1:59" outlineLevel="1" x14ac:dyDescent="0.2">
      <c r="A44" s="171">
        <v>13</v>
      </c>
      <c r="B44" s="172" t="s">
        <v>1566</v>
      </c>
      <c r="C44" s="187" t="s">
        <v>2536</v>
      </c>
      <c r="D44" s="173" t="s">
        <v>323</v>
      </c>
      <c r="E44" s="174">
        <v>3.19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0.7</v>
      </c>
      <c r="O44" s="176">
        <f>ROUND(E44*N44,2)</f>
        <v>2.23</v>
      </c>
      <c r="P44" s="176">
        <v>0</v>
      </c>
      <c r="Q44" s="176">
        <f>ROUND(E44*P44,2)</f>
        <v>0</v>
      </c>
      <c r="R44" s="176"/>
      <c r="S44" s="176" t="s">
        <v>265</v>
      </c>
      <c r="T44" s="161">
        <v>0</v>
      </c>
      <c r="U44" s="161">
        <f>ROUND(E44*T44,2)</f>
        <v>0</v>
      </c>
      <c r="V44" s="161"/>
      <c r="W44" s="152"/>
      <c r="X44" s="152"/>
      <c r="Y44" s="152"/>
      <c r="Z44" s="152"/>
      <c r="AA44" s="152"/>
      <c r="AB44" s="152"/>
      <c r="AC44" s="152"/>
      <c r="AD44" s="152"/>
      <c r="AE44" s="152"/>
      <c r="AF44" s="152" t="s">
        <v>398</v>
      </c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</row>
    <row r="45" spans="1:59" outlineLevel="1" x14ac:dyDescent="0.2">
      <c r="A45" s="159"/>
      <c r="B45" s="160"/>
      <c r="C45" s="248" t="s">
        <v>2537</v>
      </c>
      <c r="D45" s="249"/>
      <c r="E45" s="249"/>
      <c r="F45" s="249"/>
      <c r="G45" s="249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52"/>
      <c r="X45" s="152"/>
      <c r="Y45" s="152"/>
      <c r="Z45" s="152"/>
      <c r="AA45" s="152"/>
      <c r="AB45" s="152"/>
      <c r="AC45" s="152"/>
      <c r="AD45" s="152"/>
      <c r="AE45" s="152"/>
      <c r="AF45" s="152" t="s">
        <v>272</v>
      </c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</row>
    <row r="46" spans="1:59" outlineLevel="1" x14ac:dyDescent="0.2">
      <c r="A46" s="177">
        <v>14</v>
      </c>
      <c r="B46" s="178" t="s">
        <v>1584</v>
      </c>
      <c r="C46" s="186" t="s">
        <v>2538</v>
      </c>
      <c r="D46" s="179" t="s">
        <v>2539</v>
      </c>
      <c r="E46" s="180">
        <v>1</v>
      </c>
      <c r="F46" s="181"/>
      <c r="G46" s="182">
        <f>ROUND(E46*F46,2)</f>
        <v>0</v>
      </c>
      <c r="H46" s="181"/>
      <c r="I46" s="182">
        <f>ROUND(E46*H46,2)</f>
        <v>0</v>
      </c>
      <c r="J46" s="181"/>
      <c r="K46" s="182">
        <f>ROUND(E46*J46,2)</f>
        <v>0</v>
      </c>
      <c r="L46" s="182">
        <v>21</v>
      </c>
      <c r="M46" s="182">
        <f>G46*(1+L46/100)</f>
        <v>0</v>
      </c>
      <c r="N46" s="182">
        <v>1E-3</v>
      </c>
      <c r="O46" s="182">
        <f>ROUND(E46*N46,2)</f>
        <v>0</v>
      </c>
      <c r="P46" s="182">
        <v>0</v>
      </c>
      <c r="Q46" s="182">
        <f>ROUND(E46*P46,2)</f>
        <v>0</v>
      </c>
      <c r="R46" s="182"/>
      <c r="S46" s="182" t="s">
        <v>265</v>
      </c>
      <c r="T46" s="161">
        <v>0</v>
      </c>
      <c r="U46" s="161">
        <f>ROUND(E46*T46,2)</f>
        <v>0</v>
      </c>
      <c r="V46" s="161"/>
      <c r="W46" s="152"/>
      <c r="X46" s="152"/>
      <c r="Y46" s="152"/>
      <c r="Z46" s="152"/>
      <c r="AA46" s="152"/>
      <c r="AB46" s="152"/>
      <c r="AC46" s="152"/>
      <c r="AD46" s="152"/>
      <c r="AE46" s="152"/>
      <c r="AF46" s="152" t="s">
        <v>398</v>
      </c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</row>
    <row r="47" spans="1:59" outlineLevel="1" x14ac:dyDescent="0.2">
      <c r="A47" s="171">
        <v>15</v>
      </c>
      <c r="B47" s="172" t="s">
        <v>1586</v>
      </c>
      <c r="C47" s="187" t="s">
        <v>2540</v>
      </c>
      <c r="D47" s="173" t="s">
        <v>1500</v>
      </c>
      <c r="E47" s="174">
        <v>1.5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1E-3</v>
      </c>
      <c r="O47" s="176">
        <f>ROUND(E47*N47,2)</f>
        <v>0</v>
      </c>
      <c r="P47" s="176">
        <v>0</v>
      </c>
      <c r="Q47" s="176">
        <f>ROUND(E47*P47,2)</f>
        <v>0</v>
      </c>
      <c r="R47" s="176"/>
      <c r="S47" s="176" t="s">
        <v>265</v>
      </c>
      <c r="T47" s="161">
        <v>0</v>
      </c>
      <c r="U47" s="161">
        <f>ROUND(E47*T47,2)</f>
        <v>0</v>
      </c>
      <c r="V47" s="161"/>
      <c r="W47" s="152"/>
      <c r="X47" s="152"/>
      <c r="Y47" s="152"/>
      <c r="Z47" s="152"/>
      <c r="AA47" s="152"/>
      <c r="AB47" s="152"/>
      <c r="AC47" s="152"/>
      <c r="AD47" s="152"/>
      <c r="AE47" s="152"/>
      <c r="AF47" s="152" t="s">
        <v>398</v>
      </c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</row>
    <row r="48" spans="1:59" outlineLevel="1" x14ac:dyDescent="0.2">
      <c r="A48" s="159"/>
      <c r="B48" s="160"/>
      <c r="C48" s="248" t="s">
        <v>2541</v>
      </c>
      <c r="D48" s="249"/>
      <c r="E48" s="249"/>
      <c r="F48" s="249"/>
      <c r="G48" s="249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52"/>
      <c r="X48" s="152"/>
      <c r="Y48" s="152"/>
      <c r="Z48" s="152"/>
      <c r="AA48" s="152"/>
      <c r="AB48" s="152"/>
      <c r="AC48" s="152"/>
      <c r="AD48" s="152"/>
      <c r="AE48" s="152"/>
      <c r="AF48" s="152" t="s">
        <v>272</v>
      </c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</row>
    <row r="49" spans="1:59" outlineLevel="1" x14ac:dyDescent="0.2">
      <c r="A49" s="159"/>
      <c r="B49" s="160"/>
      <c r="C49" s="246" t="s">
        <v>2542</v>
      </c>
      <c r="D49" s="247"/>
      <c r="E49" s="247"/>
      <c r="F49" s="247"/>
      <c r="G49" s="247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52"/>
      <c r="X49" s="152"/>
      <c r="Y49" s="152"/>
      <c r="Z49" s="152"/>
      <c r="AA49" s="152"/>
      <c r="AB49" s="152"/>
      <c r="AC49" s="152"/>
      <c r="AD49" s="152"/>
      <c r="AE49" s="152"/>
      <c r="AF49" s="152" t="s">
        <v>272</v>
      </c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</row>
    <row r="50" spans="1:59" outlineLevel="1" x14ac:dyDescent="0.2">
      <c r="A50" s="159"/>
      <c r="B50" s="160"/>
      <c r="C50" s="246" t="s">
        <v>2543</v>
      </c>
      <c r="D50" s="247"/>
      <c r="E50" s="247"/>
      <c r="F50" s="247"/>
      <c r="G50" s="247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52"/>
      <c r="X50" s="152"/>
      <c r="Y50" s="152"/>
      <c r="Z50" s="152"/>
      <c r="AA50" s="152"/>
      <c r="AB50" s="152"/>
      <c r="AC50" s="152"/>
      <c r="AD50" s="152"/>
      <c r="AE50" s="152"/>
      <c r="AF50" s="152" t="s">
        <v>272</v>
      </c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</row>
    <row r="51" spans="1:59" outlineLevel="1" x14ac:dyDescent="0.2">
      <c r="A51" s="171">
        <v>16</v>
      </c>
      <c r="B51" s="172" t="s">
        <v>1588</v>
      </c>
      <c r="C51" s="187" t="s">
        <v>2544</v>
      </c>
      <c r="D51" s="173" t="s">
        <v>1956</v>
      </c>
      <c r="E51" s="174">
        <v>38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6">
        <v>5.0000000000000001E-4</v>
      </c>
      <c r="O51" s="176">
        <f>ROUND(E51*N51,2)</f>
        <v>0.02</v>
      </c>
      <c r="P51" s="176">
        <v>0</v>
      </c>
      <c r="Q51" s="176">
        <f>ROUND(E51*P51,2)</f>
        <v>0</v>
      </c>
      <c r="R51" s="176"/>
      <c r="S51" s="176" t="s">
        <v>265</v>
      </c>
      <c r="T51" s="161">
        <v>0</v>
      </c>
      <c r="U51" s="161">
        <f>ROUND(E51*T51,2)</f>
        <v>0</v>
      </c>
      <c r="V51" s="161"/>
      <c r="W51" s="152"/>
      <c r="X51" s="152"/>
      <c r="Y51" s="152"/>
      <c r="Z51" s="152"/>
      <c r="AA51" s="152"/>
      <c r="AB51" s="152"/>
      <c r="AC51" s="152"/>
      <c r="AD51" s="152"/>
      <c r="AE51" s="152"/>
      <c r="AF51" s="152" t="s">
        <v>398</v>
      </c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</row>
    <row r="52" spans="1:59" outlineLevel="1" x14ac:dyDescent="0.2">
      <c r="A52" s="159"/>
      <c r="B52" s="160"/>
      <c r="C52" s="248" t="s">
        <v>2545</v>
      </c>
      <c r="D52" s="249"/>
      <c r="E52" s="249"/>
      <c r="F52" s="249"/>
      <c r="G52" s="249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52"/>
      <c r="X52" s="152"/>
      <c r="Y52" s="152"/>
      <c r="Z52" s="152"/>
      <c r="AA52" s="152"/>
      <c r="AB52" s="152"/>
      <c r="AC52" s="152"/>
      <c r="AD52" s="152"/>
      <c r="AE52" s="152"/>
      <c r="AF52" s="152" t="s">
        <v>272</v>
      </c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</row>
    <row r="53" spans="1:59" outlineLevel="1" x14ac:dyDescent="0.2">
      <c r="A53" s="159"/>
      <c r="B53" s="160"/>
      <c r="C53" s="246" t="s">
        <v>2546</v>
      </c>
      <c r="D53" s="247"/>
      <c r="E53" s="247"/>
      <c r="F53" s="247"/>
      <c r="G53" s="247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52"/>
      <c r="X53" s="152"/>
      <c r="Y53" s="152"/>
      <c r="Z53" s="152"/>
      <c r="AA53" s="152"/>
      <c r="AB53" s="152"/>
      <c r="AC53" s="152"/>
      <c r="AD53" s="152"/>
      <c r="AE53" s="152"/>
      <c r="AF53" s="152" t="s">
        <v>272</v>
      </c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</row>
    <row r="54" spans="1:59" outlineLevel="1" x14ac:dyDescent="0.2">
      <c r="A54" s="171">
        <v>17</v>
      </c>
      <c r="B54" s="172" t="s">
        <v>1590</v>
      </c>
      <c r="C54" s="187" t="s">
        <v>2547</v>
      </c>
      <c r="D54" s="173" t="s">
        <v>353</v>
      </c>
      <c r="E54" s="174">
        <v>57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6">
        <v>4.0000000000000002E-4</v>
      </c>
      <c r="O54" s="176">
        <f>ROUND(E54*N54,2)</f>
        <v>0.02</v>
      </c>
      <c r="P54" s="176">
        <v>0</v>
      </c>
      <c r="Q54" s="176">
        <f>ROUND(E54*P54,2)</f>
        <v>0</v>
      </c>
      <c r="R54" s="176"/>
      <c r="S54" s="176" t="s">
        <v>265</v>
      </c>
      <c r="T54" s="161">
        <v>0</v>
      </c>
      <c r="U54" s="161">
        <f>ROUND(E54*T54,2)</f>
        <v>0</v>
      </c>
      <c r="V54" s="161"/>
      <c r="W54" s="152"/>
      <c r="X54" s="152"/>
      <c r="Y54" s="152"/>
      <c r="Z54" s="152"/>
      <c r="AA54" s="152"/>
      <c r="AB54" s="152"/>
      <c r="AC54" s="152"/>
      <c r="AD54" s="152"/>
      <c r="AE54" s="152"/>
      <c r="AF54" s="152" t="s">
        <v>398</v>
      </c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</row>
    <row r="55" spans="1:59" outlineLevel="1" x14ac:dyDescent="0.2">
      <c r="A55" s="159"/>
      <c r="B55" s="160"/>
      <c r="C55" s="248" t="s">
        <v>2548</v>
      </c>
      <c r="D55" s="249"/>
      <c r="E55" s="249"/>
      <c r="F55" s="249"/>
      <c r="G55" s="249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52"/>
      <c r="X55" s="152"/>
      <c r="Y55" s="152"/>
      <c r="Z55" s="152"/>
      <c r="AA55" s="152"/>
      <c r="AB55" s="152"/>
      <c r="AC55" s="152"/>
      <c r="AD55" s="152"/>
      <c r="AE55" s="152"/>
      <c r="AF55" s="152" t="s">
        <v>272</v>
      </c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</row>
    <row r="56" spans="1:59" outlineLevel="1" x14ac:dyDescent="0.2">
      <c r="A56" s="171">
        <v>18</v>
      </c>
      <c r="B56" s="172" t="s">
        <v>1582</v>
      </c>
      <c r="C56" s="187" t="s">
        <v>2549</v>
      </c>
      <c r="D56" s="173" t="s">
        <v>323</v>
      </c>
      <c r="E56" s="174">
        <v>8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21</v>
      </c>
      <c r="M56" s="176">
        <f>G56*(1+L56/100)</f>
        <v>0</v>
      </c>
      <c r="N56" s="176">
        <v>0.5</v>
      </c>
      <c r="O56" s="176">
        <f>ROUND(E56*N56,2)</f>
        <v>4</v>
      </c>
      <c r="P56" s="176">
        <v>0</v>
      </c>
      <c r="Q56" s="176">
        <f>ROUND(E56*P56,2)</f>
        <v>0</v>
      </c>
      <c r="R56" s="176"/>
      <c r="S56" s="176" t="s">
        <v>265</v>
      </c>
      <c r="T56" s="161">
        <v>0</v>
      </c>
      <c r="U56" s="161">
        <f>ROUND(E56*T56,2)</f>
        <v>0</v>
      </c>
      <c r="V56" s="161"/>
      <c r="W56" s="152"/>
      <c r="X56" s="152"/>
      <c r="Y56" s="152"/>
      <c r="Z56" s="152"/>
      <c r="AA56" s="152"/>
      <c r="AB56" s="152"/>
      <c r="AC56" s="152"/>
      <c r="AD56" s="152"/>
      <c r="AE56" s="152"/>
      <c r="AF56" s="152" t="s">
        <v>398</v>
      </c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</row>
    <row r="57" spans="1:59" outlineLevel="1" x14ac:dyDescent="0.2">
      <c r="A57" s="159"/>
      <c r="B57" s="160"/>
      <c r="C57" s="248" t="s">
        <v>2550</v>
      </c>
      <c r="D57" s="249"/>
      <c r="E57" s="249"/>
      <c r="F57" s="249"/>
      <c r="G57" s="249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52"/>
      <c r="X57" s="152"/>
      <c r="Y57" s="152"/>
      <c r="Z57" s="152"/>
      <c r="AA57" s="152"/>
      <c r="AB57" s="152"/>
      <c r="AC57" s="152"/>
      <c r="AD57" s="152"/>
      <c r="AE57" s="152"/>
      <c r="AF57" s="152" t="s">
        <v>272</v>
      </c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</row>
    <row r="58" spans="1:59" outlineLevel="1" x14ac:dyDescent="0.2">
      <c r="A58" s="159"/>
      <c r="B58" s="160"/>
      <c r="C58" s="246" t="s">
        <v>2551</v>
      </c>
      <c r="D58" s="247"/>
      <c r="E58" s="247"/>
      <c r="F58" s="247"/>
      <c r="G58" s="247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52"/>
      <c r="X58" s="152"/>
      <c r="Y58" s="152"/>
      <c r="Z58" s="152"/>
      <c r="AA58" s="152"/>
      <c r="AB58" s="152"/>
      <c r="AC58" s="152"/>
      <c r="AD58" s="152"/>
      <c r="AE58" s="152"/>
      <c r="AF58" s="152" t="s">
        <v>272</v>
      </c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</row>
    <row r="59" spans="1:59" outlineLevel="1" x14ac:dyDescent="0.2">
      <c r="A59" s="159"/>
      <c r="B59" s="160"/>
      <c r="C59" s="246" t="s">
        <v>2552</v>
      </c>
      <c r="D59" s="247"/>
      <c r="E59" s="247"/>
      <c r="F59" s="247"/>
      <c r="G59" s="247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52"/>
      <c r="X59" s="152"/>
      <c r="Y59" s="152"/>
      <c r="Z59" s="152"/>
      <c r="AA59" s="152"/>
      <c r="AB59" s="152"/>
      <c r="AC59" s="152"/>
      <c r="AD59" s="152"/>
      <c r="AE59" s="152"/>
      <c r="AF59" s="152" t="s">
        <v>272</v>
      </c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</row>
    <row r="60" spans="1:59" x14ac:dyDescent="0.2">
      <c r="A60" s="5"/>
      <c r="B60" s="6"/>
      <c r="C60" s="188"/>
      <c r="D60" s="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AD60">
        <v>15</v>
      </c>
      <c r="AE60">
        <v>21</v>
      </c>
    </row>
    <row r="61" spans="1:59" x14ac:dyDescent="0.2">
      <c r="A61" s="155"/>
      <c r="B61" s="156" t="s">
        <v>29</v>
      </c>
      <c r="C61" s="189"/>
      <c r="D61" s="157"/>
      <c r="E61" s="158"/>
      <c r="F61" s="158"/>
      <c r="G61" s="184">
        <f>G8+G15+G34</f>
        <v>0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AD61">
        <f>SUMIF(L7:L59,AD60,G7:G59)</f>
        <v>0</v>
      </c>
      <c r="AE61">
        <f>SUMIF(L7:L59,AE60,G7:G59)</f>
        <v>0</v>
      </c>
      <c r="AF61" t="s">
        <v>300</v>
      </c>
    </row>
    <row r="62" spans="1:59" x14ac:dyDescent="0.2">
      <c r="C62" s="190"/>
      <c r="D62" s="143"/>
      <c r="AF62" t="s">
        <v>319</v>
      </c>
    </row>
    <row r="63" spans="1:59" x14ac:dyDescent="0.2">
      <c r="D63" s="143"/>
    </row>
    <row r="64" spans="1:59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sEUZHCNZcvUhBK75qqLdDoJwnIMSlX/+2zcDurNd00UEnP5mr9WC1NXPHlU7A8B682a0LRdtMnpfipr6mdWSSg==" saltValue="mNgaCzXufOof9e50MrgEig==" spinCount="100000" sheet="1"/>
  <mergeCells count="35">
    <mergeCell ref="C11:G11"/>
    <mergeCell ref="A1:G1"/>
    <mergeCell ref="C2:G2"/>
    <mergeCell ref="C3:G3"/>
    <mergeCell ref="C4:G4"/>
    <mergeCell ref="C10:G10"/>
    <mergeCell ref="C30:G30"/>
    <mergeCell ref="C13:G13"/>
    <mergeCell ref="C14:G14"/>
    <mergeCell ref="C17:G17"/>
    <mergeCell ref="C18:G18"/>
    <mergeCell ref="C20:G20"/>
    <mergeCell ref="C21:G21"/>
    <mergeCell ref="C23:G23"/>
    <mergeCell ref="C24:G24"/>
    <mergeCell ref="C26:G26"/>
    <mergeCell ref="C27:G27"/>
    <mergeCell ref="C29:G29"/>
    <mergeCell ref="C52:G52"/>
    <mergeCell ref="C32:G32"/>
    <mergeCell ref="C33:G33"/>
    <mergeCell ref="C37:G37"/>
    <mergeCell ref="C38:G38"/>
    <mergeCell ref="C39:G39"/>
    <mergeCell ref="C41:G41"/>
    <mergeCell ref="C43:G43"/>
    <mergeCell ref="C45:G45"/>
    <mergeCell ref="C48:G48"/>
    <mergeCell ref="C49:G49"/>
    <mergeCell ref="C50:G50"/>
    <mergeCell ref="C53:G53"/>
    <mergeCell ref="C55:G55"/>
    <mergeCell ref="C57:G57"/>
    <mergeCell ref="C58:G58"/>
    <mergeCell ref="C59:G5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</cols>
  <sheetData>
    <row r="1" spans="1:59" ht="15.75" customHeight="1" x14ac:dyDescent="0.25">
      <c r="A1" s="250" t="s">
        <v>320</v>
      </c>
      <c r="B1" s="250"/>
      <c r="C1" s="250"/>
      <c r="D1" s="250"/>
      <c r="E1" s="250"/>
      <c r="F1" s="250"/>
      <c r="G1" s="250"/>
      <c r="AF1" t="s">
        <v>236</v>
      </c>
    </row>
    <row r="2" spans="1:59" ht="24.95" customHeight="1" x14ac:dyDescent="0.2">
      <c r="A2" s="144" t="s">
        <v>7</v>
      </c>
      <c r="B2" s="73" t="s">
        <v>44</v>
      </c>
      <c r="C2" s="251" t="s">
        <v>45</v>
      </c>
      <c r="D2" s="252"/>
      <c r="E2" s="252"/>
      <c r="F2" s="252"/>
      <c r="G2" s="253"/>
      <c r="AF2" t="s">
        <v>237</v>
      </c>
    </row>
    <row r="3" spans="1:59" ht="24.95" customHeight="1" x14ac:dyDescent="0.2">
      <c r="A3" s="144" t="s">
        <v>8</v>
      </c>
      <c r="B3" s="73" t="s">
        <v>60</v>
      </c>
      <c r="C3" s="251" t="s">
        <v>61</v>
      </c>
      <c r="D3" s="252"/>
      <c r="E3" s="252"/>
      <c r="F3" s="252"/>
      <c r="G3" s="253"/>
      <c r="AB3" s="90" t="s">
        <v>237</v>
      </c>
      <c r="AF3" t="s">
        <v>239</v>
      </c>
    </row>
    <row r="4" spans="1:59" ht="24.95" customHeight="1" x14ac:dyDescent="0.2">
      <c r="A4" s="145" t="s">
        <v>9</v>
      </c>
      <c r="B4" s="146" t="s">
        <v>84</v>
      </c>
      <c r="C4" s="254" t="s">
        <v>85</v>
      </c>
      <c r="D4" s="255"/>
      <c r="E4" s="255"/>
      <c r="F4" s="255"/>
      <c r="G4" s="256"/>
      <c r="AF4" t="s">
        <v>240</v>
      </c>
    </row>
    <row r="5" spans="1:59" x14ac:dyDescent="0.2">
      <c r="D5" s="143"/>
    </row>
    <row r="6" spans="1:59" ht="38.25" x14ac:dyDescent="0.2">
      <c r="A6" s="148" t="s">
        <v>241</v>
      </c>
      <c r="B6" s="150" t="s">
        <v>242</v>
      </c>
      <c r="C6" s="150" t="s">
        <v>243</v>
      </c>
      <c r="D6" s="149" t="s">
        <v>244</v>
      </c>
      <c r="E6" s="148" t="s">
        <v>245</v>
      </c>
      <c r="F6" s="147" t="s">
        <v>246</v>
      </c>
      <c r="G6" s="148" t="s">
        <v>29</v>
      </c>
      <c r="H6" s="151" t="s">
        <v>30</v>
      </c>
      <c r="I6" s="151" t="s">
        <v>247</v>
      </c>
      <c r="J6" s="151" t="s">
        <v>31</v>
      </c>
      <c r="K6" s="151" t="s">
        <v>248</v>
      </c>
      <c r="L6" s="151" t="s">
        <v>249</v>
      </c>
      <c r="M6" s="151" t="s">
        <v>250</v>
      </c>
      <c r="N6" s="151" t="s">
        <v>251</v>
      </c>
      <c r="O6" s="151" t="s">
        <v>252</v>
      </c>
      <c r="P6" s="151" t="s">
        <v>253</v>
      </c>
      <c r="Q6" s="151" t="s">
        <v>254</v>
      </c>
      <c r="R6" s="151" t="s">
        <v>255</v>
      </c>
      <c r="S6" s="151" t="s">
        <v>256</v>
      </c>
      <c r="T6" s="151" t="s">
        <v>257</v>
      </c>
      <c r="U6" s="151" t="s">
        <v>258</v>
      </c>
      <c r="V6" s="151" t="s">
        <v>259</v>
      </c>
    </row>
    <row r="7" spans="1:59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59" x14ac:dyDescent="0.2">
      <c r="A8" s="166" t="s">
        <v>260</v>
      </c>
      <c r="B8" s="167" t="s">
        <v>131</v>
      </c>
      <c r="C8" s="185" t="s">
        <v>132</v>
      </c>
      <c r="D8" s="168"/>
      <c r="E8" s="169"/>
      <c r="F8" s="170"/>
      <c r="G8" s="170">
        <f>SUMIF(AF9:AF39,"&lt;&gt;NOR",G9:G39)</f>
        <v>0</v>
      </c>
      <c r="H8" s="170"/>
      <c r="I8" s="170">
        <f>SUM(I9:I39)</f>
        <v>0</v>
      </c>
      <c r="J8" s="170"/>
      <c r="K8" s="170">
        <f>SUM(K9:K39)</f>
        <v>0</v>
      </c>
      <c r="L8" s="170"/>
      <c r="M8" s="170">
        <f>SUM(M9:M39)</f>
        <v>0</v>
      </c>
      <c r="N8" s="170"/>
      <c r="O8" s="170">
        <f>SUM(O9:O39)</f>
        <v>0</v>
      </c>
      <c r="P8" s="170"/>
      <c r="Q8" s="170">
        <f>SUM(Q9:Q39)</f>
        <v>0</v>
      </c>
      <c r="R8" s="170"/>
      <c r="S8" s="170"/>
      <c r="T8" s="165"/>
      <c r="U8" s="165">
        <f>SUM(U9:U39)</f>
        <v>155.44</v>
      </c>
      <c r="V8" s="165"/>
      <c r="AF8" t="s">
        <v>261</v>
      </c>
    </row>
    <row r="9" spans="1:59" outlineLevel="1" x14ac:dyDescent="0.2">
      <c r="A9" s="171">
        <v>1</v>
      </c>
      <c r="B9" s="172" t="s">
        <v>2553</v>
      </c>
      <c r="C9" s="187" t="s">
        <v>2554</v>
      </c>
      <c r="D9" s="173" t="s">
        <v>323</v>
      </c>
      <c r="E9" s="174">
        <v>3.19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324</v>
      </c>
      <c r="S9" s="176" t="s">
        <v>269</v>
      </c>
      <c r="T9" s="161">
        <v>1.0999999999999999E-2</v>
      </c>
      <c r="U9" s="161">
        <f>ROUND(E9*T9,2)</f>
        <v>0.04</v>
      </c>
      <c r="V9" s="161"/>
      <c r="W9" s="152"/>
      <c r="X9" s="152"/>
      <c r="Y9" s="152"/>
      <c r="Z9" s="152"/>
      <c r="AA9" s="152"/>
      <c r="AB9" s="152"/>
      <c r="AC9" s="152"/>
      <c r="AD9" s="152"/>
      <c r="AE9" s="152"/>
      <c r="AF9" s="152" t="s">
        <v>325</v>
      </c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</row>
    <row r="10" spans="1:59" outlineLevel="1" x14ac:dyDescent="0.2">
      <c r="A10" s="159"/>
      <c r="B10" s="160"/>
      <c r="C10" s="257" t="s">
        <v>338</v>
      </c>
      <c r="D10" s="258"/>
      <c r="E10" s="258"/>
      <c r="F10" s="258"/>
      <c r="G10" s="258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52"/>
      <c r="X10" s="152"/>
      <c r="Y10" s="152"/>
      <c r="Z10" s="152"/>
      <c r="AA10" s="152"/>
      <c r="AB10" s="152"/>
      <c r="AC10" s="152"/>
      <c r="AD10" s="152"/>
      <c r="AE10" s="152"/>
      <c r="AF10" s="152" t="s">
        <v>327</v>
      </c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</row>
    <row r="11" spans="1:59" ht="22.5" outlineLevel="1" x14ac:dyDescent="0.2">
      <c r="A11" s="177">
        <v>2</v>
      </c>
      <c r="B11" s="178" t="s">
        <v>1689</v>
      </c>
      <c r="C11" s="186" t="s">
        <v>1690</v>
      </c>
      <c r="D11" s="179" t="s">
        <v>323</v>
      </c>
      <c r="E11" s="180">
        <v>3.19</v>
      </c>
      <c r="F11" s="181"/>
      <c r="G11" s="182">
        <f t="shared" ref="G11:G39" si="0">ROUND(E11*F11,2)</f>
        <v>0</v>
      </c>
      <c r="H11" s="181"/>
      <c r="I11" s="182">
        <f t="shared" ref="I11:I39" si="1">ROUND(E11*H11,2)</f>
        <v>0</v>
      </c>
      <c r="J11" s="181"/>
      <c r="K11" s="182">
        <f t="shared" ref="K11:K39" si="2">ROUND(E11*J11,2)</f>
        <v>0</v>
      </c>
      <c r="L11" s="182">
        <v>21</v>
      </c>
      <c r="M11" s="182">
        <f t="shared" ref="M11:M39" si="3">G11*(1+L11/100)</f>
        <v>0</v>
      </c>
      <c r="N11" s="182">
        <v>0</v>
      </c>
      <c r="O11" s="182">
        <f t="shared" ref="O11:O39" si="4">ROUND(E11*N11,2)</f>
        <v>0</v>
      </c>
      <c r="P11" s="182">
        <v>0</v>
      </c>
      <c r="Q11" s="182">
        <f t="shared" ref="Q11:Q39" si="5">ROUND(E11*P11,2)</f>
        <v>0</v>
      </c>
      <c r="R11" s="182" t="s">
        <v>324</v>
      </c>
      <c r="S11" s="182" t="s">
        <v>269</v>
      </c>
      <c r="T11" s="161">
        <v>0.65200000000000002</v>
      </c>
      <c r="U11" s="161">
        <f>ROUND(E11*T11,2)</f>
        <v>2.08</v>
      </c>
      <c r="V11" s="161"/>
      <c r="W11" s="152"/>
      <c r="X11" s="152"/>
      <c r="Y11" s="152"/>
      <c r="Z11" s="152"/>
      <c r="AA11" s="152"/>
      <c r="AB11" s="152"/>
      <c r="AC11" s="152"/>
      <c r="AD11" s="152"/>
      <c r="AE11" s="152"/>
      <c r="AF11" s="152" t="s">
        <v>325</v>
      </c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</row>
    <row r="12" spans="1:59" outlineLevel="1" x14ac:dyDescent="0.2">
      <c r="A12" s="177">
        <v>3</v>
      </c>
      <c r="B12" s="178" t="s">
        <v>2555</v>
      </c>
      <c r="C12" s="186" t="s">
        <v>2556</v>
      </c>
      <c r="D12" s="179" t="s">
        <v>1500</v>
      </c>
      <c r="E12" s="180">
        <v>104</v>
      </c>
      <c r="F12" s="181"/>
      <c r="G12" s="182">
        <f t="shared" si="0"/>
        <v>0</v>
      </c>
      <c r="H12" s="181"/>
      <c r="I12" s="182">
        <f t="shared" si="1"/>
        <v>0</v>
      </c>
      <c r="J12" s="181"/>
      <c r="K12" s="182">
        <f t="shared" si="2"/>
        <v>0</v>
      </c>
      <c r="L12" s="182">
        <v>21</v>
      </c>
      <c r="M12" s="182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2"/>
      <c r="S12" s="182" t="s">
        <v>269</v>
      </c>
      <c r="T12" s="161">
        <v>0.18</v>
      </c>
      <c r="U12" s="161">
        <f>ROUND(E12*T12,2)</f>
        <v>18.72</v>
      </c>
      <c r="V12" s="161"/>
      <c r="W12" s="152"/>
      <c r="X12" s="152"/>
      <c r="Y12" s="152"/>
      <c r="Z12" s="152"/>
      <c r="AA12" s="152"/>
      <c r="AB12" s="152"/>
      <c r="AC12" s="152"/>
      <c r="AD12" s="152"/>
      <c r="AE12" s="152"/>
      <c r="AF12" s="152" t="s">
        <v>325</v>
      </c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</row>
    <row r="13" spans="1:59" outlineLevel="1" x14ac:dyDescent="0.2">
      <c r="A13" s="177">
        <v>4</v>
      </c>
      <c r="B13" s="178" t="s">
        <v>2557</v>
      </c>
      <c r="C13" s="186" t="s">
        <v>2558</v>
      </c>
      <c r="D13" s="179" t="s">
        <v>1500</v>
      </c>
      <c r="E13" s="180">
        <v>3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21</v>
      </c>
      <c r="M13" s="182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2"/>
      <c r="S13" s="182" t="s">
        <v>269</v>
      </c>
      <c r="T13" s="161">
        <v>3.4780000000000002</v>
      </c>
      <c r="U13" s="161">
        <f>ROUND(E13*T13,2)</f>
        <v>10.43</v>
      </c>
      <c r="V13" s="161"/>
      <c r="W13" s="152"/>
      <c r="X13" s="152"/>
      <c r="Y13" s="152"/>
      <c r="Z13" s="152"/>
      <c r="AA13" s="152"/>
      <c r="AB13" s="152"/>
      <c r="AC13" s="152"/>
      <c r="AD13" s="152"/>
      <c r="AE13" s="152"/>
      <c r="AF13" s="152" t="s">
        <v>325</v>
      </c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</row>
    <row r="14" spans="1:59" outlineLevel="1" x14ac:dyDescent="0.2">
      <c r="A14" s="177">
        <v>5</v>
      </c>
      <c r="B14" s="178" t="s">
        <v>2559</v>
      </c>
      <c r="C14" s="186" t="s">
        <v>2560</v>
      </c>
      <c r="D14" s="179" t="s">
        <v>1500</v>
      </c>
      <c r="E14" s="180">
        <v>135</v>
      </c>
      <c r="F14" s="181"/>
      <c r="G14" s="182">
        <f t="shared" si="0"/>
        <v>0</v>
      </c>
      <c r="H14" s="181"/>
      <c r="I14" s="182">
        <f t="shared" si="1"/>
        <v>0</v>
      </c>
      <c r="J14" s="181"/>
      <c r="K14" s="182">
        <f t="shared" si="2"/>
        <v>0</v>
      </c>
      <c r="L14" s="182">
        <v>21</v>
      </c>
      <c r="M14" s="182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2"/>
      <c r="S14" s="182" t="s">
        <v>269</v>
      </c>
      <c r="T14" s="161">
        <v>0.29599999999999999</v>
      </c>
      <c r="U14" s="161">
        <f>ROUND(E14*T14,2)</f>
        <v>39.96</v>
      </c>
      <c r="V14" s="161"/>
      <c r="W14" s="152"/>
      <c r="X14" s="152"/>
      <c r="Y14" s="152"/>
      <c r="Z14" s="152"/>
      <c r="AA14" s="152"/>
      <c r="AB14" s="152"/>
      <c r="AC14" s="152"/>
      <c r="AD14" s="152"/>
      <c r="AE14" s="152"/>
      <c r="AF14" s="152" t="s">
        <v>325</v>
      </c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</row>
    <row r="15" spans="1:59" outlineLevel="1" x14ac:dyDescent="0.2">
      <c r="A15" s="177">
        <v>6</v>
      </c>
      <c r="B15" s="178" t="s">
        <v>2561</v>
      </c>
      <c r="C15" s="186" t="s">
        <v>2562</v>
      </c>
      <c r="D15" s="179" t="s">
        <v>1500</v>
      </c>
      <c r="E15" s="180">
        <v>1</v>
      </c>
      <c r="F15" s="181"/>
      <c r="G15" s="182">
        <f t="shared" si="0"/>
        <v>0</v>
      </c>
      <c r="H15" s="181"/>
      <c r="I15" s="182">
        <f t="shared" si="1"/>
        <v>0</v>
      </c>
      <c r="J15" s="181"/>
      <c r="K15" s="182">
        <f t="shared" si="2"/>
        <v>0</v>
      </c>
      <c r="L15" s="182">
        <v>21</v>
      </c>
      <c r="M15" s="182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2"/>
      <c r="S15" s="182" t="s">
        <v>269</v>
      </c>
      <c r="T15" s="161">
        <v>2.484</v>
      </c>
      <c r="U15" s="161">
        <f>ROUND(E15*T15,2)</f>
        <v>2.48</v>
      </c>
      <c r="V15" s="161"/>
      <c r="W15" s="152"/>
      <c r="X15" s="152"/>
      <c r="Y15" s="152"/>
      <c r="Z15" s="152"/>
      <c r="AA15" s="152"/>
      <c r="AB15" s="152"/>
      <c r="AC15" s="152"/>
      <c r="AD15" s="152"/>
      <c r="AE15" s="152"/>
      <c r="AF15" s="152" t="s">
        <v>325</v>
      </c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</row>
    <row r="16" spans="1:59" outlineLevel="1" x14ac:dyDescent="0.2">
      <c r="A16" s="177">
        <v>7</v>
      </c>
      <c r="B16" s="178" t="s">
        <v>2563</v>
      </c>
      <c r="C16" s="186" t="s">
        <v>2564</v>
      </c>
      <c r="D16" s="179" t="s">
        <v>353</v>
      </c>
      <c r="E16" s="180">
        <v>32</v>
      </c>
      <c r="F16" s="181"/>
      <c r="G16" s="182">
        <f t="shared" si="0"/>
        <v>0</v>
      </c>
      <c r="H16" s="181"/>
      <c r="I16" s="182">
        <f t="shared" si="1"/>
        <v>0</v>
      </c>
      <c r="J16" s="181"/>
      <c r="K16" s="182">
        <f t="shared" si="2"/>
        <v>0</v>
      </c>
      <c r="L16" s="182">
        <v>21</v>
      </c>
      <c r="M16" s="182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2"/>
      <c r="S16" s="182" t="s">
        <v>269</v>
      </c>
      <c r="T16" s="161">
        <v>5.1999999999999998E-2</v>
      </c>
      <c r="U16" s="161">
        <f>ROUND(E16*T16,2)</f>
        <v>1.66</v>
      </c>
      <c r="V16" s="161"/>
      <c r="W16" s="152"/>
      <c r="X16" s="152"/>
      <c r="Y16" s="152"/>
      <c r="Z16" s="152"/>
      <c r="AA16" s="152"/>
      <c r="AB16" s="152"/>
      <c r="AC16" s="152"/>
      <c r="AD16" s="152"/>
      <c r="AE16" s="152"/>
      <c r="AF16" s="152" t="s">
        <v>325</v>
      </c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</row>
    <row r="17" spans="1:59" outlineLevel="1" x14ac:dyDescent="0.2">
      <c r="A17" s="177">
        <v>8</v>
      </c>
      <c r="B17" s="178" t="s">
        <v>2565</v>
      </c>
      <c r="C17" s="186" t="s">
        <v>2566</v>
      </c>
      <c r="D17" s="179" t="s">
        <v>353</v>
      </c>
      <c r="E17" s="180">
        <v>47</v>
      </c>
      <c r="F17" s="181"/>
      <c r="G17" s="182">
        <f t="shared" si="0"/>
        <v>0</v>
      </c>
      <c r="H17" s="181"/>
      <c r="I17" s="182">
        <f t="shared" si="1"/>
        <v>0</v>
      </c>
      <c r="J17" s="181"/>
      <c r="K17" s="182">
        <f t="shared" si="2"/>
        <v>0</v>
      </c>
      <c r="L17" s="182">
        <v>21</v>
      </c>
      <c r="M17" s="182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2"/>
      <c r="S17" s="182" t="s">
        <v>269</v>
      </c>
      <c r="T17" s="161">
        <v>9.9000000000000005E-2</v>
      </c>
      <c r="U17" s="161">
        <f>ROUND(E17*T17,2)</f>
        <v>4.6500000000000004</v>
      </c>
      <c r="V17" s="161"/>
      <c r="W17" s="152"/>
      <c r="X17" s="152"/>
      <c r="Y17" s="152"/>
      <c r="Z17" s="152"/>
      <c r="AA17" s="152"/>
      <c r="AB17" s="152"/>
      <c r="AC17" s="152"/>
      <c r="AD17" s="152"/>
      <c r="AE17" s="152"/>
      <c r="AF17" s="152" t="s">
        <v>325</v>
      </c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</row>
    <row r="18" spans="1:59" outlineLevel="1" x14ac:dyDescent="0.2">
      <c r="A18" s="177">
        <v>9</v>
      </c>
      <c r="B18" s="178" t="s">
        <v>2567</v>
      </c>
      <c r="C18" s="186" t="s">
        <v>2568</v>
      </c>
      <c r="D18" s="179" t="s">
        <v>1500</v>
      </c>
      <c r="E18" s="180">
        <v>135</v>
      </c>
      <c r="F18" s="181"/>
      <c r="G18" s="182">
        <f t="shared" si="0"/>
        <v>0</v>
      </c>
      <c r="H18" s="181"/>
      <c r="I18" s="182">
        <f t="shared" si="1"/>
        <v>0</v>
      </c>
      <c r="J18" s="181"/>
      <c r="K18" s="182">
        <f t="shared" si="2"/>
        <v>0</v>
      </c>
      <c r="L18" s="182">
        <v>21</v>
      </c>
      <c r="M18" s="182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2"/>
      <c r="S18" s="182" t="s">
        <v>269</v>
      </c>
      <c r="T18" s="161">
        <v>0.16200000000000001</v>
      </c>
      <c r="U18" s="161">
        <f>ROUND(E18*T18,2)</f>
        <v>21.87</v>
      </c>
      <c r="V18" s="161"/>
      <c r="W18" s="152"/>
      <c r="X18" s="152"/>
      <c r="Y18" s="152"/>
      <c r="Z18" s="152"/>
      <c r="AA18" s="152"/>
      <c r="AB18" s="152"/>
      <c r="AC18" s="152"/>
      <c r="AD18" s="152"/>
      <c r="AE18" s="152"/>
      <c r="AF18" s="152" t="s">
        <v>325</v>
      </c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</row>
    <row r="19" spans="1:59" outlineLevel="1" x14ac:dyDescent="0.2">
      <c r="A19" s="177">
        <v>10</v>
      </c>
      <c r="B19" s="178" t="s">
        <v>2569</v>
      </c>
      <c r="C19" s="186" t="s">
        <v>2570</v>
      </c>
      <c r="D19" s="179" t="s">
        <v>1500</v>
      </c>
      <c r="E19" s="180">
        <v>1</v>
      </c>
      <c r="F19" s="181"/>
      <c r="G19" s="182">
        <f t="shared" si="0"/>
        <v>0</v>
      </c>
      <c r="H19" s="181"/>
      <c r="I19" s="182">
        <f t="shared" si="1"/>
        <v>0</v>
      </c>
      <c r="J19" s="181"/>
      <c r="K19" s="182">
        <f t="shared" si="2"/>
        <v>0</v>
      </c>
      <c r="L19" s="182">
        <v>21</v>
      </c>
      <c r="M19" s="182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2"/>
      <c r="S19" s="182" t="s">
        <v>269</v>
      </c>
      <c r="T19" s="161">
        <v>0.747</v>
      </c>
      <c r="U19" s="161">
        <f>ROUND(E19*T19,2)</f>
        <v>0.75</v>
      </c>
      <c r="V19" s="161"/>
      <c r="W19" s="152"/>
      <c r="X19" s="152"/>
      <c r="Y19" s="152"/>
      <c r="Z19" s="152"/>
      <c r="AA19" s="152"/>
      <c r="AB19" s="152"/>
      <c r="AC19" s="152"/>
      <c r="AD19" s="152"/>
      <c r="AE19" s="152"/>
      <c r="AF19" s="152" t="s">
        <v>325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</row>
    <row r="20" spans="1:59" outlineLevel="1" x14ac:dyDescent="0.2">
      <c r="A20" s="177">
        <v>11</v>
      </c>
      <c r="B20" s="178" t="s">
        <v>2571</v>
      </c>
      <c r="C20" s="186" t="s">
        <v>2572</v>
      </c>
      <c r="D20" s="179" t="s">
        <v>1500</v>
      </c>
      <c r="E20" s="180">
        <v>3</v>
      </c>
      <c r="F20" s="181"/>
      <c r="G20" s="182">
        <f t="shared" si="0"/>
        <v>0</v>
      </c>
      <c r="H20" s="181"/>
      <c r="I20" s="182">
        <f t="shared" si="1"/>
        <v>0</v>
      </c>
      <c r="J20" s="181"/>
      <c r="K20" s="182">
        <f t="shared" si="2"/>
        <v>0</v>
      </c>
      <c r="L20" s="182">
        <v>21</v>
      </c>
      <c r="M20" s="182">
        <f t="shared" si="3"/>
        <v>0</v>
      </c>
      <c r="N20" s="182">
        <v>0</v>
      </c>
      <c r="O20" s="182">
        <f t="shared" si="4"/>
        <v>0</v>
      </c>
      <c r="P20" s="182">
        <v>0</v>
      </c>
      <c r="Q20" s="182">
        <f t="shared" si="5"/>
        <v>0</v>
      </c>
      <c r="R20" s="182"/>
      <c r="S20" s="182" t="s">
        <v>269</v>
      </c>
      <c r="T20" s="161">
        <v>3.0920000000000001</v>
      </c>
      <c r="U20" s="161">
        <f>ROUND(E20*T20,2)</f>
        <v>9.2799999999999994</v>
      </c>
      <c r="V20" s="161"/>
      <c r="W20" s="152"/>
      <c r="X20" s="152"/>
      <c r="Y20" s="152"/>
      <c r="Z20" s="152"/>
      <c r="AA20" s="152"/>
      <c r="AB20" s="152"/>
      <c r="AC20" s="152"/>
      <c r="AD20" s="152"/>
      <c r="AE20" s="152"/>
      <c r="AF20" s="152" t="s">
        <v>325</v>
      </c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</row>
    <row r="21" spans="1:59" outlineLevel="1" x14ac:dyDescent="0.2">
      <c r="A21" s="177">
        <v>12</v>
      </c>
      <c r="B21" s="178" t="s">
        <v>2573</v>
      </c>
      <c r="C21" s="186" t="s">
        <v>2574</v>
      </c>
      <c r="D21" s="179" t="s">
        <v>1500</v>
      </c>
      <c r="E21" s="180">
        <v>104</v>
      </c>
      <c r="F21" s="181"/>
      <c r="G21" s="182">
        <f t="shared" si="0"/>
        <v>0</v>
      </c>
      <c r="H21" s="181"/>
      <c r="I21" s="182">
        <f t="shared" si="1"/>
        <v>0</v>
      </c>
      <c r="J21" s="181"/>
      <c r="K21" s="182">
        <f t="shared" si="2"/>
        <v>0</v>
      </c>
      <c r="L21" s="182">
        <v>21</v>
      </c>
      <c r="M21" s="182">
        <f t="shared" si="3"/>
        <v>0</v>
      </c>
      <c r="N21" s="182">
        <v>0</v>
      </c>
      <c r="O21" s="182">
        <f t="shared" si="4"/>
        <v>0</v>
      </c>
      <c r="P21" s="182">
        <v>0</v>
      </c>
      <c r="Q21" s="182">
        <f t="shared" si="5"/>
        <v>0</v>
      </c>
      <c r="R21" s="182"/>
      <c r="S21" s="182" t="s">
        <v>269</v>
      </c>
      <c r="T21" s="161">
        <v>0.248</v>
      </c>
      <c r="U21" s="161">
        <f>ROUND(E21*T21,2)</f>
        <v>25.79</v>
      </c>
      <c r="V21" s="161"/>
      <c r="W21" s="152"/>
      <c r="X21" s="152"/>
      <c r="Y21" s="152"/>
      <c r="Z21" s="152"/>
      <c r="AA21" s="152"/>
      <c r="AB21" s="152"/>
      <c r="AC21" s="152"/>
      <c r="AD21" s="152"/>
      <c r="AE21" s="152"/>
      <c r="AF21" s="152" t="s">
        <v>325</v>
      </c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</row>
    <row r="22" spans="1:59" outlineLevel="1" x14ac:dyDescent="0.2">
      <c r="A22" s="177">
        <v>13</v>
      </c>
      <c r="B22" s="178" t="s">
        <v>2575</v>
      </c>
      <c r="C22" s="186" t="s">
        <v>2576</v>
      </c>
      <c r="D22" s="179" t="s">
        <v>353</v>
      </c>
      <c r="E22" s="180">
        <v>464</v>
      </c>
      <c r="F22" s="181"/>
      <c r="G22" s="182">
        <f t="shared" si="0"/>
        <v>0</v>
      </c>
      <c r="H22" s="181"/>
      <c r="I22" s="182">
        <f t="shared" si="1"/>
        <v>0</v>
      </c>
      <c r="J22" s="181"/>
      <c r="K22" s="182">
        <f t="shared" si="2"/>
        <v>0</v>
      </c>
      <c r="L22" s="182">
        <v>21</v>
      </c>
      <c r="M22" s="182">
        <f t="shared" si="3"/>
        <v>0</v>
      </c>
      <c r="N22" s="182">
        <v>0</v>
      </c>
      <c r="O22" s="182">
        <f t="shared" si="4"/>
        <v>0</v>
      </c>
      <c r="P22" s="182">
        <v>0</v>
      </c>
      <c r="Q22" s="182">
        <f t="shared" si="5"/>
        <v>0</v>
      </c>
      <c r="R22" s="182"/>
      <c r="S22" s="182" t="s">
        <v>269</v>
      </c>
      <c r="T22" s="161">
        <v>3.0000000000000001E-3</v>
      </c>
      <c r="U22" s="161">
        <f>ROUND(E22*T22,2)</f>
        <v>1.39</v>
      </c>
      <c r="V22" s="161"/>
      <c r="W22" s="152"/>
      <c r="X22" s="152"/>
      <c r="Y22" s="152"/>
      <c r="Z22" s="152"/>
      <c r="AA22" s="152"/>
      <c r="AB22" s="152"/>
      <c r="AC22" s="152"/>
      <c r="AD22" s="152"/>
      <c r="AE22" s="152"/>
      <c r="AF22" s="152" t="s">
        <v>325</v>
      </c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</row>
    <row r="23" spans="1:59" outlineLevel="1" x14ac:dyDescent="0.2">
      <c r="A23" s="177">
        <v>14</v>
      </c>
      <c r="B23" s="178" t="s">
        <v>2577</v>
      </c>
      <c r="C23" s="186" t="s">
        <v>2578</v>
      </c>
      <c r="D23" s="179" t="s">
        <v>353</v>
      </c>
      <c r="E23" s="180">
        <v>476</v>
      </c>
      <c r="F23" s="181"/>
      <c r="G23" s="182">
        <f t="shared" si="0"/>
        <v>0</v>
      </c>
      <c r="H23" s="181"/>
      <c r="I23" s="182">
        <f t="shared" si="1"/>
        <v>0</v>
      </c>
      <c r="J23" s="181"/>
      <c r="K23" s="182">
        <f t="shared" si="2"/>
        <v>0</v>
      </c>
      <c r="L23" s="182">
        <v>21</v>
      </c>
      <c r="M23" s="182">
        <f t="shared" si="3"/>
        <v>0</v>
      </c>
      <c r="N23" s="182">
        <v>0</v>
      </c>
      <c r="O23" s="182">
        <f t="shared" si="4"/>
        <v>0</v>
      </c>
      <c r="P23" s="182">
        <v>0</v>
      </c>
      <c r="Q23" s="182">
        <f t="shared" si="5"/>
        <v>0</v>
      </c>
      <c r="R23" s="182"/>
      <c r="S23" s="182" t="s">
        <v>269</v>
      </c>
      <c r="T23" s="161">
        <v>4.0000000000000001E-3</v>
      </c>
      <c r="U23" s="161">
        <f>ROUND(E23*T23,2)</f>
        <v>1.9</v>
      </c>
      <c r="V23" s="161"/>
      <c r="W23" s="152"/>
      <c r="X23" s="152"/>
      <c r="Y23" s="152"/>
      <c r="Z23" s="152"/>
      <c r="AA23" s="152"/>
      <c r="AB23" s="152"/>
      <c r="AC23" s="152"/>
      <c r="AD23" s="152"/>
      <c r="AE23" s="152"/>
      <c r="AF23" s="152" t="s">
        <v>325</v>
      </c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</row>
    <row r="24" spans="1:59" outlineLevel="1" x14ac:dyDescent="0.2">
      <c r="A24" s="177">
        <v>15</v>
      </c>
      <c r="B24" s="178" t="s">
        <v>2579</v>
      </c>
      <c r="C24" s="186" t="s">
        <v>2580</v>
      </c>
      <c r="D24" s="179" t="s">
        <v>369</v>
      </c>
      <c r="E24" s="180">
        <v>2E-3</v>
      </c>
      <c r="F24" s="181"/>
      <c r="G24" s="182">
        <f t="shared" si="0"/>
        <v>0</v>
      </c>
      <c r="H24" s="181"/>
      <c r="I24" s="182">
        <f t="shared" si="1"/>
        <v>0</v>
      </c>
      <c r="J24" s="181"/>
      <c r="K24" s="182">
        <f t="shared" si="2"/>
        <v>0</v>
      </c>
      <c r="L24" s="182">
        <v>21</v>
      </c>
      <c r="M24" s="182">
        <f t="shared" si="3"/>
        <v>0</v>
      </c>
      <c r="N24" s="182">
        <v>0</v>
      </c>
      <c r="O24" s="182">
        <f t="shared" si="4"/>
        <v>0</v>
      </c>
      <c r="P24" s="182">
        <v>0</v>
      </c>
      <c r="Q24" s="182">
        <f t="shared" si="5"/>
        <v>0</v>
      </c>
      <c r="R24" s="182"/>
      <c r="S24" s="182" t="s">
        <v>269</v>
      </c>
      <c r="T24" s="161">
        <v>94.286000000000001</v>
      </c>
      <c r="U24" s="161">
        <f>ROUND(E24*T24,2)</f>
        <v>0.19</v>
      </c>
      <c r="V24" s="161"/>
      <c r="W24" s="152"/>
      <c r="X24" s="152"/>
      <c r="Y24" s="152"/>
      <c r="Z24" s="152"/>
      <c r="AA24" s="152"/>
      <c r="AB24" s="152"/>
      <c r="AC24" s="152"/>
      <c r="AD24" s="152"/>
      <c r="AE24" s="152"/>
      <c r="AF24" s="152" t="s">
        <v>325</v>
      </c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</row>
    <row r="25" spans="1:59" outlineLevel="1" x14ac:dyDescent="0.2">
      <c r="A25" s="177">
        <v>16</v>
      </c>
      <c r="B25" s="178" t="s">
        <v>2581</v>
      </c>
      <c r="C25" s="186" t="s">
        <v>2582</v>
      </c>
      <c r="D25" s="179" t="s">
        <v>369</v>
      </c>
      <c r="E25" s="180">
        <v>3.0000000000000001E-3</v>
      </c>
      <c r="F25" s="181"/>
      <c r="G25" s="182">
        <f t="shared" si="0"/>
        <v>0</v>
      </c>
      <c r="H25" s="181"/>
      <c r="I25" s="182">
        <f t="shared" si="1"/>
        <v>0</v>
      </c>
      <c r="J25" s="181"/>
      <c r="K25" s="182">
        <f t="shared" si="2"/>
        <v>0</v>
      </c>
      <c r="L25" s="182">
        <v>21</v>
      </c>
      <c r="M25" s="182">
        <f t="shared" si="3"/>
        <v>0</v>
      </c>
      <c r="N25" s="182">
        <v>0</v>
      </c>
      <c r="O25" s="182">
        <f t="shared" si="4"/>
        <v>0</v>
      </c>
      <c r="P25" s="182">
        <v>0</v>
      </c>
      <c r="Q25" s="182">
        <f t="shared" si="5"/>
        <v>0</v>
      </c>
      <c r="R25" s="182"/>
      <c r="S25" s="182" t="s">
        <v>269</v>
      </c>
      <c r="T25" s="161">
        <v>188.571</v>
      </c>
      <c r="U25" s="161">
        <f>ROUND(E25*T25,2)</f>
        <v>0.56999999999999995</v>
      </c>
      <c r="V25" s="161"/>
      <c r="W25" s="152"/>
      <c r="X25" s="152"/>
      <c r="Y25" s="152"/>
      <c r="Z25" s="152"/>
      <c r="AA25" s="152"/>
      <c r="AB25" s="152"/>
      <c r="AC25" s="152"/>
      <c r="AD25" s="152"/>
      <c r="AE25" s="152"/>
      <c r="AF25" s="152" t="s">
        <v>325</v>
      </c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</row>
    <row r="26" spans="1:59" outlineLevel="1" x14ac:dyDescent="0.2">
      <c r="A26" s="177">
        <v>17</v>
      </c>
      <c r="B26" s="178" t="s">
        <v>2583</v>
      </c>
      <c r="C26" s="186" t="s">
        <v>2584</v>
      </c>
      <c r="D26" s="179" t="s">
        <v>369</v>
      </c>
      <c r="E26" s="180">
        <v>7.1059999999999999</v>
      </c>
      <c r="F26" s="181"/>
      <c r="G26" s="182">
        <f t="shared" si="0"/>
        <v>0</v>
      </c>
      <c r="H26" s="181"/>
      <c r="I26" s="182">
        <f t="shared" si="1"/>
        <v>0</v>
      </c>
      <c r="J26" s="181"/>
      <c r="K26" s="182">
        <f t="shared" si="2"/>
        <v>0</v>
      </c>
      <c r="L26" s="182">
        <v>21</v>
      </c>
      <c r="M26" s="182">
        <f t="shared" si="3"/>
        <v>0</v>
      </c>
      <c r="N26" s="182">
        <v>0</v>
      </c>
      <c r="O26" s="182">
        <f t="shared" si="4"/>
        <v>0</v>
      </c>
      <c r="P26" s="182">
        <v>0</v>
      </c>
      <c r="Q26" s="182">
        <f t="shared" si="5"/>
        <v>0</v>
      </c>
      <c r="R26" s="182"/>
      <c r="S26" s="182" t="s">
        <v>269</v>
      </c>
      <c r="T26" s="161">
        <v>1.925</v>
      </c>
      <c r="U26" s="161">
        <f>ROUND(E26*T26,2)</f>
        <v>13.68</v>
      </c>
      <c r="V26" s="161"/>
      <c r="W26" s="152"/>
      <c r="X26" s="152"/>
      <c r="Y26" s="152"/>
      <c r="Z26" s="152"/>
      <c r="AA26" s="152"/>
      <c r="AB26" s="152"/>
      <c r="AC26" s="152"/>
      <c r="AD26" s="152"/>
      <c r="AE26" s="152"/>
      <c r="AF26" s="152" t="s">
        <v>325</v>
      </c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</row>
    <row r="27" spans="1:59" ht="22.5" outlineLevel="1" x14ac:dyDescent="0.2">
      <c r="A27" s="177">
        <v>18</v>
      </c>
      <c r="B27" s="178" t="s">
        <v>2585</v>
      </c>
      <c r="C27" s="186" t="s">
        <v>2586</v>
      </c>
      <c r="D27" s="179" t="s">
        <v>353</v>
      </c>
      <c r="E27" s="180">
        <v>232</v>
      </c>
      <c r="F27" s="181"/>
      <c r="G27" s="182">
        <f t="shared" si="0"/>
        <v>0</v>
      </c>
      <c r="H27" s="181"/>
      <c r="I27" s="182">
        <f t="shared" si="1"/>
        <v>0</v>
      </c>
      <c r="J27" s="181"/>
      <c r="K27" s="182">
        <f t="shared" si="2"/>
        <v>0</v>
      </c>
      <c r="L27" s="182">
        <v>21</v>
      </c>
      <c r="M27" s="182">
        <f t="shared" si="3"/>
        <v>0</v>
      </c>
      <c r="N27" s="182">
        <v>0</v>
      </c>
      <c r="O27" s="182">
        <f t="shared" si="4"/>
        <v>0</v>
      </c>
      <c r="P27" s="182">
        <v>0</v>
      </c>
      <c r="Q27" s="182">
        <f t="shared" si="5"/>
        <v>0</v>
      </c>
      <c r="R27" s="182"/>
      <c r="S27" s="182" t="s">
        <v>2587</v>
      </c>
      <c r="T27" s="161">
        <v>0</v>
      </c>
      <c r="U27" s="161">
        <f>ROUND(E27*T27,2)</f>
        <v>0</v>
      </c>
      <c r="V27" s="161"/>
      <c r="W27" s="152"/>
      <c r="X27" s="152"/>
      <c r="Y27" s="152"/>
      <c r="Z27" s="152"/>
      <c r="AA27" s="152"/>
      <c r="AB27" s="152"/>
      <c r="AC27" s="152"/>
      <c r="AD27" s="152"/>
      <c r="AE27" s="152"/>
      <c r="AF27" s="152" t="s">
        <v>325</v>
      </c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 spans="1:59" ht="22.5" outlineLevel="1" x14ac:dyDescent="0.2">
      <c r="A28" s="177">
        <v>19</v>
      </c>
      <c r="B28" s="178" t="s">
        <v>2588</v>
      </c>
      <c r="C28" s="186" t="s">
        <v>2589</v>
      </c>
      <c r="D28" s="179" t="s">
        <v>353</v>
      </c>
      <c r="E28" s="180">
        <v>238</v>
      </c>
      <c r="F28" s="181"/>
      <c r="G28" s="182">
        <f t="shared" si="0"/>
        <v>0</v>
      </c>
      <c r="H28" s="181"/>
      <c r="I28" s="182">
        <f t="shared" si="1"/>
        <v>0</v>
      </c>
      <c r="J28" s="181"/>
      <c r="K28" s="182">
        <f t="shared" si="2"/>
        <v>0</v>
      </c>
      <c r="L28" s="182">
        <v>21</v>
      </c>
      <c r="M28" s="182">
        <f t="shared" si="3"/>
        <v>0</v>
      </c>
      <c r="N28" s="182">
        <v>0</v>
      </c>
      <c r="O28" s="182">
        <f t="shared" si="4"/>
        <v>0</v>
      </c>
      <c r="P28" s="182">
        <v>0</v>
      </c>
      <c r="Q28" s="182">
        <f t="shared" si="5"/>
        <v>0</v>
      </c>
      <c r="R28" s="182"/>
      <c r="S28" s="182" t="s">
        <v>2587</v>
      </c>
      <c r="T28" s="161">
        <v>0</v>
      </c>
      <c r="U28" s="161">
        <f>ROUND(E28*T28,2)</f>
        <v>0</v>
      </c>
      <c r="V28" s="161"/>
      <c r="W28" s="152"/>
      <c r="X28" s="152"/>
      <c r="Y28" s="152"/>
      <c r="Z28" s="152"/>
      <c r="AA28" s="152"/>
      <c r="AB28" s="152"/>
      <c r="AC28" s="152"/>
      <c r="AD28" s="152"/>
      <c r="AE28" s="152"/>
      <c r="AF28" s="152" t="s">
        <v>325</v>
      </c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</row>
    <row r="29" spans="1:59" outlineLevel="1" x14ac:dyDescent="0.2">
      <c r="A29" s="177">
        <v>20</v>
      </c>
      <c r="B29" s="178" t="s">
        <v>2590</v>
      </c>
      <c r="C29" s="186" t="s">
        <v>2591</v>
      </c>
      <c r="D29" s="179" t="s">
        <v>353</v>
      </c>
      <c r="E29" s="180">
        <v>200</v>
      </c>
      <c r="F29" s="181"/>
      <c r="G29" s="182">
        <f t="shared" si="0"/>
        <v>0</v>
      </c>
      <c r="H29" s="181"/>
      <c r="I29" s="182">
        <f t="shared" si="1"/>
        <v>0</v>
      </c>
      <c r="J29" s="181"/>
      <c r="K29" s="182">
        <f t="shared" si="2"/>
        <v>0</v>
      </c>
      <c r="L29" s="182">
        <v>21</v>
      </c>
      <c r="M29" s="182">
        <f t="shared" si="3"/>
        <v>0</v>
      </c>
      <c r="N29" s="182">
        <v>0</v>
      </c>
      <c r="O29" s="182">
        <f t="shared" si="4"/>
        <v>0</v>
      </c>
      <c r="P29" s="182">
        <v>0</v>
      </c>
      <c r="Q29" s="182">
        <f t="shared" si="5"/>
        <v>0</v>
      </c>
      <c r="R29" s="182"/>
      <c r="S29" s="182" t="s">
        <v>2587</v>
      </c>
      <c r="T29" s="161">
        <v>0</v>
      </c>
      <c r="U29" s="161">
        <f>ROUND(E29*T29,2)</f>
        <v>0</v>
      </c>
      <c r="V29" s="161"/>
      <c r="W29" s="152"/>
      <c r="X29" s="152"/>
      <c r="Y29" s="152"/>
      <c r="Z29" s="152"/>
      <c r="AA29" s="152"/>
      <c r="AB29" s="152"/>
      <c r="AC29" s="152"/>
      <c r="AD29" s="152"/>
      <c r="AE29" s="152"/>
      <c r="AF29" s="152" t="s">
        <v>325</v>
      </c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</row>
    <row r="30" spans="1:59" outlineLevel="1" x14ac:dyDescent="0.2">
      <c r="A30" s="177">
        <v>21</v>
      </c>
      <c r="B30" s="178" t="s">
        <v>2592</v>
      </c>
      <c r="C30" s="186" t="s">
        <v>2591</v>
      </c>
      <c r="D30" s="179" t="s">
        <v>353</v>
      </c>
      <c r="E30" s="180">
        <v>270</v>
      </c>
      <c r="F30" s="181"/>
      <c r="G30" s="182">
        <f t="shared" si="0"/>
        <v>0</v>
      </c>
      <c r="H30" s="181"/>
      <c r="I30" s="182">
        <f t="shared" si="1"/>
        <v>0</v>
      </c>
      <c r="J30" s="181"/>
      <c r="K30" s="182">
        <f t="shared" si="2"/>
        <v>0</v>
      </c>
      <c r="L30" s="182">
        <v>21</v>
      </c>
      <c r="M30" s="182">
        <f t="shared" si="3"/>
        <v>0</v>
      </c>
      <c r="N30" s="182">
        <v>0</v>
      </c>
      <c r="O30" s="182">
        <f t="shared" si="4"/>
        <v>0</v>
      </c>
      <c r="P30" s="182">
        <v>0</v>
      </c>
      <c r="Q30" s="182">
        <f t="shared" si="5"/>
        <v>0</v>
      </c>
      <c r="R30" s="182"/>
      <c r="S30" s="182" t="s">
        <v>2587</v>
      </c>
      <c r="T30" s="161">
        <v>0</v>
      </c>
      <c r="U30" s="161">
        <f>ROUND(E30*T30,2)</f>
        <v>0</v>
      </c>
      <c r="V30" s="161"/>
      <c r="W30" s="152"/>
      <c r="X30" s="152"/>
      <c r="Y30" s="152"/>
      <c r="Z30" s="152"/>
      <c r="AA30" s="152"/>
      <c r="AB30" s="152"/>
      <c r="AC30" s="152"/>
      <c r="AD30" s="152"/>
      <c r="AE30" s="152"/>
      <c r="AF30" s="152" t="s">
        <v>325</v>
      </c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 spans="1:59" outlineLevel="1" x14ac:dyDescent="0.2">
      <c r="A31" s="177">
        <v>22</v>
      </c>
      <c r="B31" s="178" t="s">
        <v>2593</v>
      </c>
      <c r="C31" s="186" t="s">
        <v>2594</v>
      </c>
      <c r="D31" s="179" t="s">
        <v>353</v>
      </c>
      <c r="E31" s="180">
        <v>232</v>
      </c>
      <c r="F31" s="181"/>
      <c r="G31" s="182">
        <f t="shared" si="0"/>
        <v>0</v>
      </c>
      <c r="H31" s="181"/>
      <c r="I31" s="182">
        <f t="shared" si="1"/>
        <v>0</v>
      </c>
      <c r="J31" s="181"/>
      <c r="K31" s="182">
        <f t="shared" si="2"/>
        <v>0</v>
      </c>
      <c r="L31" s="182">
        <v>21</v>
      </c>
      <c r="M31" s="182">
        <f t="shared" si="3"/>
        <v>0</v>
      </c>
      <c r="N31" s="182">
        <v>0</v>
      </c>
      <c r="O31" s="182">
        <f t="shared" si="4"/>
        <v>0</v>
      </c>
      <c r="P31" s="182">
        <v>0</v>
      </c>
      <c r="Q31" s="182">
        <f t="shared" si="5"/>
        <v>0</v>
      </c>
      <c r="R31" s="182"/>
      <c r="S31" s="182" t="s">
        <v>265</v>
      </c>
      <c r="T31" s="161">
        <v>0</v>
      </c>
      <c r="U31" s="161">
        <f>ROUND(E31*T31,2)</f>
        <v>0</v>
      </c>
      <c r="V31" s="161"/>
      <c r="W31" s="152"/>
      <c r="X31" s="152"/>
      <c r="Y31" s="152"/>
      <c r="Z31" s="152"/>
      <c r="AA31" s="152"/>
      <c r="AB31" s="152"/>
      <c r="AC31" s="152"/>
      <c r="AD31" s="152"/>
      <c r="AE31" s="152"/>
      <c r="AF31" s="152" t="s">
        <v>325</v>
      </c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</row>
    <row r="32" spans="1:59" outlineLevel="1" x14ac:dyDescent="0.2">
      <c r="A32" s="177">
        <v>23</v>
      </c>
      <c r="B32" s="178" t="s">
        <v>2595</v>
      </c>
      <c r="C32" s="186" t="s">
        <v>2596</v>
      </c>
      <c r="D32" s="179" t="s">
        <v>353</v>
      </c>
      <c r="E32" s="180">
        <v>238</v>
      </c>
      <c r="F32" s="181"/>
      <c r="G32" s="182">
        <f t="shared" si="0"/>
        <v>0</v>
      </c>
      <c r="H32" s="181"/>
      <c r="I32" s="182">
        <f t="shared" si="1"/>
        <v>0</v>
      </c>
      <c r="J32" s="181"/>
      <c r="K32" s="182">
        <f t="shared" si="2"/>
        <v>0</v>
      </c>
      <c r="L32" s="182">
        <v>21</v>
      </c>
      <c r="M32" s="182">
        <f t="shared" si="3"/>
        <v>0</v>
      </c>
      <c r="N32" s="182">
        <v>0</v>
      </c>
      <c r="O32" s="182">
        <f t="shared" si="4"/>
        <v>0</v>
      </c>
      <c r="P32" s="182">
        <v>0</v>
      </c>
      <c r="Q32" s="182">
        <f t="shared" si="5"/>
        <v>0</v>
      </c>
      <c r="R32" s="182"/>
      <c r="S32" s="182" t="s">
        <v>265</v>
      </c>
      <c r="T32" s="161">
        <v>0</v>
      </c>
      <c r="U32" s="161">
        <f>ROUND(E32*T32,2)</f>
        <v>0</v>
      </c>
      <c r="V32" s="161"/>
      <c r="W32" s="152"/>
      <c r="X32" s="152"/>
      <c r="Y32" s="152"/>
      <c r="Z32" s="152"/>
      <c r="AA32" s="152"/>
      <c r="AB32" s="152"/>
      <c r="AC32" s="152"/>
      <c r="AD32" s="152"/>
      <c r="AE32" s="152"/>
      <c r="AF32" s="152" t="s">
        <v>325</v>
      </c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</row>
    <row r="33" spans="1:59" outlineLevel="1" x14ac:dyDescent="0.2">
      <c r="A33" s="177">
        <v>24</v>
      </c>
      <c r="B33" s="178" t="s">
        <v>2597</v>
      </c>
      <c r="C33" s="186" t="s">
        <v>2598</v>
      </c>
      <c r="D33" s="179" t="s">
        <v>1500</v>
      </c>
      <c r="E33" s="180">
        <v>3</v>
      </c>
      <c r="F33" s="181"/>
      <c r="G33" s="182">
        <f t="shared" si="0"/>
        <v>0</v>
      </c>
      <c r="H33" s="181"/>
      <c r="I33" s="182">
        <f t="shared" si="1"/>
        <v>0</v>
      </c>
      <c r="J33" s="181"/>
      <c r="K33" s="182">
        <f t="shared" si="2"/>
        <v>0</v>
      </c>
      <c r="L33" s="182">
        <v>21</v>
      </c>
      <c r="M33" s="182">
        <f t="shared" si="3"/>
        <v>0</v>
      </c>
      <c r="N33" s="182">
        <v>0</v>
      </c>
      <c r="O33" s="182">
        <f t="shared" si="4"/>
        <v>0</v>
      </c>
      <c r="P33" s="182">
        <v>0</v>
      </c>
      <c r="Q33" s="182">
        <f t="shared" si="5"/>
        <v>0</v>
      </c>
      <c r="R33" s="182"/>
      <c r="S33" s="182" t="s">
        <v>2587</v>
      </c>
      <c r="T33" s="161">
        <v>0</v>
      </c>
      <c r="U33" s="161">
        <f>ROUND(E33*T33,2)</f>
        <v>0</v>
      </c>
      <c r="V33" s="161"/>
      <c r="W33" s="152"/>
      <c r="X33" s="152"/>
      <c r="Y33" s="152"/>
      <c r="Z33" s="152"/>
      <c r="AA33" s="152"/>
      <c r="AB33" s="152"/>
      <c r="AC33" s="152"/>
      <c r="AD33" s="152"/>
      <c r="AE33" s="152"/>
      <c r="AF33" s="152" t="s">
        <v>325</v>
      </c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</row>
    <row r="34" spans="1:59" ht="22.5" outlineLevel="1" x14ac:dyDescent="0.2">
      <c r="A34" s="177">
        <v>25</v>
      </c>
      <c r="B34" s="178" t="s">
        <v>2599</v>
      </c>
      <c r="C34" s="186" t="s">
        <v>2600</v>
      </c>
      <c r="D34" s="179" t="s">
        <v>1500</v>
      </c>
      <c r="E34" s="180">
        <v>4</v>
      </c>
      <c r="F34" s="181"/>
      <c r="G34" s="182">
        <f t="shared" si="0"/>
        <v>0</v>
      </c>
      <c r="H34" s="181"/>
      <c r="I34" s="182">
        <f t="shared" si="1"/>
        <v>0</v>
      </c>
      <c r="J34" s="181"/>
      <c r="K34" s="182">
        <f t="shared" si="2"/>
        <v>0</v>
      </c>
      <c r="L34" s="182">
        <v>21</v>
      </c>
      <c r="M34" s="182">
        <f t="shared" si="3"/>
        <v>0</v>
      </c>
      <c r="N34" s="182">
        <v>0</v>
      </c>
      <c r="O34" s="182">
        <f t="shared" si="4"/>
        <v>0</v>
      </c>
      <c r="P34" s="182">
        <v>0</v>
      </c>
      <c r="Q34" s="182">
        <f t="shared" si="5"/>
        <v>0</v>
      </c>
      <c r="R34" s="182"/>
      <c r="S34" s="182" t="s">
        <v>2587</v>
      </c>
      <c r="T34" s="161">
        <v>0</v>
      </c>
      <c r="U34" s="161">
        <f>ROUND(E34*T34,2)</f>
        <v>0</v>
      </c>
      <c r="V34" s="161"/>
      <c r="W34" s="152"/>
      <c r="X34" s="152"/>
      <c r="Y34" s="152"/>
      <c r="Z34" s="152"/>
      <c r="AA34" s="152"/>
      <c r="AB34" s="152"/>
      <c r="AC34" s="152"/>
      <c r="AD34" s="152"/>
      <c r="AE34" s="152"/>
      <c r="AF34" s="152" t="s">
        <v>325</v>
      </c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</row>
    <row r="35" spans="1:59" outlineLevel="1" x14ac:dyDescent="0.2">
      <c r="A35" s="177">
        <v>26</v>
      </c>
      <c r="B35" s="178" t="s">
        <v>2601</v>
      </c>
      <c r="C35" s="186" t="s">
        <v>2602</v>
      </c>
      <c r="D35" s="179" t="s">
        <v>353</v>
      </c>
      <c r="E35" s="180">
        <v>5</v>
      </c>
      <c r="F35" s="181"/>
      <c r="G35" s="182">
        <f t="shared" si="0"/>
        <v>0</v>
      </c>
      <c r="H35" s="181"/>
      <c r="I35" s="182">
        <f t="shared" si="1"/>
        <v>0</v>
      </c>
      <c r="J35" s="181"/>
      <c r="K35" s="182">
        <f t="shared" si="2"/>
        <v>0</v>
      </c>
      <c r="L35" s="182">
        <v>21</v>
      </c>
      <c r="M35" s="182">
        <f t="shared" si="3"/>
        <v>0</v>
      </c>
      <c r="N35" s="182">
        <v>0</v>
      </c>
      <c r="O35" s="182">
        <f t="shared" si="4"/>
        <v>0</v>
      </c>
      <c r="P35" s="182">
        <v>0</v>
      </c>
      <c r="Q35" s="182">
        <f t="shared" si="5"/>
        <v>0</v>
      </c>
      <c r="R35" s="182"/>
      <c r="S35" s="182" t="s">
        <v>2587</v>
      </c>
      <c r="T35" s="161">
        <v>0</v>
      </c>
      <c r="U35" s="161">
        <f>ROUND(E35*T35,2)</f>
        <v>0</v>
      </c>
      <c r="V35" s="161"/>
      <c r="W35" s="152"/>
      <c r="X35" s="152"/>
      <c r="Y35" s="152"/>
      <c r="Z35" s="152"/>
      <c r="AA35" s="152"/>
      <c r="AB35" s="152"/>
      <c r="AC35" s="152"/>
      <c r="AD35" s="152"/>
      <c r="AE35" s="152"/>
      <c r="AF35" s="152" t="s">
        <v>325</v>
      </c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</row>
    <row r="36" spans="1:59" outlineLevel="1" x14ac:dyDescent="0.2">
      <c r="A36" s="177">
        <v>27</v>
      </c>
      <c r="B36" s="178" t="s">
        <v>2603</v>
      </c>
      <c r="C36" s="186" t="s">
        <v>2604</v>
      </c>
      <c r="D36" s="179" t="s">
        <v>353</v>
      </c>
      <c r="E36" s="180">
        <v>47</v>
      </c>
      <c r="F36" s="181"/>
      <c r="G36" s="182">
        <f t="shared" si="0"/>
        <v>0</v>
      </c>
      <c r="H36" s="181"/>
      <c r="I36" s="182">
        <f t="shared" si="1"/>
        <v>0</v>
      </c>
      <c r="J36" s="181"/>
      <c r="K36" s="182">
        <f t="shared" si="2"/>
        <v>0</v>
      </c>
      <c r="L36" s="182">
        <v>21</v>
      </c>
      <c r="M36" s="182">
        <f t="shared" si="3"/>
        <v>0</v>
      </c>
      <c r="N36" s="182">
        <v>0</v>
      </c>
      <c r="O36" s="182">
        <f t="shared" si="4"/>
        <v>0</v>
      </c>
      <c r="P36" s="182">
        <v>0</v>
      </c>
      <c r="Q36" s="182">
        <f t="shared" si="5"/>
        <v>0</v>
      </c>
      <c r="R36" s="182"/>
      <c r="S36" s="182" t="s">
        <v>2587</v>
      </c>
      <c r="T36" s="161">
        <v>0</v>
      </c>
      <c r="U36" s="161">
        <f>ROUND(E36*T36,2)</f>
        <v>0</v>
      </c>
      <c r="V36" s="161"/>
      <c r="W36" s="152"/>
      <c r="X36" s="152"/>
      <c r="Y36" s="152"/>
      <c r="Z36" s="152"/>
      <c r="AA36" s="152"/>
      <c r="AB36" s="152"/>
      <c r="AC36" s="152"/>
      <c r="AD36" s="152"/>
      <c r="AE36" s="152"/>
      <c r="AF36" s="152" t="s">
        <v>325</v>
      </c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</row>
    <row r="37" spans="1:59" ht="22.5" outlineLevel="1" x14ac:dyDescent="0.2">
      <c r="A37" s="177">
        <v>28</v>
      </c>
      <c r="B37" s="178" t="s">
        <v>2605</v>
      </c>
      <c r="C37" s="186" t="s">
        <v>2606</v>
      </c>
      <c r="D37" s="179" t="s">
        <v>353</v>
      </c>
      <c r="E37" s="180">
        <v>32</v>
      </c>
      <c r="F37" s="181"/>
      <c r="G37" s="182">
        <f t="shared" si="0"/>
        <v>0</v>
      </c>
      <c r="H37" s="181"/>
      <c r="I37" s="182">
        <f t="shared" si="1"/>
        <v>0</v>
      </c>
      <c r="J37" s="181"/>
      <c r="K37" s="182">
        <f t="shared" si="2"/>
        <v>0</v>
      </c>
      <c r="L37" s="182">
        <v>21</v>
      </c>
      <c r="M37" s="182">
        <f t="shared" si="3"/>
        <v>0</v>
      </c>
      <c r="N37" s="182">
        <v>0</v>
      </c>
      <c r="O37" s="182">
        <f t="shared" si="4"/>
        <v>0</v>
      </c>
      <c r="P37" s="182">
        <v>0</v>
      </c>
      <c r="Q37" s="182">
        <f t="shared" si="5"/>
        <v>0</v>
      </c>
      <c r="R37" s="182"/>
      <c r="S37" s="182" t="s">
        <v>2587</v>
      </c>
      <c r="T37" s="161">
        <v>0</v>
      </c>
      <c r="U37" s="161">
        <f>ROUND(E37*T37,2)</f>
        <v>0</v>
      </c>
      <c r="V37" s="161"/>
      <c r="W37" s="152"/>
      <c r="X37" s="152"/>
      <c r="Y37" s="152"/>
      <c r="Z37" s="152"/>
      <c r="AA37" s="152"/>
      <c r="AB37" s="152"/>
      <c r="AC37" s="152"/>
      <c r="AD37" s="152"/>
      <c r="AE37" s="152"/>
      <c r="AF37" s="152" t="s">
        <v>325</v>
      </c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</row>
    <row r="38" spans="1:59" outlineLevel="1" x14ac:dyDescent="0.2">
      <c r="A38" s="177">
        <v>29</v>
      </c>
      <c r="B38" s="178" t="s">
        <v>2603</v>
      </c>
      <c r="C38" s="186" t="s">
        <v>2607</v>
      </c>
      <c r="D38" s="179" t="s">
        <v>353</v>
      </c>
      <c r="E38" s="180">
        <v>47</v>
      </c>
      <c r="F38" s="181"/>
      <c r="G38" s="182">
        <f t="shared" si="0"/>
        <v>0</v>
      </c>
      <c r="H38" s="181"/>
      <c r="I38" s="182">
        <f t="shared" si="1"/>
        <v>0</v>
      </c>
      <c r="J38" s="181"/>
      <c r="K38" s="182">
        <f t="shared" si="2"/>
        <v>0</v>
      </c>
      <c r="L38" s="182">
        <v>21</v>
      </c>
      <c r="M38" s="182">
        <f t="shared" si="3"/>
        <v>0</v>
      </c>
      <c r="N38" s="182">
        <v>0</v>
      </c>
      <c r="O38" s="182">
        <f t="shared" si="4"/>
        <v>0</v>
      </c>
      <c r="P38" s="182">
        <v>0</v>
      </c>
      <c r="Q38" s="182">
        <f t="shared" si="5"/>
        <v>0</v>
      </c>
      <c r="R38" s="182"/>
      <c r="S38" s="182" t="s">
        <v>2587</v>
      </c>
      <c r="T38" s="161">
        <v>0</v>
      </c>
      <c r="U38" s="161">
        <f>ROUND(E38*T38,2)</f>
        <v>0</v>
      </c>
      <c r="V38" s="161"/>
      <c r="W38" s="152"/>
      <c r="X38" s="152"/>
      <c r="Y38" s="152"/>
      <c r="Z38" s="152"/>
      <c r="AA38" s="152"/>
      <c r="AB38" s="152"/>
      <c r="AC38" s="152"/>
      <c r="AD38" s="152"/>
      <c r="AE38" s="152"/>
      <c r="AF38" s="152" t="s">
        <v>1548</v>
      </c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</row>
    <row r="39" spans="1:59" outlineLevel="1" x14ac:dyDescent="0.2">
      <c r="A39" s="171">
        <v>30</v>
      </c>
      <c r="B39" s="172" t="s">
        <v>2605</v>
      </c>
      <c r="C39" s="187" t="s">
        <v>2608</v>
      </c>
      <c r="D39" s="173" t="s">
        <v>353</v>
      </c>
      <c r="E39" s="174">
        <v>47</v>
      </c>
      <c r="F39" s="175"/>
      <c r="G39" s="176">
        <f t="shared" si="0"/>
        <v>0</v>
      </c>
      <c r="H39" s="175"/>
      <c r="I39" s="176">
        <f t="shared" si="1"/>
        <v>0</v>
      </c>
      <c r="J39" s="175"/>
      <c r="K39" s="176">
        <f t="shared" si="2"/>
        <v>0</v>
      </c>
      <c r="L39" s="176">
        <v>21</v>
      </c>
      <c r="M39" s="176">
        <f t="shared" si="3"/>
        <v>0</v>
      </c>
      <c r="N39" s="176">
        <v>0</v>
      </c>
      <c r="O39" s="176">
        <f t="shared" si="4"/>
        <v>0</v>
      </c>
      <c r="P39" s="176">
        <v>0</v>
      </c>
      <c r="Q39" s="176">
        <f t="shared" si="5"/>
        <v>0</v>
      </c>
      <c r="R39" s="176"/>
      <c r="S39" s="176" t="s">
        <v>2587</v>
      </c>
      <c r="T39" s="161">
        <v>0</v>
      </c>
      <c r="U39" s="161">
        <f>ROUND(E39*T39,2)</f>
        <v>0</v>
      </c>
      <c r="V39" s="161"/>
      <c r="W39" s="152"/>
      <c r="X39" s="152"/>
      <c r="Y39" s="152"/>
      <c r="Z39" s="152"/>
      <c r="AA39" s="152"/>
      <c r="AB39" s="152"/>
      <c r="AC39" s="152"/>
      <c r="AD39" s="152"/>
      <c r="AE39" s="152"/>
      <c r="AF39" s="152" t="s">
        <v>1548</v>
      </c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</row>
    <row r="40" spans="1:59" x14ac:dyDescent="0.2">
      <c r="A40" s="5"/>
      <c r="B40" s="6"/>
      <c r="C40" s="188"/>
      <c r="D40" s="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AD40">
        <v>15</v>
      </c>
      <c r="AE40">
        <v>21</v>
      </c>
    </row>
    <row r="41" spans="1:59" x14ac:dyDescent="0.2">
      <c r="A41" s="155"/>
      <c r="B41" s="156" t="s">
        <v>29</v>
      </c>
      <c r="C41" s="189"/>
      <c r="D41" s="157"/>
      <c r="E41" s="158"/>
      <c r="F41" s="158"/>
      <c r="G41" s="184">
        <f>G8</f>
        <v>0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AD41">
        <f>SUMIF(L7:L39,AD40,G7:G39)</f>
        <v>0</v>
      </c>
      <c r="AE41">
        <f>SUMIF(L7:L39,AE40,G7:G39)</f>
        <v>0</v>
      </c>
      <c r="AF41" t="s">
        <v>300</v>
      </c>
    </row>
    <row r="42" spans="1:59" x14ac:dyDescent="0.2">
      <c r="C42" s="190"/>
      <c r="D42" s="143"/>
      <c r="AF42" t="s">
        <v>319</v>
      </c>
    </row>
    <row r="43" spans="1:59" x14ac:dyDescent="0.2">
      <c r="D43" s="143"/>
    </row>
    <row r="44" spans="1:59" x14ac:dyDescent="0.2">
      <c r="D44" s="143"/>
    </row>
    <row r="45" spans="1:59" x14ac:dyDescent="0.2">
      <c r="D45" s="143"/>
    </row>
    <row r="46" spans="1:59" x14ac:dyDescent="0.2">
      <c r="D46" s="143"/>
    </row>
    <row r="47" spans="1:59" x14ac:dyDescent="0.2">
      <c r="D47" s="143"/>
    </row>
    <row r="48" spans="1:59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pe08pEA/PXEs0M6AHGGORF4lPI7gkdvSs/orqiBSzcKZzX/NaWcX6u/XKFmwI6vy8AjCjB6gWqKzmLTXmqL5+g==" saltValue="lrLA0XT3tc2ocJMZIGPUHQ==" spinCount="100000" sheet="1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250" t="s">
        <v>320</v>
      </c>
      <c r="B1" s="250"/>
      <c r="C1" s="250"/>
      <c r="D1" s="250"/>
      <c r="E1" s="250"/>
      <c r="F1" s="250"/>
      <c r="G1" s="250"/>
      <c r="AF1" t="s">
        <v>236</v>
      </c>
    </row>
    <row r="2" spans="1:59" ht="24.95" customHeight="1" x14ac:dyDescent="0.2">
      <c r="A2" s="144" t="s">
        <v>7</v>
      </c>
      <c r="B2" s="73" t="s">
        <v>44</v>
      </c>
      <c r="C2" s="251" t="s">
        <v>45</v>
      </c>
      <c r="D2" s="252"/>
      <c r="E2" s="252"/>
      <c r="F2" s="252"/>
      <c r="G2" s="253"/>
      <c r="AF2" t="s">
        <v>237</v>
      </c>
    </row>
    <row r="3" spans="1:59" ht="24.95" customHeight="1" x14ac:dyDescent="0.2">
      <c r="A3" s="144" t="s">
        <v>8</v>
      </c>
      <c r="B3" s="73" t="s">
        <v>86</v>
      </c>
      <c r="C3" s="251" t="s">
        <v>87</v>
      </c>
      <c r="D3" s="252"/>
      <c r="E3" s="252"/>
      <c r="F3" s="252"/>
      <c r="G3" s="253"/>
      <c r="AB3" s="90" t="s">
        <v>237</v>
      </c>
      <c r="AF3" t="s">
        <v>239</v>
      </c>
    </row>
    <row r="4" spans="1:59" ht="24.95" customHeight="1" x14ac:dyDescent="0.2">
      <c r="A4" s="145" t="s">
        <v>9</v>
      </c>
      <c r="B4" s="146" t="s">
        <v>88</v>
      </c>
      <c r="C4" s="254" t="s">
        <v>89</v>
      </c>
      <c r="D4" s="255"/>
      <c r="E4" s="255"/>
      <c r="F4" s="255"/>
      <c r="G4" s="256"/>
      <c r="AF4" t="s">
        <v>240</v>
      </c>
    </row>
    <row r="5" spans="1:59" x14ac:dyDescent="0.2">
      <c r="D5" s="143"/>
    </row>
    <row r="6" spans="1:59" ht="38.25" x14ac:dyDescent="0.2">
      <c r="A6" s="148" t="s">
        <v>241</v>
      </c>
      <c r="B6" s="150" t="s">
        <v>242</v>
      </c>
      <c r="C6" s="150" t="s">
        <v>243</v>
      </c>
      <c r="D6" s="149" t="s">
        <v>244</v>
      </c>
      <c r="E6" s="148" t="s">
        <v>245</v>
      </c>
      <c r="F6" s="147" t="s">
        <v>246</v>
      </c>
      <c r="G6" s="148" t="s">
        <v>29</v>
      </c>
      <c r="H6" s="151" t="s">
        <v>30</v>
      </c>
      <c r="I6" s="151" t="s">
        <v>247</v>
      </c>
      <c r="J6" s="151" t="s">
        <v>31</v>
      </c>
      <c r="K6" s="151" t="s">
        <v>248</v>
      </c>
      <c r="L6" s="151" t="s">
        <v>249</v>
      </c>
      <c r="M6" s="151" t="s">
        <v>250</v>
      </c>
      <c r="N6" s="151" t="s">
        <v>251</v>
      </c>
      <c r="O6" s="151" t="s">
        <v>252</v>
      </c>
      <c r="P6" s="151" t="s">
        <v>253</v>
      </c>
      <c r="Q6" s="151" t="s">
        <v>254</v>
      </c>
      <c r="R6" s="151" t="s">
        <v>255</v>
      </c>
      <c r="S6" s="151" t="s">
        <v>256</v>
      </c>
      <c r="T6" s="151" t="s">
        <v>257</v>
      </c>
      <c r="U6" s="151" t="s">
        <v>258</v>
      </c>
      <c r="V6" s="151" t="s">
        <v>259</v>
      </c>
    </row>
    <row r="7" spans="1:59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59" x14ac:dyDescent="0.2">
      <c r="A8" s="166" t="s">
        <v>260</v>
      </c>
      <c r="B8" s="167" t="s">
        <v>59</v>
      </c>
      <c r="C8" s="185" t="s">
        <v>133</v>
      </c>
      <c r="D8" s="168"/>
      <c r="E8" s="169"/>
      <c r="F8" s="170"/>
      <c r="G8" s="170">
        <f>SUMIF(AF9:AF15,"&lt;&gt;NOR",G9:G15)</f>
        <v>0</v>
      </c>
      <c r="H8" s="170"/>
      <c r="I8" s="170">
        <f>SUM(I9:I15)</f>
        <v>0</v>
      </c>
      <c r="J8" s="170"/>
      <c r="K8" s="170">
        <f>SUM(K9:K15)</f>
        <v>0</v>
      </c>
      <c r="L8" s="170"/>
      <c r="M8" s="170">
        <f>SUM(M9:M15)</f>
        <v>0</v>
      </c>
      <c r="N8" s="170"/>
      <c r="O8" s="170">
        <f>SUM(O9:O15)</f>
        <v>0</v>
      </c>
      <c r="P8" s="170"/>
      <c r="Q8" s="170">
        <f>SUM(Q9:Q15)</f>
        <v>0</v>
      </c>
      <c r="R8" s="170"/>
      <c r="S8" s="170"/>
      <c r="T8" s="165"/>
      <c r="U8" s="165">
        <f>SUM(U9:U15)</f>
        <v>10.48</v>
      </c>
      <c r="V8" s="165"/>
      <c r="AF8" t="s">
        <v>261</v>
      </c>
    </row>
    <row r="9" spans="1:59" outlineLevel="1" x14ac:dyDescent="0.2">
      <c r="A9" s="171">
        <v>1</v>
      </c>
      <c r="B9" s="172" t="s">
        <v>321</v>
      </c>
      <c r="C9" s="187" t="s">
        <v>322</v>
      </c>
      <c r="D9" s="173" t="s">
        <v>323</v>
      </c>
      <c r="E9" s="174">
        <v>6.9951999999999996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15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324</v>
      </c>
      <c r="S9" s="176" t="s">
        <v>269</v>
      </c>
      <c r="T9" s="161">
        <v>0.495</v>
      </c>
      <c r="U9" s="161">
        <f>ROUND(E9*T9,2)</f>
        <v>3.46</v>
      </c>
      <c r="V9" s="161"/>
      <c r="W9" s="152"/>
      <c r="X9" s="152"/>
      <c r="Y9" s="152"/>
      <c r="Z9" s="152"/>
      <c r="AA9" s="152"/>
      <c r="AB9" s="152"/>
      <c r="AC9" s="152"/>
      <c r="AD9" s="152"/>
      <c r="AE9" s="152"/>
      <c r="AF9" s="152" t="s">
        <v>325</v>
      </c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</row>
    <row r="10" spans="1:59" ht="22.5" outlineLevel="1" x14ac:dyDescent="0.2">
      <c r="A10" s="159"/>
      <c r="B10" s="160"/>
      <c r="C10" s="257" t="s">
        <v>326</v>
      </c>
      <c r="D10" s="258"/>
      <c r="E10" s="258"/>
      <c r="F10" s="258"/>
      <c r="G10" s="258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52"/>
      <c r="X10" s="152"/>
      <c r="Y10" s="152"/>
      <c r="Z10" s="152"/>
      <c r="AA10" s="152"/>
      <c r="AB10" s="152"/>
      <c r="AC10" s="152"/>
      <c r="AD10" s="152"/>
      <c r="AE10" s="152"/>
      <c r="AF10" s="152" t="s">
        <v>327</v>
      </c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83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A10" s="152"/>
      <c r="BB10" s="152"/>
      <c r="BC10" s="152"/>
      <c r="BD10" s="152"/>
      <c r="BE10" s="152"/>
      <c r="BF10" s="152"/>
      <c r="BG10" s="152"/>
    </row>
    <row r="11" spans="1:59" outlineLevel="1" x14ac:dyDescent="0.2">
      <c r="A11" s="159"/>
      <c r="B11" s="160"/>
      <c r="C11" s="193" t="s">
        <v>2609</v>
      </c>
      <c r="D11" s="191"/>
      <c r="E11" s="192">
        <v>2.08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52"/>
      <c r="X11" s="152"/>
      <c r="Y11" s="152"/>
      <c r="Z11" s="152"/>
      <c r="AA11" s="152"/>
      <c r="AB11" s="152"/>
      <c r="AC11" s="152"/>
      <c r="AD11" s="152"/>
      <c r="AE11" s="152"/>
      <c r="AF11" s="152" t="s">
        <v>329</v>
      </c>
      <c r="AG11" s="152">
        <v>0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</row>
    <row r="12" spans="1:59" outlineLevel="1" x14ac:dyDescent="0.2">
      <c r="A12" s="159"/>
      <c r="B12" s="160"/>
      <c r="C12" s="193" t="s">
        <v>2610</v>
      </c>
      <c r="D12" s="191"/>
      <c r="E12" s="192">
        <v>4.92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52"/>
      <c r="X12" s="152"/>
      <c r="Y12" s="152"/>
      <c r="Z12" s="152"/>
      <c r="AA12" s="152"/>
      <c r="AB12" s="152"/>
      <c r="AC12" s="152"/>
      <c r="AD12" s="152"/>
      <c r="AE12" s="152"/>
      <c r="AF12" s="152" t="s">
        <v>329</v>
      </c>
      <c r="AG12" s="152">
        <v>0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</row>
    <row r="13" spans="1:59" outlineLevel="1" x14ac:dyDescent="0.2">
      <c r="A13" s="171">
        <v>2</v>
      </c>
      <c r="B13" s="172" t="s">
        <v>450</v>
      </c>
      <c r="C13" s="187" t="s">
        <v>451</v>
      </c>
      <c r="D13" s="173" t="s">
        <v>323</v>
      </c>
      <c r="E13" s="174">
        <v>6.9951999999999996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15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 t="s">
        <v>324</v>
      </c>
      <c r="S13" s="176" t="s">
        <v>269</v>
      </c>
      <c r="T13" s="161">
        <v>1.0036</v>
      </c>
      <c r="U13" s="161">
        <f>ROUND(E13*T13,2)</f>
        <v>7.02</v>
      </c>
      <c r="V13" s="161"/>
      <c r="W13" s="152"/>
      <c r="X13" s="152"/>
      <c r="Y13" s="152"/>
      <c r="Z13" s="152"/>
      <c r="AA13" s="152"/>
      <c r="AB13" s="152"/>
      <c r="AC13" s="152"/>
      <c r="AD13" s="152"/>
      <c r="AE13" s="152"/>
      <c r="AF13" s="152" t="s">
        <v>325</v>
      </c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</row>
    <row r="14" spans="1:59" ht="22.5" outlineLevel="1" x14ac:dyDescent="0.2">
      <c r="A14" s="159"/>
      <c r="B14" s="160"/>
      <c r="C14" s="257" t="s">
        <v>326</v>
      </c>
      <c r="D14" s="258"/>
      <c r="E14" s="258"/>
      <c r="F14" s="258"/>
      <c r="G14" s="258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52"/>
      <c r="X14" s="152"/>
      <c r="Y14" s="152"/>
      <c r="Z14" s="152"/>
      <c r="AA14" s="152"/>
      <c r="AB14" s="152"/>
      <c r="AC14" s="152"/>
      <c r="AD14" s="152"/>
      <c r="AE14" s="152"/>
      <c r="AF14" s="152" t="s">
        <v>327</v>
      </c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83" t="str">
        <f>C14</f>
        <v>zapažených i nezapažených s urovnáním dna do předepsaného profilu a spádu, s přehozením výkopku na přilehlém terénu na vzdálenost do 3 m od podélné osy rýhy nebo s naložením výkopku na dopravní prostředek.</v>
      </c>
      <c r="BA14" s="152"/>
      <c r="BB14" s="152"/>
      <c r="BC14" s="152"/>
      <c r="BD14" s="152"/>
      <c r="BE14" s="152"/>
      <c r="BF14" s="152"/>
      <c r="BG14" s="152"/>
    </row>
    <row r="15" spans="1:59" outlineLevel="1" x14ac:dyDescent="0.2">
      <c r="A15" s="159"/>
      <c r="B15" s="160"/>
      <c r="C15" s="193" t="s">
        <v>2611</v>
      </c>
      <c r="D15" s="191"/>
      <c r="E15" s="192">
        <v>7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52"/>
      <c r="X15" s="152"/>
      <c r="Y15" s="152"/>
      <c r="Z15" s="152"/>
      <c r="AA15" s="152"/>
      <c r="AB15" s="152"/>
      <c r="AC15" s="152"/>
      <c r="AD15" s="152"/>
      <c r="AE15" s="152"/>
      <c r="AF15" s="152" t="s">
        <v>329</v>
      </c>
      <c r="AG15" s="152">
        <v>0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</row>
    <row r="16" spans="1:59" x14ac:dyDescent="0.2">
      <c r="A16" s="166" t="s">
        <v>260</v>
      </c>
      <c r="B16" s="167" t="s">
        <v>144</v>
      </c>
      <c r="C16" s="185" t="s">
        <v>145</v>
      </c>
      <c r="D16" s="168"/>
      <c r="E16" s="169"/>
      <c r="F16" s="170"/>
      <c r="G16" s="170">
        <f>SUMIF(AF17:AF25,"&lt;&gt;NOR",G17:G25)</f>
        <v>0</v>
      </c>
      <c r="H16" s="170"/>
      <c r="I16" s="170">
        <f>SUM(I17:I25)</f>
        <v>0</v>
      </c>
      <c r="J16" s="170"/>
      <c r="K16" s="170">
        <f>SUM(K17:K25)</f>
        <v>0</v>
      </c>
      <c r="L16" s="170"/>
      <c r="M16" s="170">
        <f>SUM(M17:M25)</f>
        <v>0</v>
      </c>
      <c r="N16" s="170"/>
      <c r="O16" s="170">
        <f>SUM(O17:O25)</f>
        <v>19.82</v>
      </c>
      <c r="P16" s="170"/>
      <c r="Q16" s="170">
        <f>SUM(Q17:Q25)</f>
        <v>0</v>
      </c>
      <c r="R16" s="170"/>
      <c r="S16" s="170"/>
      <c r="T16" s="165"/>
      <c r="U16" s="165">
        <f>SUM(U17:U25)</f>
        <v>7.66</v>
      </c>
      <c r="V16" s="165"/>
      <c r="AF16" t="s">
        <v>261</v>
      </c>
    </row>
    <row r="17" spans="1:59" outlineLevel="1" x14ac:dyDescent="0.2">
      <c r="A17" s="171">
        <v>3</v>
      </c>
      <c r="B17" s="172" t="s">
        <v>346</v>
      </c>
      <c r="C17" s="187" t="s">
        <v>347</v>
      </c>
      <c r="D17" s="173" t="s">
        <v>323</v>
      </c>
      <c r="E17" s="174">
        <v>7.8048000000000002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15</v>
      </c>
      <c r="M17" s="176">
        <f>G17*(1+L17/100)</f>
        <v>0</v>
      </c>
      <c r="N17" s="176">
        <v>2.5249999999999999</v>
      </c>
      <c r="O17" s="176">
        <f>ROUND(E17*N17,2)</f>
        <v>19.71</v>
      </c>
      <c r="P17" s="176">
        <v>0</v>
      </c>
      <c r="Q17" s="176">
        <f>ROUND(E17*P17,2)</f>
        <v>0</v>
      </c>
      <c r="R17" s="176" t="s">
        <v>348</v>
      </c>
      <c r="S17" s="176" t="s">
        <v>269</v>
      </c>
      <c r="T17" s="161">
        <v>0.47699999999999998</v>
      </c>
      <c r="U17" s="161">
        <f>ROUND(E17*T17,2)</f>
        <v>3.72</v>
      </c>
      <c r="V17" s="161"/>
      <c r="W17" s="152"/>
      <c r="X17" s="152"/>
      <c r="Y17" s="152"/>
      <c r="Z17" s="152"/>
      <c r="AA17" s="152"/>
      <c r="AB17" s="152"/>
      <c r="AC17" s="152"/>
      <c r="AD17" s="152"/>
      <c r="AE17" s="152"/>
      <c r="AF17" s="152" t="s">
        <v>325</v>
      </c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</row>
    <row r="18" spans="1:59" outlineLevel="1" x14ac:dyDescent="0.2">
      <c r="A18" s="159"/>
      <c r="B18" s="160"/>
      <c r="C18" s="193" t="s">
        <v>2612</v>
      </c>
      <c r="D18" s="191"/>
      <c r="E18" s="192">
        <v>2.48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52"/>
      <c r="X18" s="152"/>
      <c r="Y18" s="152"/>
      <c r="Z18" s="152"/>
      <c r="AA18" s="152"/>
      <c r="AB18" s="152"/>
      <c r="AC18" s="152"/>
      <c r="AD18" s="152"/>
      <c r="AE18" s="152"/>
      <c r="AF18" s="152" t="s">
        <v>329</v>
      </c>
      <c r="AG18" s="152">
        <v>0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</row>
    <row r="19" spans="1:59" outlineLevel="1" x14ac:dyDescent="0.2">
      <c r="A19" s="159"/>
      <c r="B19" s="160"/>
      <c r="C19" s="193" t="s">
        <v>2613</v>
      </c>
      <c r="D19" s="191"/>
      <c r="E19" s="192">
        <v>5.32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52"/>
      <c r="X19" s="152"/>
      <c r="Y19" s="152"/>
      <c r="Z19" s="152"/>
      <c r="AA19" s="152"/>
      <c r="AB19" s="152"/>
      <c r="AC19" s="152"/>
      <c r="AD19" s="152"/>
      <c r="AE19" s="152"/>
      <c r="AF19" s="152" t="s">
        <v>329</v>
      </c>
      <c r="AG19" s="152">
        <v>0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</row>
    <row r="20" spans="1:59" outlineLevel="1" x14ac:dyDescent="0.2">
      <c r="A20" s="171">
        <v>4</v>
      </c>
      <c r="B20" s="172" t="s">
        <v>1275</v>
      </c>
      <c r="C20" s="187" t="s">
        <v>1276</v>
      </c>
      <c r="D20" s="173" t="s">
        <v>353</v>
      </c>
      <c r="E20" s="174">
        <v>2.88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15</v>
      </c>
      <c r="M20" s="176">
        <f>G20*(1+L20/100)</f>
        <v>0</v>
      </c>
      <c r="N20" s="176">
        <v>3.916E-2</v>
      </c>
      <c r="O20" s="176">
        <f>ROUND(E20*N20,2)</f>
        <v>0.11</v>
      </c>
      <c r="P20" s="176">
        <v>0</v>
      </c>
      <c r="Q20" s="176">
        <f>ROUND(E20*P20,2)</f>
        <v>0</v>
      </c>
      <c r="R20" s="176" t="s">
        <v>348</v>
      </c>
      <c r="S20" s="176" t="s">
        <v>269</v>
      </c>
      <c r="T20" s="161">
        <v>1.05</v>
      </c>
      <c r="U20" s="161">
        <f>ROUND(E20*T20,2)</f>
        <v>3.02</v>
      </c>
      <c r="V20" s="161"/>
      <c r="W20" s="152"/>
      <c r="X20" s="152"/>
      <c r="Y20" s="152"/>
      <c r="Z20" s="152"/>
      <c r="AA20" s="152"/>
      <c r="AB20" s="152"/>
      <c r="AC20" s="152"/>
      <c r="AD20" s="152"/>
      <c r="AE20" s="152"/>
      <c r="AF20" s="152" t="s">
        <v>325</v>
      </c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</row>
    <row r="21" spans="1:59" ht="22.5" outlineLevel="1" x14ac:dyDescent="0.2">
      <c r="A21" s="159"/>
      <c r="B21" s="160"/>
      <c r="C21" s="257" t="s">
        <v>1277</v>
      </c>
      <c r="D21" s="258"/>
      <c r="E21" s="258"/>
      <c r="F21" s="258"/>
      <c r="G21" s="258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52"/>
      <c r="X21" s="152"/>
      <c r="Y21" s="152"/>
      <c r="Z21" s="152"/>
      <c r="AA21" s="152"/>
      <c r="AB21" s="152"/>
      <c r="AC21" s="152"/>
      <c r="AD21" s="152"/>
      <c r="AE21" s="152"/>
      <c r="AF21" s="152" t="s">
        <v>327</v>
      </c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83" t="str">
        <f>C21</f>
        <v>svislé nebo šikmé (odkloněné), půdorysně přímé nebo zalomené, stěn základových pasů ve volných nebo zapažených jámách, rýhách, šachtách, včetně případných vzpěr,</v>
      </c>
      <c r="BA21" s="152"/>
      <c r="BB21" s="152"/>
      <c r="BC21" s="152"/>
      <c r="BD21" s="152"/>
      <c r="BE21" s="152"/>
      <c r="BF21" s="152"/>
      <c r="BG21" s="152"/>
    </row>
    <row r="22" spans="1:59" outlineLevel="1" x14ac:dyDescent="0.2">
      <c r="A22" s="159"/>
      <c r="B22" s="160"/>
      <c r="C22" s="193" t="s">
        <v>2614</v>
      </c>
      <c r="D22" s="191"/>
      <c r="E22" s="192">
        <v>2.88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52"/>
      <c r="X22" s="152"/>
      <c r="Y22" s="152"/>
      <c r="Z22" s="152"/>
      <c r="AA22" s="152"/>
      <c r="AB22" s="152"/>
      <c r="AC22" s="152"/>
      <c r="AD22" s="152"/>
      <c r="AE22" s="152"/>
      <c r="AF22" s="152" t="s">
        <v>329</v>
      </c>
      <c r="AG22" s="152">
        <v>0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</row>
    <row r="23" spans="1:59" outlineLevel="1" x14ac:dyDescent="0.2">
      <c r="A23" s="171">
        <v>5</v>
      </c>
      <c r="B23" s="172" t="s">
        <v>1280</v>
      </c>
      <c r="C23" s="187" t="s">
        <v>1281</v>
      </c>
      <c r="D23" s="173" t="s">
        <v>353</v>
      </c>
      <c r="E23" s="174">
        <v>2.88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15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 t="s">
        <v>348</v>
      </c>
      <c r="S23" s="176" t="s">
        <v>269</v>
      </c>
      <c r="T23" s="161">
        <v>0.32</v>
      </c>
      <c r="U23" s="161">
        <f>ROUND(E23*T23,2)</f>
        <v>0.92</v>
      </c>
      <c r="V23" s="161"/>
      <c r="W23" s="152"/>
      <c r="X23" s="152"/>
      <c r="Y23" s="152"/>
      <c r="Z23" s="152"/>
      <c r="AA23" s="152"/>
      <c r="AB23" s="152"/>
      <c r="AC23" s="152"/>
      <c r="AD23" s="152"/>
      <c r="AE23" s="152"/>
      <c r="AF23" s="152" t="s">
        <v>325</v>
      </c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</row>
    <row r="24" spans="1:59" ht="22.5" outlineLevel="1" x14ac:dyDescent="0.2">
      <c r="A24" s="159"/>
      <c r="B24" s="160"/>
      <c r="C24" s="257" t="s">
        <v>1277</v>
      </c>
      <c r="D24" s="258"/>
      <c r="E24" s="258"/>
      <c r="F24" s="258"/>
      <c r="G24" s="258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52"/>
      <c r="X24" s="152"/>
      <c r="Y24" s="152"/>
      <c r="Z24" s="152"/>
      <c r="AA24" s="152"/>
      <c r="AB24" s="152"/>
      <c r="AC24" s="152"/>
      <c r="AD24" s="152"/>
      <c r="AE24" s="152"/>
      <c r="AF24" s="152" t="s">
        <v>327</v>
      </c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83" t="str">
        <f>C24</f>
        <v>svislé nebo šikmé (odkloněné), půdorysně přímé nebo zalomené, stěn základových pasů ve volných nebo zapažených jámách, rýhách, šachtách, včetně případných vzpěr,</v>
      </c>
      <c r="BA24" s="152"/>
      <c r="BB24" s="152"/>
      <c r="BC24" s="152"/>
      <c r="BD24" s="152"/>
      <c r="BE24" s="152"/>
      <c r="BF24" s="152"/>
      <c r="BG24" s="152"/>
    </row>
    <row r="25" spans="1:59" outlineLevel="1" x14ac:dyDescent="0.2">
      <c r="A25" s="159"/>
      <c r="B25" s="160"/>
      <c r="C25" s="193" t="s">
        <v>2615</v>
      </c>
      <c r="D25" s="191"/>
      <c r="E25" s="192">
        <v>2.88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52"/>
      <c r="X25" s="152"/>
      <c r="Y25" s="152"/>
      <c r="Z25" s="152"/>
      <c r="AA25" s="152"/>
      <c r="AB25" s="152"/>
      <c r="AC25" s="152"/>
      <c r="AD25" s="152"/>
      <c r="AE25" s="152"/>
      <c r="AF25" s="152" t="s">
        <v>329</v>
      </c>
      <c r="AG25" s="152">
        <v>0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</row>
    <row r="26" spans="1:59" x14ac:dyDescent="0.2">
      <c r="A26" s="166" t="s">
        <v>260</v>
      </c>
      <c r="B26" s="167" t="s">
        <v>146</v>
      </c>
      <c r="C26" s="185" t="s">
        <v>147</v>
      </c>
      <c r="D26" s="168"/>
      <c r="E26" s="169"/>
      <c r="F26" s="170"/>
      <c r="G26" s="170">
        <f>SUMIF(AF27:AF34,"&lt;&gt;NOR",G27:G34)</f>
        <v>0</v>
      </c>
      <c r="H26" s="170"/>
      <c r="I26" s="170">
        <f>SUM(I27:I34)</f>
        <v>0</v>
      </c>
      <c r="J26" s="170"/>
      <c r="K26" s="170">
        <f>SUM(K27:K34)</f>
        <v>0</v>
      </c>
      <c r="L26" s="170"/>
      <c r="M26" s="170">
        <f>SUM(M27:M34)</f>
        <v>0</v>
      </c>
      <c r="N26" s="170"/>
      <c r="O26" s="170">
        <f>SUM(O27:O34)</f>
        <v>2.7800000000000002</v>
      </c>
      <c r="P26" s="170"/>
      <c r="Q26" s="170">
        <f>SUM(Q27:Q34)</f>
        <v>0</v>
      </c>
      <c r="R26" s="170"/>
      <c r="S26" s="170"/>
      <c r="T26" s="165"/>
      <c r="U26" s="165">
        <f>SUM(U27:U34)</f>
        <v>6.39</v>
      </c>
      <c r="V26" s="165"/>
      <c r="AF26" t="s">
        <v>261</v>
      </c>
    </row>
    <row r="27" spans="1:59" outlineLevel="1" x14ac:dyDescent="0.2">
      <c r="A27" s="171">
        <v>6</v>
      </c>
      <c r="B27" s="172" t="s">
        <v>2616</v>
      </c>
      <c r="C27" s="187" t="s">
        <v>2617</v>
      </c>
      <c r="D27" s="173" t="s">
        <v>353</v>
      </c>
      <c r="E27" s="174">
        <v>3.968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15</v>
      </c>
      <c r="M27" s="176">
        <f>G27*(1+L27/100)</f>
        <v>0</v>
      </c>
      <c r="N27" s="176">
        <v>0.50065000000000004</v>
      </c>
      <c r="O27" s="176">
        <f>ROUND(E27*N27,2)</f>
        <v>1.99</v>
      </c>
      <c r="P27" s="176">
        <v>0</v>
      </c>
      <c r="Q27" s="176">
        <f>ROUND(E27*P27,2)</f>
        <v>0</v>
      </c>
      <c r="R27" s="176" t="s">
        <v>348</v>
      </c>
      <c r="S27" s="176" t="s">
        <v>269</v>
      </c>
      <c r="T27" s="161">
        <v>0.69799999999999995</v>
      </c>
      <c r="U27" s="161">
        <f>ROUND(E27*T27,2)</f>
        <v>2.77</v>
      </c>
      <c r="V27" s="161"/>
      <c r="W27" s="152"/>
      <c r="X27" s="152"/>
      <c r="Y27" s="152"/>
      <c r="Z27" s="152"/>
      <c r="AA27" s="152"/>
      <c r="AB27" s="152"/>
      <c r="AC27" s="152"/>
      <c r="AD27" s="152"/>
      <c r="AE27" s="152"/>
      <c r="AF27" s="152" t="s">
        <v>325</v>
      </c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 spans="1:59" outlineLevel="1" x14ac:dyDescent="0.2">
      <c r="A28" s="159"/>
      <c r="B28" s="160"/>
      <c r="C28" s="257" t="s">
        <v>480</v>
      </c>
      <c r="D28" s="258"/>
      <c r="E28" s="258"/>
      <c r="F28" s="258"/>
      <c r="G28" s="258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52"/>
      <c r="X28" s="152"/>
      <c r="Y28" s="152"/>
      <c r="Z28" s="152"/>
      <c r="AA28" s="152"/>
      <c r="AB28" s="152"/>
      <c r="AC28" s="152"/>
      <c r="AD28" s="152"/>
      <c r="AE28" s="152"/>
      <c r="AF28" s="152" t="s">
        <v>327</v>
      </c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</row>
    <row r="29" spans="1:59" outlineLevel="1" x14ac:dyDescent="0.2">
      <c r="A29" s="159"/>
      <c r="B29" s="160"/>
      <c r="C29" s="193" t="s">
        <v>2618</v>
      </c>
      <c r="D29" s="191"/>
      <c r="E29" s="192">
        <v>3.97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52"/>
      <c r="X29" s="152"/>
      <c r="Y29" s="152"/>
      <c r="Z29" s="152"/>
      <c r="AA29" s="152"/>
      <c r="AB29" s="152"/>
      <c r="AC29" s="152"/>
      <c r="AD29" s="152"/>
      <c r="AE29" s="152"/>
      <c r="AF29" s="152" t="s">
        <v>329</v>
      </c>
      <c r="AG29" s="152">
        <v>0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</row>
    <row r="30" spans="1:59" outlineLevel="1" x14ac:dyDescent="0.2">
      <c r="A30" s="171">
        <v>7</v>
      </c>
      <c r="B30" s="172" t="s">
        <v>367</v>
      </c>
      <c r="C30" s="187" t="s">
        <v>368</v>
      </c>
      <c r="D30" s="173" t="s">
        <v>369</v>
      </c>
      <c r="E30" s="174">
        <v>7.2599999999999998E-2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15</v>
      </c>
      <c r="M30" s="176">
        <f>G30*(1+L30/100)</f>
        <v>0</v>
      </c>
      <c r="N30" s="176">
        <v>1.0202899999999999</v>
      </c>
      <c r="O30" s="176">
        <f>ROUND(E30*N30,2)</f>
        <v>7.0000000000000007E-2</v>
      </c>
      <c r="P30" s="176">
        <v>0</v>
      </c>
      <c r="Q30" s="176">
        <f>ROUND(E30*P30,2)</f>
        <v>0</v>
      </c>
      <c r="R30" s="176" t="s">
        <v>348</v>
      </c>
      <c r="S30" s="176" t="s">
        <v>269</v>
      </c>
      <c r="T30" s="161">
        <v>25.271000000000001</v>
      </c>
      <c r="U30" s="161">
        <f>ROUND(E30*T30,2)</f>
        <v>1.83</v>
      </c>
      <c r="V30" s="161"/>
      <c r="W30" s="152"/>
      <c r="X30" s="152"/>
      <c r="Y30" s="152"/>
      <c r="Z30" s="152"/>
      <c r="AA30" s="152"/>
      <c r="AB30" s="152"/>
      <c r="AC30" s="152"/>
      <c r="AD30" s="152"/>
      <c r="AE30" s="152"/>
      <c r="AF30" s="152" t="s">
        <v>325</v>
      </c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 spans="1:59" outlineLevel="1" x14ac:dyDescent="0.2">
      <c r="A31" s="159"/>
      <c r="B31" s="160"/>
      <c r="C31" s="193" t="s">
        <v>2619</v>
      </c>
      <c r="D31" s="191"/>
      <c r="E31" s="192">
        <v>7.0000000000000007E-2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52"/>
      <c r="X31" s="152"/>
      <c r="Y31" s="152"/>
      <c r="Z31" s="152"/>
      <c r="AA31" s="152"/>
      <c r="AB31" s="152"/>
      <c r="AC31" s="152"/>
      <c r="AD31" s="152"/>
      <c r="AE31" s="152"/>
      <c r="AF31" s="152" t="s">
        <v>329</v>
      </c>
      <c r="AG31" s="152">
        <v>0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</row>
    <row r="32" spans="1:59" outlineLevel="1" x14ac:dyDescent="0.2">
      <c r="A32" s="171">
        <v>8</v>
      </c>
      <c r="B32" s="172" t="s">
        <v>2620</v>
      </c>
      <c r="C32" s="187" t="s">
        <v>2621</v>
      </c>
      <c r="D32" s="173" t="s">
        <v>353</v>
      </c>
      <c r="E32" s="174">
        <v>1.984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15</v>
      </c>
      <c r="M32" s="176">
        <f>G32*(1+L32/100)</f>
        <v>0</v>
      </c>
      <c r="N32" s="176">
        <v>0.36371999999999999</v>
      </c>
      <c r="O32" s="176">
        <f>ROUND(E32*N32,2)</f>
        <v>0.72</v>
      </c>
      <c r="P32" s="176">
        <v>0</v>
      </c>
      <c r="Q32" s="176">
        <f>ROUND(E32*P32,2)</f>
        <v>0</v>
      </c>
      <c r="R32" s="176" t="s">
        <v>348</v>
      </c>
      <c r="S32" s="176" t="s">
        <v>269</v>
      </c>
      <c r="T32" s="161">
        <v>0.9</v>
      </c>
      <c r="U32" s="161">
        <f>ROUND(E32*T32,2)</f>
        <v>1.79</v>
      </c>
      <c r="V32" s="161"/>
      <c r="W32" s="152"/>
      <c r="X32" s="152"/>
      <c r="Y32" s="152"/>
      <c r="Z32" s="152"/>
      <c r="AA32" s="152"/>
      <c r="AB32" s="152"/>
      <c r="AC32" s="152"/>
      <c r="AD32" s="152"/>
      <c r="AE32" s="152"/>
      <c r="AF32" s="152" t="s">
        <v>325</v>
      </c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</row>
    <row r="33" spans="1:59" outlineLevel="1" x14ac:dyDescent="0.2">
      <c r="A33" s="159"/>
      <c r="B33" s="160"/>
      <c r="C33" s="257" t="s">
        <v>2622</v>
      </c>
      <c r="D33" s="258"/>
      <c r="E33" s="258"/>
      <c r="F33" s="258"/>
      <c r="G33" s="258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52"/>
      <c r="X33" s="152"/>
      <c r="Y33" s="152"/>
      <c r="Z33" s="152"/>
      <c r="AA33" s="152"/>
      <c r="AB33" s="152"/>
      <c r="AC33" s="152"/>
      <c r="AD33" s="152"/>
      <c r="AE33" s="152"/>
      <c r="AF33" s="152" t="s">
        <v>327</v>
      </c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</row>
    <row r="34" spans="1:59" outlineLevel="1" x14ac:dyDescent="0.2">
      <c r="A34" s="159"/>
      <c r="B34" s="160"/>
      <c r="C34" s="193" t="s">
        <v>2623</v>
      </c>
      <c r="D34" s="191"/>
      <c r="E34" s="192">
        <v>1.98</v>
      </c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52"/>
      <c r="X34" s="152"/>
      <c r="Y34" s="152"/>
      <c r="Z34" s="152"/>
      <c r="AA34" s="152"/>
      <c r="AB34" s="152"/>
      <c r="AC34" s="152"/>
      <c r="AD34" s="152"/>
      <c r="AE34" s="152"/>
      <c r="AF34" s="152" t="s">
        <v>329</v>
      </c>
      <c r="AG34" s="152">
        <v>0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</row>
    <row r="35" spans="1:59" x14ac:dyDescent="0.2">
      <c r="A35" s="166" t="s">
        <v>260</v>
      </c>
      <c r="B35" s="167" t="s">
        <v>156</v>
      </c>
      <c r="C35" s="185" t="s">
        <v>157</v>
      </c>
      <c r="D35" s="168"/>
      <c r="E35" s="169"/>
      <c r="F35" s="170"/>
      <c r="G35" s="170">
        <f>SUMIF(AF36:AF44,"&lt;&gt;NOR",G36:G44)</f>
        <v>0</v>
      </c>
      <c r="H35" s="170"/>
      <c r="I35" s="170">
        <f>SUM(I36:I44)</f>
        <v>0</v>
      </c>
      <c r="J35" s="170"/>
      <c r="K35" s="170">
        <f>SUM(K36:K44)</f>
        <v>0</v>
      </c>
      <c r="L35" s="170"/>
      <c r="M35" s="170">
        <f>SUM(M36:M44)</f>
        <v>0</v>
      </c>
      <c r="N35" s="170"/>
      <c r="O35" s="170">
        <f>SUM(O36:O44)</f>
        <v>14.34</v>
      </c>
      <c r="P35" s="170"/>
      <c r="Q35" s="170">
        <f>SUM(Q36:Q44)</f>
        <v>0</v>
      </c>
      <c r="R35" s="170"/>
      <c r="S35" s="170"/>
      <c r="T35" s="165"/>
      <c r="U35" s="165">
        <f>SUM(U36:U44)</f>
        <v>15.39</v>
      </c>
      <c r="V35" s="165"/>
      <c r="AF35" t="s">
        <v>261</v>
      </c>
    </row>
    <row r="36" spans="1:59" outlineLevel="1" x14ac:dyDescent="0.2">
      <c r="A36" s="171">
        <v>9</v>
      </c>
      <c r="B36" s="172" t="s">
        <v>1365</v>
      </c>
      <c r="C36" s="187" t="s">
        <v>1366</v>
      </c>
      <c r="D36" s="173" t="s">
        <v>323</v>
      </c>
      <c r="E36" s="174">
        <v>2.91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15</v>
      </c>
      <c r="M36" s="176">
        <f>G36*(1+L36/100)</f>
        <v>0</v>
      </c>
      <c r="N36" s="176">
        <v>2.5249999999999999</v>
      </c>
      <c r="O36" s="176">
        <f>ROUND(E36*N36,2)</f>
        <v>7.35</v>
      </c>
      <c r="P36" s="176">
        <v>0</v>
      </c>
      <c r="Q36" s="176">
        <f>ROUND(E36*P36,2)</f>
        <v>0</v>
      </c>
      <c r="R36" s="176" t="s">
        <v>348</v>
      </c>
      <c r="S36" s="176" t="s">
        <v>269</v>
      </c>
      <c r="T36" s="161">
        <v>2.58</v>
      </c>
      <c r="U36" s="161">
        <f>ROUND(E36*T36,2)</f>
        <v>7.51</v>
      </c>
      <c r="V36" s="161"/>
      <c r="W36" s="152"/>
      <c r="X36" s="152"/>
      <c r="Y36" s="152"/>
      <c r="Z36" s="152"/>
      <c r="AA36" s="152"/>
      <c r="AB36" s="152"/>
      <c r="AC36" s="152"/>
      <c r="AD36" s="152"/>
      <c r="AE36" s="152"/>
      <c r="AF36" s="152" t="s">
        <v>325</v>
      </c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</row>
    <row r="37" spans="1:59" outlineLevel="1" x14ac:dyDescent="0.2">
      <c r="A37" s="159"/>
      <c r="B37" s="160"/>
      <c r="C37" s="257" t="s">
        <v>755</v>
      </c>
      <c r="D37" s="258"/>
      <c r="E37" s="258"/>
      <c r="F37" s="258"/>
      <c r="G37" s="258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52"/>
      <c r="X37" s="152"/>
      <c r="Y37" s="152"/>
      <c r="Z37" s="152"/>
      <c r="AA37" s="152"/>
      <c r="AB37" s="152"/>
      <c r="AC37" s="152"/>
      <c r="AD37" s="152"/>
      <c r="AE37" s="152"/>
      <c r="AF37" s="152" t="s">
        <v>327</v>
      </c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</row>
    <row r="38" spans="1:59" outlineLevel="1" x14ac:dyDescent="0.2">
      <c r="A38" s="159"/>
      <c r="B38" s="160"/>
      <c r="C38" s="193" t="s">
        <v>2624</v>
      </c>
      <c r="D38" s="191"/>
      <c r="E38" s="192">
        <v>2.91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52"/>
      <c r="X38" s="152"/>
      <c r="Y38" s="152"/>
      <c r="Z38" s="152"/>
      <c r="AA38" s="152"/>
      <c r="AB38" s="152"/>
      <c r="AC38" s="152"/>
      <c r="AD38" s="152"/>
      <c r="AE38" s="152"/>
      <c r="AF38" s="152" t="s">
        <v>329</v>
      </c>
      <c r="AG38" s="152">
        <v>0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</row>
    <row r="39" spans="1:59" ht="22.5" outlineLevel="1" x14ac:dyDescent="0.2">
      <c r="A39" s="171">
        <v>10</v>
      </c>
      <c r="B39" s="172" t="s">
        <v>749</v>
      </c>
      <c r="C39" s="187" t="s">
        <v>750</v>
      </c>
      <c r="D39" s="173" t="s">
        <v>323</v>
      </c>
      <c r="E39" s="174">
        <v>2.91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15</v>
      </c>
      <c r="M39" s="176">
        <f>G39*(1+L39/100)</f>
        <v>0</v>
      </c>
      <c r="N39" s="176">
        <v>1.837</v>
      </c>
      <c r="O39" s="176">
        <f>ROUND(E39*N39,2)</f>
        <v>5.35</v>
      </c>
      <c r="P39" s="176">
        <v>0</v>
      </c>
      <c r="Q39" s="176">
        <f>ROUND(E39*P39,2)</f>
        <v>0</v>
      </c>
      <c r="R39" s="176" t="s">
        <v>348</v>
      </c>
      <c r="S39" s="176" t="s">
        <v>269</v>
      </c>
      <c r="T39" s="161">
        <v>1.8360000000000001</v>
      </c>
      <c r="U39" s="161">
        <f>ROUND(E39*T39,2)</f>
        <v>5.34</v>
      </c>
      <c r="V39" s="161"/>
      <c r="W39" s="152"/>
      <c r="X39" s="152"/>
      <c r="Y39" s="152"/>
      <c r="Z39" s="152"/>
      <c r="AA39" s="152"/>
      <c r="AB39" s="152"/>
      <c r="AC39" s="152"/>
      <c r="AD39" s="152"/>
      <c r="AE39" s="152"/>
      <c r="AF39" s="152" t="s">
        <v>325</v>
      </c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</row>
    <row r="40" spans="1:59" outlineLevel="1" x14ac:dyDescent="0.2">
      <c r="A40" s="159"/>
      <c r="B40" s="160"/>
      <c r="C40" s="257" t="s">
        <v>751</v>
      </c>
      <c r="D40" s="258"/>
      <c r="E40" s="258"/>
      <c r="F40" s="258"/>
      <c r="G40" s="258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52"/>
      <c r="X40" s="152"/>
      <c r="Y40" s="152"/>
      <c r="Z40" s="152"/>
      <c r="AA40" s="152"/>
      <c r="AB40" s="152"/>
      <c r="AC40" s="152"/>
      <c r="AD40" s="152"/>
      <c r="AE40" s="152"/>
      <c r="AF40" s="152" t="s">
        <v>327</v>
      </c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</row>
    <row r="41" spans="1:59" outlineLevel="1" x14ac:dyDescent="0.2">
      <c r="A41" s="159"/>
      <c r="B41" s="160"/>
      <c r="C41" s="193" t="s">
        <v>2624</v>
      </c>
      <c r="D41" s="191"/>
      <c r="E41" s="192">
        <v>2.91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52"/>
      <c r="X41" s="152"/>
      <c r="Y41" s="152"/>
      <c r="Z41" s="152"/>
      <c r="AA41" s="152"/>
      <c r="AB41" s="152"/>
      <c r="AC41" s="152"/>
      <c r="AD41" s="152"/>
      <c r="AE41" s="152"/>
      <c r="AF41" s="152" t="s">
        <v>329</v>
      </c>
      <c r="AG41" s="152">
        <v>0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</row>
    <row r="42" spans="1:59" ht="45" outlineLevel="1" x14ac:dyDescent="0.2">
      <c r="A42" s="171">
        <v>11</v>
      </c>
      <c r="B42" s="172" t="s">
        <v>2625</v>
      </c>
      <c r="C42" s="187" t="s">
        <v>2626</v>
      </c>
      <c r="D42" s="173" t="s">
        <v>353</v>
      </c>
      <c r="E42" s="174">
        <v>4.8449999999999998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15</v>
      </c>
      <c r="M42" s="176">
        <f>G42*(1+L42/100)</f>
        <v>0</v>
      </c>
      <c r="N42" s="176">
        <v>0.3382</v>
      </c>
      <c r="O42" s="176">
        <f>ROUND(E42*N42,2)</f>
        <v>1.64</v>
      </c>
      <c r="P42" s="176">
        <v>0</v>
      </c>
      <c r="Q42" s="176">
        <f>ROUND(E42*P42,2)</f>
        <v>0</v>
      </c>
      <c r="R42" s="176" t="s">
        <v>348</v>
      </c>
      <c r="S42" s="176" t="s">
        <v>269</v>
      </c>
      <c r="T42" s="161">
        <v>0.52400000000000002</v>
      </c>
      <c r="U42" s="161">
        <f>ROUND(E42*T42,2)</f>
        <v>2.54</v>
      </c>
      <c r="V42" s="161"/>
      <c r="W42" s="152"/>
      <c r="X42" s="152"/>
      <c r="Y42" s="152"/>
      <c r="Z42" s="152"/>
      <c r="AA42" s="152"/>
      <c r="AB42" s="152"/>
      <c r="AC42" s="152"/>
      <c r="AD42" s="152"/>
      <c r="AE42" s="152"/>
      <c r="AF42" s="152" t="s">
        <v>325</v>
      </c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</row>
    <row r="43" spans="1:59" outlineLevel="1" x14ac:dyDescent="0.2">
      <c r="A43" s="159"/>
      <c r="B43" s="160"/>
      <c r="C43" s="257" t="s">
        <v>1360</v>
      </c>
      <c r="D43" s="258"/>
      <c r="E43" s="258"/>
      <c r="F43" s="258"/>
      <c r="G43" s="258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52"/>
      <c r="X43" s="152"/>
      <c r="Y43" s="152"/>
      <c r="Z43" s="152"/>
      <c r="AA43" s="152"/>
      <c r="AB43" s="152"/>
      <c r="AC43" s="152"/>
      <c r="AD43" s="152"/>
      <c r="AE43" s="152"/>
      <c r="AF43" s="152" t="s">
        <v>327</v>
      </c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</row>
    <row r="44" spans="1:59" outlineLevel="1" x14ac:dyDescent="0.2">
      <c r="A44" s="159"/>
      <c r="B44" s="160"/>
      <c r="C44" s="193" t="s">
        <v>2627</v>
      </c>
      <c r="D44" s="191"/>
      <c r="E44" s="192">
        <v>4.84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52"/>
      <c r="X44" s="152"/>
      <c r="Y44" s="152"/>
      <c r="Z44" s="152"/>
      <c r="AA44" s="152"/>
      <c r="AB44" s="152"/>
      <c r="AC44" s="152"/>
      <c r="AD44" s="152"/>
      <c r="AE44" s="152"/>
      <c r="AF44" s="152" t="s">
        <v>329</v>
      </c>
      <c r="AG44" s="152">
        <v>0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</row>
    <row r="45" spans="1:59" x14ac:dyDescent="0.2">
      <c r="A45" s="166" t="s">
        <v>260</v>
      </c>
      <c r="B45" s="167" t="s">
        <v>206</v>
      </c>
      <c r="C45" s="185" t="s">
        <v>207</v>
      </c>
      <c r="D45" s="168"/>
      <c r="E45" s="169"/>
      <c r="F45" s="170"/>
      <c r="G45" s="170">
        <f>SUMIF(AF46:AF72,"&lt;&gt;NOR",G46:G72)</f>
        <v>0</v>
      </c>
      <c r="H45" s="170"/>
      <c r="I45" s="170">
        <f>SUM(I46:I72)</f>
        <v>0</v>
      </c>
      <c r="J45" s="170"/>
      <c r="K45" s="170">
        <f>SUM(K46:K72)</f>
        <v>0</v>
      </c>
      <c r="L45" s="170"/>
      <c r="M45" s="170">
        <f>SUM(M46:M72)</f>
        <v>0</v>
      </c>
      <c r="N45" s="170"/>
      <c r="O45" s="170">
        <f>SUM(O46:O72)</f>
        <v>3.54</v>
      </c>
      <c r="P45" s="170"/>
      <c r="Q45" s="170">
        <f>SUM(Q46:Q72)</f>
        <v>0</v>
      </c>
      <c r="R45" s="170"/>
      <c r="S45" s="170"/>
      <c r="T45" s="165"/>
      <c r="U45" s="165">
        <f>SUM(U46:U72)</f>
        <v>193.47000000000003</v>
      </c>
      <c r="V45" s="165"/>
      <c r="AF45" t="s">
        <v>261</v>
      </c>
    </row>
    <row r="46" spans="1:59" ht="22.5" outlineLevel="1" x14ac:dyDescent="0.2">
      <c r="A46" s="171">
        <v>12</v>
      </c>
      <c r="B46" s="172" t="s">
        <v>2628</v>
      </c>
      <c r="C46" s="187" t="s">
        <v>2629</v>
      </c>
      <c r="D46" s="173" t="s">
        <v>364</v>
      </c>
      <c r="E46" s="174">
        <v>227.8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15</v>
      </c>
      <c r="M46" s="176">
        <f>G46*(1+L46/100)</f>
        <v>0</v>
      </c>
      <c r="N46" s="176">
        <v>0</v>
      </c>
      <c r="O46" s="176">
        <f>ROUND(E46*N46,2)</f>
        <v>0</v>
      </c>
      <c r="P46" s="176">
        <v>0</v>
      </c>
      <c r="Q46" s="176">
        <f>ROUND(E46*P46,2)</f>
        <v>0</v>
      </c>
      <c r="R46" s="176" t="s">
        <v>864</v>
      </c>
      <c r="S46" s="176" t="s">
        <v>269</v>
      </c>
      <c r="T46" s="161">
        <v>0.34</v>
      </c>
      <c r="U46" s="161">
        <f>ROUND(E46*T46,2)</f>
        <v>77.45</v>
      </c>
      <c r="V46" s="161"/>
      <c r="W46" s="152"/>
      <c r="X46" s="152"/>
      <c r="Y46" s="152"/>
      <c r="Z46" s="152"/>
      <c r="AA46" s="152"/>
      <c r="AB46" s="152"/>
      <c r="AC46" s="152"/>
      <c r="AD46" s="152"/>
      <c r="AE46" s="152"/>
      <c r="AF46" s="152" t="s">
        <v>325</v>
      </c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</row>
    <row r="47" spans="1:59" outlineLevel="1" x14ac:dyDescent="0.2">
      <c r="A47" s="159"/>
      <c r="B47" s="160"/>
      <c r="C47" s="193" t="s">
        <v>2630</v>
      </c>
      <c r="D47" s="191"/>
      <c r="E47" s="192">
        <v>227.8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52"/>
      <c r="X47" s="152"/>
      <c r="Y47" s="152"/>
      <c r="Z47" s="152"/>
      <c r="AA47" s="152"/>
      <c r="AB47" s="152"/>
      <c r="AC47" s="152"/>
      <c r="AD47" s="152"/>
      <c r="AE47" s="152"/>
      <c r="AF47" s="152" t="s">
        <v>329</v>
      </c>
      <c r="AG47" s="152">
        <v>0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</row>
    <row r="48" spans="1:59" ht="33.75" outlineLevel="1" x14ac:dyDescent="0.2">
      <c r="A48" s="171">
        <v>13</v>
      </c>
      <c r="B48" s="172" t="s">
        <v>862</v>
      </c>
      <c r="C48" s="187" t="s">
        <v>863</v>
      </c>
      <c r="D48" s="173" t="s">
        <v>364</v>
      </c>
      <c r="E48" s="174">
        <v>63.4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15</v>
      </c>
      <c r="M48" s="176">
        <f>G48*(1+L48/100)</f>
        <v>0</v>
      </c>
      <c r="N48" s="176">
        <v>9.8999999999999999E-4</v>
      </c>
      <c r="O48" s="176">
        <f>ROUND(E48*N48,2)</f>
        <v>0.06</v>
      </c>
      <c r="P48" s="176">
        <v>0</v>
      </c>
      <c r="Q48" s="176">
        <f>ROUND(E48*P48,2)</f>
        <v>0</v>
      </c>
      <c r="R48" s="176" t="s">
        <v>864</v>
      </c>
      <c r="S48" s="176" t="s">
        <v>269</v>
      </c>
      <c r="T48" s="161">
        <v>0.26200000000000001</v>
      </c>
      <c r="U48" s="161">
        <f>ROUND(E48*T48,2)</f>
        <v>16.61</v>
      </c>
      <c r="V48" s="161"/>
      <c r="W48" s="152"/>
      <c r="X48" s="152"/>
      <c r="Y48" s="152"/>
      <c r="Z48" s="152"/>
      <c r="AA48" s="152"/>
      <c r="AB48" s="152"/>
      <c r="AC48" s="152"/>
      <c r="AD48" s="152"/>
      <c r="AE48" s="152"/>
      <c r="AF48" s="152" t="s">
        <v>325</v>
      </c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</row>
    <row r="49" spans="1:59" outlineLevel="1" x14ac:dyDescent="0.2">
      <c r="A49" s="159"/>
      <c r="B49" s="160"/>
      <c r="C49" s="193" t="s">
        <v>2631</v>
      </c>
      <c r="D49" s="191"/>
      <c r="E49" s="192">
        <v>63.4</v>
      </c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52"/>
      <c r="X49" s="152"/>
      <c r="Y49" s="152"/>
      <c r="Z49" s="152"/>
      <c r="AA49" s="152"/>
      <c r="AB49" s="152"/>
      <c r="AC49" s="152"/>
      <c r="AD49" s="152"/>
      <c r="AE49" s="152"/>
      <c r="AF49" s="152" t="s">
        <v>329</v>
      </c>
      <c r="AG49" s="152">
        <v>0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</row>
    <row r="50" spans="1:59" ht="33.75" outlineLevel="1" x14ac:dyDescent="0.2">
      <c r="A50" s="171">
        <v>14</v>
      </c>
      <c r="B50" s="172" t="s">
        <v>867</v>
      </c>
      <c r="C50" s="187" t="s">
        <v>868</v>
      </c>
      <c r="D50" s="173" t="s">
        <v>364</v>
      </c>
      <c r="E50" s="174">
        <v>157.9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15</v>
      </c>
      <c r="M50" s="176">
        <f>G50*(1+L50/100)</f>
        <v>0</v>
      </c>
      <c r="N50" s="176">
        <v>9.8999999999999999E-4</v>
      </c>
      <c r="O50" s="176">
        <f>ROUND(E50*N50,2)</f>
        <v>0.16</v>
      </c>
      <c r="P50" s="176">
        <v>0</v>
      </c>
      <c r="Q50" s="176">
        <f>ROUND(E50*P50,2)</f>
        <v>0</v>
      </c>
      <c r="R50" s="176" t="s">
        <v>864</v>
      </c>
      <c r="S50" s="176" t="s">
        <v>269</v>
      </c>
      <c r="T50" s="161">
        <v>0.36099999999999999</v>
      </c>
      <c r="U50" s="161">
        <f>ROUND(E50*T50,2)</f>
        <v>57</v>
      </c>
      <c r="V50" s="161"/>
      <c r="W50" s="152"/>
      <c r="X50" s="152"/>
      <c r="Y50" s="152"/>
      <c r="Z50" s="152"/>
      <c r="AA50" s="152"/>
      <c r="AB50" s="152"/>
      <c r="AC50" s="152"/>
      <c r="AD50" s="152"/>
      <c r="AE50" s="152"/>
      <c r="AF50" s="152" t="s">
        <v>325</v>
      </c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</row>
    <row r="51" spans="1:59" outlineLevel="1" x14ac:dyDescent="0.2">
      <c r="A51" s="159"/>
      <c r="B51" s="160"/>
      <c r="C51" s="193" t="s">
        <v>2632</v>
      </c>
      <c r="D51" s="191"/>
      <c r="E51" s="192">
        <v>157.9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52"/>
      <c r="X51" s="152"/>
      <c r="Y51" s="152"/>
      <c r="Z51" s="152"/>
      <c r="AA51" s="152"/>
      <c r="AB51" s="152"/>
      <c r="AC51" s="152"/>
      <c r="AD51" s="152"/>
      <c r="AE51" s="152"/>
      <c r="AF51" s="152" t="s">
        <v>329</v>
      </c>
      <c r="AG51" s="152">
        <v>0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</row>
    <row r="52" spans="1:59" ht="33.75" outlineLevel="1" x14ac:dyDescent="0.2">
      <c r="A52" s="171">
        <v>15</v>
      </c>
      <c r="B52" s="172" t="s">
        <v>870</v>
      </c>
      <c r="C52" s="187" t="s">
        <v>871</v>
      </c>
      <c r="D52" s="173" t="s">
        <v>364</v>
      </c>
      <c r="E52" s="174">
        <v>6.5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15</v>
      </c>
      <c r="M52" s="176">
        <f>G52*(1+L52/100)</f>
        <v>0</v>
      </c>
      <c r="N52" s="176">
        <v>9.8999999999999999E-4</v>
      </c>
      <c r="O52" s="176">
        <f>ROUND(E52*N52,2)</f>
        <v>0.01</v>
      </c>
      <c r="P52" s="176">
        <v>0</v>
      </c>
      <c r="Q52" s="176">
        <f>ROUND(E52*P52,2)</f>
        <v>0</v>
      </c>
      <c r="R52" s="176" t="s">
        <v>864</v>
      </c>
      <c r="S52" s="176" t="s">
        <v>269</v>
      </c>
      <c r="T52" s="161">
        <v>0.48899999999999999</v>
      </c>
      <c r="U52" s="161">
        <f>ROUND(E52*T52,2)</f>
        <v>3.18</v>
      </c>
      <c r="V52" s="161"/>
      <c r="W52" s="152"/>
      <c r="X52" s="152"/>
      <c r="Y52" s="152"/>
      <c r="Z52" s="152"/>
      <c r="AA52" s="152"/>
      <c r="AB52" s="152"/>
      <c r="AC52" s="152"/>
      <c r="AD52" s="152"/>
      <c r="AE52" s="152"/>
      <c r="AF52" s="152" t="s">
        <v>325</v>
      </c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</row>
    <row r="53" spans="1:59" outlineLevel="1" x14ac:dyDescent="0.2">
      <c r="A53" s="159"/>
      <c r="B53" s="160"/>
      <c r="C53" s="193" t="s">
        <v>2633</v>
      </c>
      <c r="D53" s="191"/>
      <c r="E53" s="192">
        <v>6.5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52"/>
      <c r="X53" s="152"/>
      <c r="Y53" s="152"/>
      <c r="Z53" s="152"/>
      <c r="AA53" s="152"/>
      <c r="AB53" s="152"/>
      <c r="AC53" s="152"/>
      <c r="AD53" s="152"/>
      <c r="AE53" s="152"/>
      <c r="AF53" s="152" t="s">
        <v>329</v>
      </c>
      <c r="AG53" s="152">
        <v>0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</row>
    <row r="54" spans="1:59" ht="45" outlineLevel="1" x14ac:dyDescent="0.2">
      <c r="A54" s="171">
        <v>16</v>
      </c>
      <c r="B54" s="172" t="s">
        <v>2634</v>
      </c>
      <c r="C54" s="187" t="s">
        <v>2635</v>
      </c>
      <c r="D54" s="173" t="s">
        <v>353</v>
      </c>
      <c r="E54" s="174">
        <v>51.688000000000002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15</v>
      </c>
      <c r="M54" s="176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6" t="s">
        <v>864</v>
      </c>
      <c r="S54" s="176" t="s">
        <v>269</v>
      </c>
      <c r="T54" s="161">
        <v>0.27</v>
      </c>
      <c r="U54" s="161">
        <f>ROUND(E54*T54,2)</f>
        <v>13.96</v>
      </c>
      <c r="V54" s="161"/>
      <c r="W54" s="152"/>
      <c r="X54" s="152"/>
      <c r="Y54" s="152"/>
      <c r="Z54" s="152"/>
      <c r="AA54" s="152"/>
      <c r="AB54" s="152"/>
      <c r="AC54" s="152"/>
      <c r="AD54" s="152"/>
      <c r="AE54" s="152"/>
      <c r="AF54" s="152" t="s">
        <v>325</v>
      </c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</row>
    <row r="55" spans="1:59" outlineLevel="1" x14ac:dyDescent="0.2">
      <c r="A55" s="159"/>
      <c r="B55" s="160"/>
      <c r="C55" s="193" t="s">
        <v>2636</v>
      </c>
      <c r="D55" s="191"/>
      <c r="E55" s="192">
        <v>51.69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52"/>
      <c r="X55" s="152"/>
      <c r="Y55" s="152"/>
      <c r="Z55" s="152"/>
      <c r="AA55" s="152"/>
      <c r="AB55" s="152"/>
      <c r="AC55" s="152"/>
      <c r="AD55" s="152"/>
      <c r="AE55" s="152"/>
      <c r="AF55" s="152" t="s">
        <v>329</v>
      </c>
      <c r="AG55" s="152">
        <v>0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</row>
    <row r="56" spans="1:59" ht="22.5" outlineLevel="1" x14ac:dyDescent="0.2">
      <c r="A56" s="171">
        <v>17</v>
      </c>
      <c r="B56" s="172" t="s">
        <v>893</v>
      </c>
      <c r="C56" s="187" t="s">
        <v>894</v>
      </c>
      <c r="D56" s="173" t="s">
        <v>353</v>
      </c>
      <c r="E56" s="174">
        <v>51.688000000000002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15</v>
      </c>
      <c r="M56" s="176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6" t="s">
        <v>864</v>
      </c>
      <c r="S56" s="176" t="s">
        <v>269</v>
      </c>
      <c r="T56" s="161">
        <v>0.20799999999999999</v>
      </c>
      <c r="U56" s="161">
        <f>ROUND(E56*T56,2)</f>
        <v>10.75</v>
      </c>
      <c r="V56" s="161"/>
      <c r="W56" s="152"/>
      <c r="X56" s="152"/>
      <c r="Y56" s="152"/>
      <c r="Z56" s="152"/>
      <c r="AA56" s="152"/>
      <c r="AB56" s="152"/>
      <c r="AC56" s="152"/>
      <c r="AD56" s="152"/>
      <c r="AE56" s="152"/>
      <c r="AF56" s="152" t="s">
        <v>325</v>
      </c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</row>
    <row r="57" spans="1:59" outlineLevel="1" x14ac:dyDescent="0.2">
      <c r="A57" s="159"/>
      <c r="B57" s="160"/>
      <c r="C57" s="193" t="s">
        <v>2636</v>
      </c>
      <c r="D57" s="191"/>
      <c r="E57" s="192">
        <v>51.69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52"/>
      <c r="X57" s="152"/>
      <c r="Y57" s="152"/>
      <c r="Z57" s="152"/>
      <c r="AA57" s="152"/>
      <c r="AB57" s="152"/>
      <c r="AC57" s="152"/>
      <c r="AD57" s="152"/>
      <c r="AE57" s="152"/>
      <c r="AF57" s="152" t="s">
        <v>329</v>
      </c>
      <c r="AG57" s="152">
        <v>0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</row>
    <row r="58" spans="1:59" ht="22.5" outlineLevel="1" x14ac:dyDescent="0.2">
      <c r="A58" s="171">
        <v>18</v>
      </c>
      <c r="B58" s="172" t="s">
        <v>2637</v>
      </c>
      <c r="C58" s="187" t="s">
        <v>2638</v>
      </c>
      <c r="D58" s="173" t="s">
        <v>353</v>
      </c>
      <c r="E58" s="174">
        <v>51.688000000000002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15</v>
      </c>
      <c r="M58" s="176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6" t="s">
        <v>864</v>
      </c>
      <c r="S58" s="176" t="s">
        <v>269</v>
      </c>
      <c r="T58" s="161">
        <v>5.5E-2</v>
      </c>
      <c r="U58" s="161">
        <f>ROUND(E58*T58,2)</f>
        <v>2.84</v>
      </c>
      <c r="V58" s="161"/>
      <c r="W58" s="152"/>
      <c r="X58" s="152"/>
      <c r="Y58" s="152"/>
      <c r="Z58" s="152"/>
      <c r="AA58" s="152"/>
      <c r="AB58" s="152"/>
      <c r="AC58" s="152"/>
      <c r="AD58" s="152"/>
      <c r="AE58" s="152"/>
      <c r="AF58" s="152" t="s">
        <v>325</v>
      </c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</row>
    <row r="59" spans="1:59" outlineLevel="1" x14ac:dyDescent="0.2">
      <c r="A59" s="159"/>
      <c r="B59" s="160"/>
      <c r="C59" s="193" t="s">
        <v>2636</v>
      </c>
      <c r="D59" s="191"/>
      <c r="E59" s="192">
        <v>51.69</v>
      </c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52"/>
      <c r="X59" s="152"/>
      <c r="Y59" s="152"/>
      <c r="Z59" s="152"/>
      <c r="AA59" s="152"/>
      <c r="AB59" s="152"/>
      <c r="AC59" s="152"/>
      <c r="AD59" s="152"/>
      <c r="AE59" s="152"/>
      <c r="AF59" s="152" t="s">
        <v>329</v>
      </c>
      <c r="AG59" s="152">
        <v>0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</row>
    <row r="60" spans="1:59" outlineLevel="1" x14ac:dyDescent="0.2">
      <c r="A60" s="171">
        <v>19</v>
      </c>
      <c r="B60" s="172" t="s">
        <v>898</v>
      </c>
      <c r="C60" s="187" t="s">
        <v>899</v>
      </c>
      <c r="D60" s="173" t="s">
        <v>323</v>
      </c>
      <c r="E60" s="174">
        <v>5.03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15</v>
      </c>
      <c r="M60" s="176">
        <f>G60*(1+L60/100)</f>
        <v>0</v>
      </c>
      <c r="N60" s="176">
        <v>2.3570000000000001E-2</v>
      </c>
      <c r="O60" s="176">
        <f>ROUND(E60*N60,2)</f>
        <v>0.12</v>
      </c>
      <c r="P60" s="176">
        <v>0</v>
      </c>
      <c r="Q60" s="176">
        <f>ROUND(E60*P60,2)</f>
        <v>0</v>
      </c>
      <c r="R60" s="176" t="s">
        <v>864</v>
      </c>
      <c r="S60" s="176" t="s">
        <v>269</v>
      </c>
      <c r="T60" s="161">
        <v>0</v>
      </c>
      <c r="U60" s="161">
        <f>ROUND(E60*T60,2)</f>
        <v>0</v>
      </c>
      <c r="V60" s="161"/>
      <c r="W60" s="152"/>
      <c r="X60" s="152"/>
      <c r="Y60" s="152"/>
      <c r="Z60" s="152"/>
      <c r="AA60" s="152"/>
      <c r="AB60" s="152"/>
      <c r="AC60" s="152"/>
      <c r="AD60" s="152"/>
      <c r="AE60" s="152"/>
      <c r="AF60" s="152" t="s">
        <v>325</v>
      </c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</row>
    <row r="61" spans="1:59" outlineLevel="1" x14ac:dyDescent="0.2">
      <c r="A61" s="159"/>
      <c r="B61" s="160"/>
      <c r="C61" s="193" t="s">
        <v>2639</v>
      </c>
      <c r="D61" s="191"/>
      <c r="E61" s="192">
        <v>5.03</v>
      </c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52"/>
      <c r="X61" s="152"/>
      <c r="Y61" s="152"/>
      <c r="Z61" s="152"/>
      <c r="AA61" s="152"/>
      <c r="AB61" s="152"/>
      <c r="AC61" s="152"/>
      <c r="AD61" s="152"/>
      <c r="AE61" s="152"/>
      <c r="AF61" s="152" t="s">
        <v>329</v>
      </c>
      <c r="AG61" s="152">
        <v>0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</row>
    <row r="62" spans="1:59" ht="33.75" outlineLevel="1" x14ac:dyDescent="0.2">
      <c r="A62" s="171">
        <v>20</v>
      </c>
      <c r="B62" s="172" t="s">
        <v>2640</v>
      </c>
      <c r="C62" s="187" t="s">
        <v>2641</v>
      </c>
      <c r="D62" s="173" t="s">
        <v>353</v>
      </c>
      <c r="E62" s="174">
        <v>51.688000000000002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15</v>
      </c>
      <c r="M62" s="176">
        <f>G62*(1+L62/100)</f>
        <v>0</v>
      </c>
      <c r="N62" s="176">
        <v>1.426E-2</v>
      </c>
      <c r="O62" s="176">
        <f>ROUND(E62*N62,2)</f>
        <v>0.74</v>
      </c>
      <c r="P62" s="176">
        <v>0</v>
      </c>
      <c r="Q62" s="176">
        <f>ROUND(E62*P62,2)</f>
        <v>0</v>
      </c>
      <c r="R62" s="176" t="s">
        <v>864</v>
      </c>
      <c r="S62" s="176" t="s">
        <v>269</v>
      </c>
      <c r="T62" s="161">
        <v>0.22600000000000001</v>
      </c>
      <c r="U62" s="161">
        <f>ROUND(E62*T62,2)</f>
        <v>11.68</v>
      </c>
      <c r="V62" s="161"/>
      <c r="W62" s="152"/>
      <c r="X62" s="152"/>
      <c r="Y62" s="152"/>
      <c r="Z62" s="152"/>
      <c r="AA62" s="152"/>
      <c r="AB62" s="152"/>
      <c r="AC62" s="152"/>
      <c r="AD62" s="152"/>
      <c r="AE62" s="152"/>
      <c r="AF62" s="152" t="s">
        <v>325</v>
      </c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</row>
    <row r="63" spans="1:59" outlineLevel="1" x14ac:dyDescent="0.2">
      <c r="A63" s="159"/>
      <c r="B63" s="160"/>
      <c r="C63" s="193" t="s">
        <v>2642</v>
      </c>
      <c r="D63" s="191"/>
      <c r="E63" s="192">
        <v>51.69</v>
      </c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52"/>
      <c r="X63" s="152"/>
      <c r="Y63" s="152"/>
      <c r="Z63" s="152"/>
      <c r="AA63" s="152"/>
      <c r="AB63" s="152"/>
      <c r="AC63" s="152"/>
      <c r="AD63" s="152"/>
      <c r="AE63" s="152"/>
      <c r="AF63" s="152" t="s">
        <v>329</v>
      </c>
      <c r="AG63" s="152">
        <v>0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</row>
    <row r="64" spans="1:59" outlineLevel="1" x14ac:dyDescent="0.2">
      <c r="A64" s="171">
        <v>21</v>
      </c>
      <c r="B64" s="172" t="s">
        <v>908</v>
      </c>
      <c r="C64" s="187" t="s">
        <v>909</v>
      </c>
      <c r="D64" s="173" t="s">
        <v>0</v>
      </c>
      <c r="E64" s="174">
        <v>1169.73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15</v>
      </c>
      <c r="M64" s="176">
        <f>G64*(1+L64/100)</f>
        <v>0</v>
      </c>
      <c r="N64" s="176">
        <v>0</v>
      </c>
      <c r="O64" s="176">
        <f>ROUND(E64*N64,2)</f>
        <v>0</v>
      </c>
      <c r="P64" s="176">
        <v>0</v>
      </c>
      <c r="Q64" s="176">
        <f>ROUND(E64*P64,2)</f>
        <v>0</v>
      </c>
      <c r="R64" s="176" t="s">
        <v>864</v>
      </c>
      <c r="S64" s="176" t="s">
        <v>269</v>
      </c>
      <c r="T64" s="161">
        <v>0</v>
      </c>
      <c r="U64" s="161">
        <f>ROUND(E64*T64,2)</f>
        <v>0</v>
      </c>
      <c r="V64" s="161"/>
      <c r="W64" s="152"/>
      <c r="X64" s="152"/>
      <c r="Y64" s="152"/>
      <c r="Z64" s="152"/>
      <c r="AA64" s="152"/>
      <c r="AB64" s="152"/>
      <c r="AC64" s="152"/>
      <c r="AD64" s="152"/>
      <c r="AE64" s="152"/>
      <c r="AF64" s="152" t="s">
        <v>325</v>
      </c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</row>
    <row r="65" spans="1:59" outlineLevel="1" x14ac:dyDescent="0.2">
      <c r="A65" s="159"/>
      <c r="B65" s="160"/>
      <c r="C65" s="257" t="s">
        <v>429</v>
      </c>
      <c r="D65" s="258"/>
      <c r="E65" s="258"/>
      <c r="F65" s="258"/>
      <c r="G65" s="258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52"/>
      <c r="X65" s="152"/>
      <c r="Y65" s="152"/>
      <c r="Z65" s="152"/>
      <c r="AA65" s="152"/>
      <c r="AB65" s="152"/>
      <c r="AC65" s="152"/>
      <c r="AD65" s="152"/>
      <c r="AE65" s="152"/>
      <c r="AF65" s="152" t="s">
        <v>327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</row>
    <row r="66" spans="1:59" outlineLevel="1" x14ac:dyDescent="0.2">
      <c r="A66" s="159"/>
      <c r="B66" s="160"/>
      <c r="C66" s="193" t="s">
        <v>2643</v>
      </c>
      <c r="D66" s="191"/>
      <c r="E66" s="192">
        <v>1169.73</v>
      </c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52"/>
      <c r="X66" s="152"/>
      <c r="Y66" s="152"/>
      <c r="Z66" s="152"/>
      <c r="AA66" s="152"/>
      <c r="AB66" s="152"/>
      <c r="AC66" s="152"/>
      <c r="AD66" s="152"/>
      <c r="AE66" s="152"/>
      <c r="AF66" s="152" t="s">
        <v>329</v>
      </c>
      <c r="AG66" s="152">
        <v>0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</row>
    <row r="67" spans="1:59" outlineLevel="1" x14ac:dyDescent="0.2">
      <c r="A67" s="171">
        <v>22</v>
      </c>
      <c r="B67" s="172" t="s">
        <v>2644</v>
      </c>
      <c r="C67" s="187" t="s">
        <v>2645</v>
      </c>
      <c r="D67" s="173" t="s">
        <v>364</v>
      </c>
      <c r="E67" s="174">
        <v>0.57599999999999996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15</v>
      </c>
      <c r="M67" s="176">
        <f>G67*(1+L67/100)</f>
        <v>0</v>
      </c>
      <c r="N67" s="176">
        <v>1.32E-3</v>
      </c>
      <c r="O67" s="176">
        <f>ROUND(E67*N67,2)</f>
        <v>0</v>
      </c>
      <c r="P67" s="176">
        <v>0</v>
      </c>
      <c r="Q67" s="176">
        <f>ROUND(E67*P67,2)</f>
        <v>0</v>
      </c>
      <c r="R67" s="176" t="s">
        <v>396</v>
      </c>
      <c r="S67" s="176" t="s">
        <v>269</v>
      </c>
      <c r="T67" s="161">
        <v>0</v>
      </c>
      <c r="U67" s="161">
        <f>ROUND(E67*T67,2)</f>
        <v>0</v>
      </c>
      <c r="V67" s="161"/>
      <c r="W67" s="152"/>
      <c r="X67" s="152"/>
      <c r="Y67" s="152"/>
      <c r="Z67" s="152"/>
      <c r="AA67" s="152"/>
      <c r="AB67" s="152"/>
      <c r="AC67" s="152"/>
      <c r="AD67" s="152"/>
      <c r="AE67" s="152"/>
      <c r="AF67" s="152" t="s">
        <v>398</v>
      </c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</row>
    <row r="68" spans="1:59" outlineLevel="1" x14ac:dyDescent="0.2">
      <c r="A68" s="159"/>
      <c r="B68" s="160"/>
      <c r="C68" s="193" t="s">
        <v>2646</v>
      </c>
      <c r="D68" s="191"/>
      <c r="E68" s="192">
        <v>0.57999999999999996</v>
      </c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52"/>
      <c r="X68" s="152"/>
      <c r="Y68" s="152"/>
      <c r="Z68" s="152"/>
      <c r="AA68" s="152"/>
      <c r="AB68" s="152"/>
      <c r="AC68" s="152"/>
      <c r="AD68" s="152"/>
      <c r="AE68" s="152"/>
      <c r="AF68" s="152" t="s">
        <v>329</v>
      </c>
      <c r="AG68" s="152">
        <v>0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</row>
    <row r="69" spans="1:59" outlineLevel="1" x14ac:dyDescent="0.2">
      <c r="A69" s="171">
        <v>23</v>
      </c>
      <c r="B69" s="172" t="s">
        <v>880</v>
      </c>
      <c r="C69" s="187" t="s">
        <v>881</v>
      </c>
      <c r="D69" s="173" t="s">
        <v>323</v>
      </c>
      <c r="E69" s="174">
        <v>3.214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15</v>
      </c>
      <c r="M69" s="176">
        <f>G69*(1+L69/100)</f>
        <v>0</v>
      </c>
      <c r="N69" s="176">
        <v>0.55000000000000004</v>
      </c>
      <c r="O69" s="176">
        <f>ROUND(E69*N69,2)</f>
        <v>1.77</v>
      </c>
      <c r="P69" s="176">
        <v>0</v>
      </c>
      <c r="Q69" s="176">
        <f>ROUND(E69*P69,2)</f>
        <v>0</v>
      </c>
      <c r="R69" s="176" t="s">
        <v>396</v>
      </c>
      <c r="S69" s="176" t="s">
        <v>269</v>
      </c>
      <c r="T69" s="161">
        <v>0</v>
      </c>
      <c r="U69" s="161">
        <f>ROUND(E69*T69,2)</f>
        <v>0</v>
      </c>
      <c r="V69" s="161"/>
      <c r="W69" s="152"/>
      <c r="X69" s="152"/>
      <c r="Y69" s="152"/>
      <c r="Z69" s="152"/>
      <c r="AA69" s="152"/>
      <c r="AB69" s="152"/>
      <c r="AC69" s="152"/>
      <c r="AD69" s="152"/>
      <c r="AE69" s="152"/>
      <c r="AF69" s="152" t="s">
        <v>398</v>
      </c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</row>
    <row r="70" spans="1:59" outlineLevel="1" x14ac:dyDescent="0.2">
      <c r="A70" s="159"/>
      <c r="B70" s="160"/>
      <c r="C70" s="193" t="s">
        <v>2647</v>
      </c>
      <c r="D70" s="191"/>
      <c r="E70" s="192">
        <v>3.21</v>
      </c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52"/>
      <c r="X70" s="152"/>
      <c r="Y70" s="152"/>
      <c r="Z70" s="152"/>
      <c r="AA70" s="152"/>
      <c r="AB70" s="152"/>
      <c r="AC70" s="152"/>
      <c r="AD70" s="152"/>
      <c r="AE70" s="152"/>
      <c r="AF70" s="152" t="s">
        <v>329</v>
      </c>
      <c r="AG70" s="152">
        <v>0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</row>
    <row r="71" spans="1:59" outlineLevel="1" x14ac:dyDescent="0.2">
      <c r="A71" s="171">
        <v>24</v>
      </c>
      <c r="B71" s="172" t="s">
        <v>883</v>
      </c>
      <c r="C71" s="187" t="s">
        <v>884</v>
      </c>
      <c r="D71" s="173" t="s">
        <v>323</v>
      </c>
      <c r="E71" s="174">
        <v>1.24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15</v>
      </c>
      <c r="M71" s="176">
        <f>G71*(1+L71/100)</f>
        <v>0</v>
      </c>
      <c r="N71" s="176">
        <v>0.55000000000000004</v>
      </c>
      <c r="O71" s="176">
        <f>ROUND(E71*N71,2)</f>
        <v>0.68</v>
      </c>
      <c r="P71" s="176">
        <v>0</v>
      </c>
      <c r="Q71" s="176">
        <f>ROUND(E71*P71,2)</f>
        <v>0</v>
      </c>
      <c r="R71" s="176" t="s">
        <v>396</v>
      </c>
      <c r="S71" s="176" t="s">
        <v>269</v>
      </c>
      <c r="T71" s="161">
        <v>0</v>
      </c>
      <c r="U71" s="161">
        <f>ROUND(E71*T71,2)</f>
        <v>0</v>
      </c>
      <c r="V71" s="161"/>
      <c r="W71" s="152"/>
      <c r="X71" s="152"/>
      <c r="Y71" s="152"/>
      <c r="Z71" s="152"/>
      <c r="AA71" s="152"/>
      <c r="AB71" s="152"/>
      <c r="AC71" s="152"/>
      <c r="AD71" s="152"/>
      <c r="AE71" s="152"/>
      <c r="AF71" s="152" t="s">
        <v>398</v>
      </c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</row>
    <row r="72" spans="1:59" outlineLevel="1" x14ac:dyDescent="0.2">
      <c r="A72" s="159"/>
      <c r="B72" s="160"/>
      <c r="C72" s="193" t="s">
        <v>2648</v>
      </c>
      <c r="D72" s="191"/>
      <c r="E72" s="192">
        <v>1.24</v>
      </c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52"/>
      <c r="X72" s="152"/>
      <c r="Y72" s="152"/>
      <c r="Z72" s="152"/>
      <c r="AA72" s="152"/>
      <c r="AB72" s="152"/>
      <c r="AC72" s="152"/>
      <c r="AD72" s="152"/>
      <c r="AE72" s="152"/>
      <c r="AF72" s="152" t="s">
        <v>329</v>
      </c>
      <c r="AG72" s="152">
        <v>0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</row>
    <row r="73" spans="1:59" x14ac:dyDescent="0.2">
      <c r="A73" s="166" t="s">
        <v>260</v>
      </c>
      <c r="B73" s="167" t="s">
        <v>210</v>
      </c>
      <c r="C73" s="185" t="s">
        <v>211</v>
      </c>
      <c r="D73" s="168"/>
      <c r="E73" s="169"/>
      <c r="F73" s="170"/>
      <c r="G73" s="170">
        <f>SUMIF(AF74:AF93,"&lt;&gt;NOR",G74:G93)</f>
        <v>0</v>
      </c>
      <c r="H73" s="170"/>
      <c r="I73" s="170">
        <f>SUM(I74:I93)</f>
        <v>0</v>
      </c>
      <c r="J73" s="170"/>
      <c r="K73" s="170">
        <f>SUM(K74:K93)</f>
        <v>0</v>
      </c>
      <c r="L73" s="170"/>
      <c r="M73" s="170">
        <f>SUM(M74:M93)</f>
        <v>0</v>
      </c>
      <c r="N73" s="170"/>
      <c r="O73" s="170">
        <f>SUM(O74:O93)</f>
        <v>2.6399999999999997</v>
      </c>
      <c r="P73" s="170"/>
      <c r="Q73" s="170">
        <f>SUM(Q74:Q93)</f>
        <v>0</v>
      </c>
      <c r="R73" s="170"/>
      <c r="S73" s="170"/>
      <c r="T73" s="165"/>
      <c r="U73" s="165">
        <f>SUM(U74:U93)</f>
        <v>51.39</v>
      </c>
      <c r="V73" s="165"/>
      <c r="AF73" t="s">
        <v>261</v>
      </c>
    </row>
    <row r="74" spans="1:59" ht="22.5" outlineLevel="1" x14ac:dyDescent="0.2">
      <c r="A74" s="171">
        <v>25</v>
      </c>
      <c r="B74" s="172" t="s">
        <v>2649</v>
      </c>
      <c r="C74" s="187" t="s">
        <v>950</v>
      </c>
      <c r="D74" s="173" t="s">
        <v>364</v>
      </c>
      <c r="E74" s="174">
        <v>18.5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15</v>
      </c>
      <c r="M74" s="176">
        <f>G74*(1+L74/100)</f>
        <v>0</v>
      </c>
      <c r="N74" s="176">
        <v>1.0399999999999999E-3</v>
      </c>
      <c r="O74" s="176">
        <f>ROUND(E74*N74,2)</f>
        <v>0.02</v>
      </c>
      <c r="P74" s="176">
        <v>0</v>
      </c>
      <c r="Q74" s="176">
        <f>ROUND(E74*P74,2)</f>
        <v>0</v>
      </c>
      <c r="R74" s="176" t="s">
        <v>941</v>
      </c>
      <c r="S74" s="176" t="s">
        <v>269</v>
      </c>
      <c r="T74" s="161">
        <v>0.2</v>
      </c>
      <c r="U74" s="161">
        <f>ROUND(E74*T74,2)</f>
        <v>3.7</v>
      </c>
      <c r="V74" s="161"/>
      <c r="W74" s="152"/>
      <c r="X74" s="152"/>
      <c r="Y74" s="152"/>
      <c r="Z74" s="152"/>
      <c r="AA74" s="152"/>
      <c r="AB74" s="152"/>
      <c r="AC74" s="152"/>
      <c r="AD74" s="152"/>
      <c r="AE74" s="152"/>
      <c r="AF74" s="152" t="s">
        <v>325</v>
      </c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</row>
    <row r="75" spans="1:59" outlineLevel="1" x14ac:dyDescent="0.2">
      <c r="A75" s="159"/>
      <c r="B75" s="160"/>
      <c r="C75" s="193" t="s">
        <v>2650</v>
      </c>
      <c r="D75" s="191"/>
      <c r="E75" s="192">
        <v>18.5</v>
      </c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52"/>
      <c r="X75" s="152"/>
      <c r="Y75" s="152"/>
      <c r="Z75" s="152"/>
      <c r="AA75" s="152"/>
      <c r="AB75" s="152"/>
      <c r="AC75" s="152"/>
      <c r="AD75" s="152"/>
      <c r="AE75" s="152"/>
      <c r="AF75" s="152" t="s">
        <v>329</v>
      </c>
      <c r="AG75" s="152">
        <v>0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</row>
    <row r="76" spans="1:59" outlineLevel="1" x14ac:dyDescent="0.2">
      <c r="A76" s="171">
        <v>26</v>
      </c>
      <c r="B76" s="172" t="s">
        <v>2651</v>
      </c>
      <c r="C76" s="187" t="s">
        <v>947</v>
      </c>
      <c r="D76" s="173" t="s">
        <v>353</v>
      </c>
      <c r="E76" s="174">
        <v>53.65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15</v>
      </c>
      <c r="M76" s="176">
        <f>G76*(1+L76/100)</f>
        <v>0</v>
      </c>
      <c r="N76" s="176">
        <v>4.5220000000000003E-2</v>
      </c>
      <c r="O76" s="176">
        <f>ROUND(E76*N76,2)</f>
        <v>2.4300000000000002</v>
      </c>
      <c r="P76" s="176">
        <v>0</v>
      </c>
      <c r="Q76" s="176">
        <f>ROUND(E76*P76,2)</f>
        <v>0</v>
      </c>
      <c r="R76" s="176" t="s">
        <v>941</v>
      </c>
      <c r="S76" s="176" t="s">
        <v>269</v>
      </c>
      <c r="T76" s="161">
        <v>0.42099999999999999</v>
      </c>
      <c r="U76" s="161">
        <f>ROUND(E76*T76,2)</f>
        <v>22.59</v>
      </c>
      <c r="V76" s="161"/>
      <c r="W76" s="152"/>
      <c r="X76" s="152"/>
      <c r="Y76" s="152"/>
      <c r="Z76" s="152"/>
      <c r="AA76" s="152"/>
      <c r="AB76" s="152"/>
      <c r="AC76" s="152"/>
      <c r="AD76" s="152"/>
      <c r="AE76" s="152"/>
      <c r="AF76" s="152" t="s">
        <v>325</v>
      </c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</row>
    <row r="77" spans="1:59" outlineLevel="1" x14ac:dyDescent="0.2">
      <c r="A77" s="159"/>
      <c r="B77" s="160"/>
      <c r="C77" s="193" t="s">
        <v>2652</v>
      </c>
      <c r="D77" s="191"/>
      <c r="E77" s="192">
        <v>53.65</v>
      </c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52"/>
      <c r="X77" s="152"/>
      <c r="Y77" s="152"/>
      <c r="Z77" s="152"/>
      <c r="AA77" s="152"/>
      <c r="AB77" s="152"/>
      <c r="AC77" s="152"/>
      <c r="AD77" s="152"/>
      <c r="AE77" s="152"/>
      <c r="AF77" s="152" t="s">
        <v>329</v>
      </c>
      <c r="AG77" s="152">
        <v>0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</row>
    <row r="78" spans="1:59" ht="22.5" outlineLevel="1" x14ac:dyDescent="0.2">
      <c r="A78" s="171">
        <v>27</v>
      </c>
      <c r="B78" s="172" t="s">
        <v>2653</v>
      </c>
      <c r="C78" s="187" t="s">
        <v>953</v>
      </c>
      <c r="D78" s="173" t="s">
        <v>364</v>
      </c>
      <c r="E78" s="174">
        <v>9.25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15</v>
      </c>
      <c r="M78" s="176">
        <f>G78*(1+L78/100)</f>
        <v>0</v>
      </c>
      <c r="N78" s="176">
        <v>8.7399999999999995E-3</v>
      </c>
      <c r="O78" s="176">
        <f>ROUND(E78*N78,2)</f>
        <v>0.08</v>
      </c>
      <c r="P78" s="176">
        <v>0</v>
      </c>
      <c r="Q78" s="176">
        <f>ROUND(E78*P78,2)</f>
        <v>0</v>
      </c>
      <c r="R78" s="176" t="s">
        <v>941</v>
      </c>
      <c r="S78" s="176" t="s">
        <v>269</v>
      </c>
      <c r="T78" s="161">
        <v>0.33</v>
      </c>
      <c r="U78" s="161">
        <f>ROUND(E78*T78,2)</f>
        <v>3.05</v>
      </c>
      <c r="V78" s="161"/>
      <c r="W78" s="152"/>
      <c r="X78" s="152"/>
      <c r="Y78" s="152"/>
      <c r="Z78" s="152"/>
      <c r="AA78" s="152"/>
      <c r="AB78" s="152"/>
      <c r="AC78" s="152"/>
      <c r="AD78" s="152"/>
      <c r="AE78" s="152"/>
      <c r="AF78" s="152" t="s">
        <v>325</v>
      </c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</row>
    <row r="79" spans="1:59" outlineLevel="1" x14ac:dyDescent="0.2">
      <c r="A79" s="159"/>
      <c r="B79" s="160"/>
      <c r="C79" s="193" t="s">
        <v>2654</v>
      </c>
      <c r="D79" s="191"/>
      <c r="E79" s="192">
        <v>9.25</v>
      </c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52"/>
      <c r="X79" s="152"/>
      <c r="Y79" s="152"/>
      <c r="Z79" s="152"/>
      <c r="AA79" s="152"/>
      <c r="AB79" s="152"/>
      <c r="AC79" s="152"/>
      <c r="AD79" s="152"/>
      <c r="AE79" s="152"/>
      <c r="AF79" s="152" t="s">
        <v>329</v>
      </c>
      <c r="AG79" s="152">
        <v>0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</row>
    <row r="80" spans="1:59" ht="22.5" outlineLevel="1" x14ac:dyDescent="0.2">
      <c r="A80" s="171">
        <v>28</v>
      </c>
      <c r="B80" s="172" t="s">
        <v>2655</v>
      </c>
      <c r="C80" s="187" t="s">
        <v>970</v>
      </c>
      <c r="D80" s="173" t="s">
        <v>364</v>
      </c>
      <c r="E80" s="174">
        <v>5.8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15</v>
      </c>
      <c r="M80" s="176">
        <f>G80*(1+L80/100)</f>
        <v>0</v>
      </c>
      <c r="N80" s="176">
        <v>8.4899999999999993E-3</v>
      </c>
      <c r="O80" s="176">
        <f>ROUND(E80*N80,2)</f>
        <v>0.05</v>
      </c>
      <c r="P80" s="176">
        <v>0</v>
      </c>
      <c r="Q80" s="176">
        <f>ROUND(E80*P80,2)</f>
        <v>0</v>
      </c>
      <c r="R80" s="176" t="s">
        <v>941</v>
      </c>
      <c r="S80" s="176" t="s">
        <v>269</v>
      </c>
      <c r="T80" s="161">
        <v>0.2</v>
      </c>
      <c r="U80" s="161">
        <f>ROUND(E80*T80,2)</f>
        <v>1.1599999999999999</v>
      </c>
      <c r="V80" s="161"/>
      <c r="W80" s="152"/>
      <c r="X80" s="152"/>
      <c r="Y80" s="152"/>
      <c r="Z80" s="152"/>
      <c r="AA80" s="152"/>
      <c r="AB80" s="152"/>
      <c r="AC80" s="152"/>
      <c r="AD80" s="152"/>
      <c r="AE80" s="152"/>
      <c r="AF80" s="152" t="s">
        <v>325</v>
      </c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</row>
    <row r="81" spans="1:59" outlineLevel="1" x14ac:dyDescent="0.2">
      <c r="A81" s="159"/>
      <c r="B81" s="160"/>
      <c r="C81" s="193" t="s">
        <v>2656</v>
      </c>
      <c r="D81" s="191"/>
      <c r="E81" s="192">
        <v>5.8</v>
      </c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52"/>
      <c r="X81" s="152"/>
      <c r="Y81" s="152"/>
      <c r="Z81" s="152"/>
      <c r="AA81" s="152"/>
      <c r="AB81" s="152"/>
      <c r="AC81" s="152"/>
      <c r="AD81" s="152"/>
      <c r="AE81" s="152"/>
      <c r="AF81" s="152" t="s">
        <v>329</v>
      </c>
      <c r="AG81" s="152">
        <v>0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</row>
    <row r="82" spans="1:59" ht="22.5" outlineLevel="1" x14ac:dyDescent="0.2">
      <c r="A82" s="171">
        <v>29</v>
      </c>
      <c r="B82" s="172" t="s">
        <v>2657</v>
      </c>
      <c r="C82" s="187" t="s">
        <v>970</v>
      </c>
      <c r="D82" s="173" t="s">
        <v>364</v>
      </c>
      <c r="E82" s="174">
        <v>5.8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15</v>
      </c>
      <c r="M82" s="176">
        <f>G82*(1+L82/100)</f>
        <v>0</v>
      </c>
      <c r="N82" s="176">
        <v>8.5100000000000002E-3</v>
      </c>
      <c r="O82" s="176">
        <f>ROUND(E82*N82,2)</f>
        <v>0.05</v>
      </c>
      <c r="P82" s="176">
        <v>0</v>
      </c>
      <c r="Q82" s="176">
        <f>ROUND(E82*P82,2)</f>
        <v>0</v>
      </c>
      <c r="R82" s="176" t="s">
        <v>941</v>
      </c>
      <c r="S82" s="176" t="s">
        <v>269</v>
      </c>
      <c r="T82" s="161">
        <v>0.2</v>
      </c>
      <c r="U82" s="161">
        <f>ROUND(E82*T82,2)</f>
        <v>1.1599999999999999</v>
      </c>
      <c r="V82" s="161"/>
      <c r="W82" s="152"/>
      <c r="X82" s="152"/>
      <c r="Y82" s="152"/>
      <c r="Z82" s="152"/>
      <c r="AA82" s="152"/>
      <c r="AB82" s="152"/>
      <c r="AC82" s="152"/>
      <c r="AD82" s="152"/>
      <c r="AE82" s="152"/>
      <c r="AF82" s="152" t="s">
        <v>325</v>
      </c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</row>
    <row r="83" spans="1:59" outlineLevel="1" x14ac:dyDescent="0.2">
      <c r="A83" s="159"/>
      <c r="B83" s="160"/>
      <c r="C83" s="193" t="s">
        <v>2656</v>
      </c>
      <c r="D83" s="191"/>
      <c r="E83" s="192">
        <v>5.8</v>
      </c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52"/>
      <c r="X83" s="152"/>
      <c r="Y83" s="152"/>
      <c r="Z83" s="152"/>
      <c r="AA83" s="152"/>
      <c r="AB83" s="152"/>
      <c r="AC83" s="152"/>
      <c r="AD83" s="152"/>
      <c r="AE83" s="152"/>
      <c r="AF83" s="152" t="s">
        <v>329</v>
      </c>
      <c r="AG83" s="152">
        <v>0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</row>
    <row r="84" spans="1:59" outlineLevel="1" x14ac:dyDescent="0.2">
      <c r="A84" s="171">
        <v>30</v>
      </c>
      <c r="B84" s="172" t="s">
        <v>939</v>
      </c>
      <c r="C84" s="187" t="s">
        <v>940</v>
      </c>
      <c r="D84" s="173" t="s">
        <v>353</v>
      </c>
      <c r="E84" s="174">
        <v>53.65</v>
      </c>
      <c r="F84" s="175"/>
      <c r="G84" s="176">
        <f>ROUND(E84*F84,2)</f>
        <v>0</v>
      </c>
      <c r="H84" s="175"/>
      <c r="I84" s="176">
        <f>ROUND(E84*H84,2)</f>
        <v>0</v>
      </c>
      <c r="J84" s="175"/>
      <c r="K84" s="176">
        <f>ROUND(E84*J84,2)</f>
        <v>0</v>
      </c>
      <c r="L84" s="176">
        <v>15</v>
      </c>
      <c r="M84" s="176">
        <f>G84*(1+L84/100)</f>
        <v>0</v>
      </c>
      <c r="N84" s="176">
        <v>0</v>
      </c>
      <c r="O84" s="176">
        <f>ROUND(E84*N84,2)</f>
        <v>0</v>
      </c>
      <c r="P84" s="176">
        <v>0</v>
      </c>
      <c r="Q84" s="176">
        <f>ROUND(E84*P84,2)</f>
        <v>0</v>
      </c>
      <c r="R84" s="176" t="s">
        <v>941</v>
      </c>
      <c r="S84" s="176" t="s">
        <v>269</v>
      </c>
      <c r="T84" s="161">
        <v>0.1</v>
      </c>
      <c r="U84" s="161">
        <f>ROUND(E84*T84,2)</f>
        <v>5.37</v>
      </c>
      <c r="V84" s="161"/>
      <c r="W84" s="152"/>
      <c r="X84" s="152"/>
      <c r="Y84" s="152"/>
      <c r="Z84" s="152"/>
      <c r="AA84" s="152"/>
      <c r="AB84" s="152"/>
      <c r="AC84" s="152"/>
      <c r="AD84" s="152"/>
      <c r="AE84" s="152"/>
      <c r="AF84" s="152" t="s">
        <v>325</v>
      </c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</row>
    <row r="85" spans="1:59" outlineLevel="1" x14ac:dyDescent="0.2">
      <c r="A85" s="159"/>
      <c r="B85" s="160"/>
      <c r="C85" s="193" t="s">
        <v>2652</v>
      </c>
      <c r="D85" s="191"/>
      <c r="E85" s="192">
        <v>53.65</v>
      </c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52"/>
      <c r="X85" s="152"/>
      <c r="Y85" s="152"/>
      <c r="Z85" s="152"/>
      <c r="AA85" s="152"/>
      <c r="AB85" s="152"/>
      <c r="AC85" s="152"/>
      <c r="AD85" s="152"/>
      <c r="AE85" s="152"/>
      <c r="AF85" s="152" t="s">
        <v>329</v>
      </c>
      <c r="AG85" s="152">
        <v>0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</row>
    <row r="86" spans="1:59" outlineLevel="1" x14ac:dyDescent="0.2">
      <c r="A86" s="171">
        <v>31</v>
      </c>
      <c r="B86" s="172" t="s">
        <v>991</v>
      </c>
      <c r="C86" s="187" t="s">
        <v>992</v>
      </c>
      <c r="D86" s="173" t="s">
        <v>0</v>
      </c>
      <c r="E86" s="174">
        <v>717.81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15</v>
      </c>
      <c r="M86" s="176">
        <f>G86*(1+L86/100)</f>
        <v>0</v>
      </c>
      <c r="N86" s="176">
        <v>0</v>
      </c>
      <c r="O86" s="176">
        <f>ROUND(E86*N86,2)</f>
        <v>0</v>
      </c>
      <c r="P86" s="176">
        <v>0</v>
      </c>
      <c r="Q86" s="176">
        <f>ROUND(E86*P86,2)</f>
        <v>0</v>
      </c>
      <c r="R86" s="176" t="s">
        <v>941</v>
      </c>
      <c r="S86" s="176" t="s">
        <v>269</v>
      </c>
      <c r="T86" s="161">
        <v>0.02</v>
      </c>
      <c r="U86" s="161">
        <f>ROUND(E86*T86,2)</f>
        <v>14.36</v>
      </c>
      <c r="V86" s="161"/>
      <c r="W86" s="152"/>
      <c r="X86" s="152"/>
      <c r="Y86" s="152"/>
      <c r="Z86" s="152"/>
      <c r="AA86" s="152"/>
      <c r="AB86" s="152"/>
      <c r="AC86" s="152"/>
      <c r="AD86" s="152"/>
      <c r="AE86" s="152"/>
      <c r="AF86" s="152" t="s">
        <v>325</v>
      </c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</row>
    <row r="87" spans="1:59" outlineLevel="1" x14ac:dyDescent="0.2">
      <c r="A87" s="159"/>
      <c r="B87" s="160"/>
      <c r="C87" s="257" t="s">
        <v>429</v>
      </c>
      <c r="D87" s="258"/>
      <c r="E87" s="258"/>
      <c r="F87" s="258"/>
      <c r="G87" s="258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52"/>
      <c r="X87" s="152"/>
      <c r="Y87" s="152"/>
      <c r="Z87" s="152"/>
      <c r="AA87" s="152"/>
      <c r="AB87" s="152"/>
      <c r="AC87" s="152"/>
      <c r="AD87" s="152"/>
      <c r="AE87" s="152"/>
      <c r="AF87" s="152" t="s">
        <v>327</v>
      </c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</row>
    <row r="88" spans="1:59" outlineLevel="1" x14ac:dyDescent="0.2">
      <c r="A88" s="159"/>
      <c r="B88" s="160"/>
      <c r="C88" s="193" t="s">
        <v>2658</v>
      </c>
      <c r="D88" s="191"/>
      <c r="E88" s="192">
        <v>717.81</v>
      </c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52"/>
      <c r="X88" s="152"/>
      <c r="Y88" s="152"/>
      <c r="Z88" s="152"/>
      <c r="AA88" s="152"/>
      <c r="AB88" s="152"/>
      <c r="AC88" s="152"/>
      <c r="AD88" s="152"/>
      <c r="AE88" s="152"/>
      <c r="AF88" s="152" t="s">
        <v>329</v>
      </c>
      <c r="AG88" s="152">
        <v>0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</row>
    <row r="89" spans="1:59" outlineLevel="1" x14ac:dyDescent="0.2">
      <c r="A89" s="171">
        <v>32</v>
      </c>
      <c r="B89" s="172" t="s">
        <v>980</v>
      </c>
      <c r="C89" s="187" t="s">
        <v>2659</v>
      </c>
      <c r="D89" s="173" t="s">
        <v>395</v>
      </c>
      <c r="E89" s="174">
        <v>176.91480000000001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15</v>
      </c>
      <c r="M89" s="176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6"/>
      <c r="S89" s="176" t="s">
        <v>265</v>
      </c>
      <c r="T89" s="161">
        <v>0</v>
      </c>
      <c r="U89" s="161">
        <f>ROUND(E89*T89,2)</f>
        <v>0</v>
      </c>
      <c r="V89" s="161"/>
      <c r="W89" s="152"/>
      <c r="X89" s="152"/>
      <c r="Y89" s="152"/>
      <c r="Z89" s="152"/>
      <c r="AA89" s="152"/>
      <c r="AB89" s="152"/>
      <c r="AC89" s="152"/>
      <c r="AD89" s="152"/>
      <c r="AE89" s="152"/>
      <c r="AF89" s="152" t="s">
        <v>325</v>
      </c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</row>
    <row r="90" spans="1:59" outlineLevel="1" x14ac:dyDescent="0.2">
      <c r="A90" s="159"/>
      <c r="B90" s="160"/>
      <c r="C90" s="193" t="s">
        <v>2660</v>
      </c>
      <c r="D90" s="191"/>
      <c r="E90" s="192">
        <v>96.48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52"/>
      <c r="X90" s="152"/>
      <c r="Y90" s="152"/>
      <c r="Z90" s="152"/>
      <c r="AA90" s="152"/>
      <c r="AB90" s="152"/>
      <c r="AC90" s="152"/>
      <c r="AD90" s="152"/>
      <c r="AE90" s="152"/>
      <c r="AF90" s="152" t="s">
        <v>329</v>
      </c>
      <c r="AG90" s="152">
        <v>0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</row>
    <row r="91" spans="1:59" outlineLevel="1" x14ac:dyDescent="0.2">
      <c r="A91" s="159"/>
      <c r="B91" s="160"/>
      <c r="C91" s="193" t="s">
        <v>2661</v>
      </c>
      <c r="D91" s="191"/>
      <c r="E91" s="192">
        <v>80.430000000000007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52"/>
      <c r="X91" s="152"/>
      <c r="Y91" s="152"/>
      <c r="Z91" s="152"/>
      <c r="AA91" s="152"/>
      <c r="AB91" s="152"/>
      <c r="AC91" s="152"/>
      <c r="AD91" s="152"/>
      <c r="AE91" s="152"/>
      <c r="AF91" s="152" t="s">
        <v>329</v>
      </c>
      <c r="AG91" s="152">
        <v>0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</row>
    <row r="92" spans="1:59" ht="22.5" outlineLevel="1" x14ac:dyDescent="0.2">
      <c r="A92" s="171">
        <v>33</v>
      </c>
      <c r="B92" s="172" t="s">
        <v>943</v>
      </c>
      <c r="C92" s="187" t="s">
        <v>944</v>
      </c>
      <c r="D92" s="173" t="s">
        <v>353</v>
      </c>
      <c r="E92" s="174">
        <v>59.015000000000001</v>
      </c>
      <c r="F92" s="175"/>
      <c r="G92" s="176">
        <f>ROUND(E92*F92,2)</f>
        <v>0</v>
      </c>
      <c r="H92" s="175"/>
      <c r="I92" s="176">
        <f>ROUND(E92*H92,2)</f>
        <v>0</v>
      </c>
      <c r="J92" s="175"/>
      <c r="K92" s="176">
        <f>ROUND(E92*J92,2)</f>
        <v>0</v>
      </c>
      <c r="L92" s="176">
        <v>15</v>
      </c>
      <c r="M92" s="176">
        <f>G92*(1+L92/100)</f>
        <v>0</v>
      </c>
      <c r="N92" s="176">
        <v>1.3999999999999999E-4</v>
      </c>
      <c r="O92" s="176">
        <f>ROUND(E92*N92,2)</f>
        <v>0.01</v>
      </c>
      <c r="P92" s="176">
        <v>0</v>
      </c>
      <c r="Q92" s="176">
        <f>ROUND(E92*P92,2)</f>
        <v>0</v>
      </c>
      <c r="R92" s="176" t="s">
        <v>396</v>
      </c>
      <c r="S92" s="176" t="s">
        <v>269</v>
      </c>
      <c r="T92" s="161">
        <v>0</v>
      </c>
      <c r="U92" s="161">
        <f>ROUND(E92*T92,2)</f>
        <v>0</v>
      </c>
      <c r="V92" s="161"/>
      <c r="W92" s="152"/>
      <c r="X92" s="152"/>
      <c r="Y92" s="152"/>
      <c r="Z92" s="152"/>
      <c r="AA92" s="152"/>
      <c r="AB92" s="152"/>
      <c r="AC92" s="152"/>
      <c r="AD92" s="152"/>
      <c r="AE92" s="152"/>
      <c r="AF92" s="152" t="s">
        <v>398</v>
      </c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</row>
    <row r="93" spans="1:59" outlineLevel="1" x14ac:dyDescent="0.2">
      <c r="A93" s="159"/>
      <c r="B93" s="160"/>
      <c r="C93" s="193" t="s">
        <v>2662</v>
      </c>
      <c r="D93" s="191"/>
      <c r="E93" s="192">
        <v>59.02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52"/>
      <c r="X93" s="152"/>
      <c r="Y93" s="152"/>
      <c r="Z93" s="152"/>
      <c r="AA93" s="152"/>
      <c r="AB93" s="152"/>
      <c r="AC93" s="152"/>
      <c r="AD93" s="152"/>
      <c r="AE93" s="152"/>
      <c r="AF93" s="152" t="s">
        <v>329</v>
      </c>
      <c r="AG93" s="152">
        <v>0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</row>
    <row r="94" spans="1:59" x14ac:dyDescent="0.2">
      <c r="A94" s="166" t="s">
        <v>260</v>
      </c>
      <c r="B94" s="167" t="s">
        <v>212</v>
      </c>
      <c r="C94" s="185" t="s">
        <v>213</v>
      </c>
      <c r="D94" s="168"/>
      <c r="E94" s="169"/>
      <c r="F94" s="170"/>
      <c r="G94" s="170">
        <f>SUMIF(AF95:AF100,"&lt;&gt;NOR",G95:G100)</f>
        <v>0</v>
      </c>
      <c r="H94" s="170"/>
      <c r="I94" s="170">
        <f>SUM(I95:I100)</f>
        <v>0</v>
      </c>
      <c r="J94" s="170"/>
      <c r="K94" s="170">
        <f>SUM(K95:K100)</f>
        <v>0</v>
      </c>
      <c r="L94" s="170"/>
      <c r="M94" s="170">
        <f>SUM(M95:M100)</f>
        <v>0</v>
      </c>
      <c r="N94" s="170"/>
      <c r="O94" s="170">
        <f>SUM(O95:O100)</f>
        <v>0.45</v>
      </c>
      <c r="P94" s="170"/>
      <c r="Q94" s="170">
        <f>SUM(Q95:Q100)</f>
        <v>0</v>
      </c>
      <c r="R94" s="170"/>
      <c r="S94" s="170"/>
      <c r="T94" s="165"/>
      <c r="U94" s="165">
        <f>SUM(U95:U100)</f>
        <v>36.61</v>
      </c>
      <c r="V94" s="165"/>
      <c r="AF94" t="s">
        <v>261</v>
      </c>
    </row>
    <row r="95" spans="1:59" outlineLevel="1" x14ac:dyDescent="0.2">
      <c r="A95" s="171">
        <v>34</v>
      </c>
      <c r="B95" s="172" t="s">
        <v>1097</v>
      </c>
      <c r="C95" s="187" t="s">
        <v>1098</v>
      </c>
      <c r="D95" s="173" t="s">
        <v>0</v>
      </c>
      <c r="E95" s="174">
        <v>227.33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15</v>
      </c>
      <c r="M95" s="176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6" t="s">
        <v>996</v>
      </c>
      <c r="S95" s="176" t="s">
        <v>269</v>
      </c>
      <c r="T95" s="161">
        <v>0</v>
      </c>
      <c r="U95" s="161">
        <f>ROUND(E95*T95,2)</f>
        <v>0</v>
      </c>
      <c r="V95" s="161"/>
      <c r="W95" s="152"/>
      <c r="X95" s="152"/>
      <c r="Y95" s="152"/>
      <c r="Z95" s="152"/>
      <c r="AA95" s="152"/>
      <c r="AB95" s="152"/>
      <c r="AC95" s="152"/>
      <c r="AD95" s="152"/>
      <c r="AE95" s="152"/>
      <c r="AF95" s="152" t="s">
        <v>325</v>
      </c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</row>
    <row r="96" spans="1:59" outlineLevel="1" x14ac:dyDescent="0.2">
      <c r="A96" s="159"/>
      <c r="B96" s="160"/>
      <c r="C96" s="257" t="s">
        <v>429</v>
      </c>
      <c r="D96" s="258"/>
      <c r="E96" s="258"/>
      <c r="F96" s="258"/>
      <c r="G96" s="258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52"/>
      <c r="X96" s="152"/>
      <c r="Y96" s="152"/>
      <c r="Z96" s="152"/>
      <c r="AA96" s="152"/>
      <c r="AB96" s="152"/>
      <c r="AC96" s="152"/>
      <c r="AD96" s="152"/>
      <c r="AE96" s="152"/>
      <c r="AF96" s="152" t="s">
        <v>327</v>
      </c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</row>
    <row r="97" spans="1:59" outlineLevel="1" x14ac:dyDescent="0.2">
      <c r="A97" s="159"/>
      <c r="B97" s="160"/>
      <c r="C97" s="193" t="s">
        <v>2663</v>
      </c>
      <c r="D97" s="191"/>
      <c r="E97" s="192">
        <v>227.33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52"/>
      <c r="X97" s="152"/>
      <c r="Y97" s="152"/>
      <c r="Z97" s="152"/>
      <c r="AA97" s="152"/>
      <c r="AB97" s="152"/>
      <c r="AC97" s="152"/>
      <c r="AD97" s="152"/>
      <c r="AE97" s="152"/>
      <c r="AF97" s="152" t="s">
        <v>329</v>
      </c>
      <c r="AG97" s="152">
        <v>0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</row>
    <row r="98" spans="1:59" outlineLevel="1" x14ac:dyDescent="0.2">
      <c r="A98" s="171">
        <v>35</v>
      </c>
      <c r="B98" s="172" t="s">
        <v>2664</v>
      </c>
      <c r="C98" s="187" t="s">
        <v>2665</v>
      </c>
      <c r="D98" s="173" t="s">
        <v>353</v>
      </c>
      <c r="E98" s="174">
        <v>30.803999999999998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15</v>
      </c>
      <c r="M98" s="176">
        <f>G98*(1+L98/100)</f>
        <v>0</v>
      </c>
      <c r="N98" s="176">
        <v>1.473E-2</v>
      </c>
      <c r="O98" s="176">
        <f>ROUND(E98*N98,2)</f>
        <v>0.45</v>
      </c>
      <c r="P98" s="176">
        <v>0</v>
      </c>
      <c r="Q98" s="176">
        <f>ROUND(E98*P98,2)</f>
        <v>0</v>
      </c>
      <c r="R98" s="176" t="s">
        <v>830</v>
      </c>
      <c r="S98" s="176" t="s">
        <v>269</v>
      </c>
      <c r="T98" s="161">
        <v>1.18841</v>
      </c>
      <c r="U98" s="161">
        <f>ROUND(E98*T98,2)</f>
        <v>36.61</v>
      </c>
      <c r="V98" s="161"/>
      <c r="W98" s="152"/>
      <c r="X98" s="152"/>
      <c r="Y98" s="152"/>
      <c r="Z98" s="152"/>
      <c r="AA98" s="152"/>
      <c r="AB98" s="152"/>
      <c r="AC98" s="152"/>
      <c r="AD98" s="152"/>
      <c r="AE98" s="152"/>
      <c r="AF98" s="152" t="s">
        <v>1287</v>
      </c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</row>
    <row r="99" spans="1:59" outlineLevel="1" x14ac:dyDescent="0.2">
      <c r="A99" s="159"/>
      <c r="B99" s="160"/>
      <c r="C99" s="193" t="s">
        <v>2666</v>
      </c>
      <c r="D99" s="191"/>
      <c r="E99" s="192">
        <v>24.7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52"/>
      <c r="X99" s="152"/>
      <c r="Y99" s="152"/>
      <c r="Z99" s="152"/>
      <c r="AA99" s="152"/>
      <c r="AB99" s="152"/>
      <c r="AC99" s="152"/>
      <c r="AD99" s="152"/>
      <c r="AE99" s="152"/>
      <c r="AF99" s="152" t="s">
        <v>329</v>
      </c>
      <c r="AG99" s="152">
        <v>0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</row>
    <row r="100" spans="1:59" outlineLevel="1" x14ac:dyDescent="0.2">
      <c r="A100" s="159"/>
      <c r="B100" s="160"/>
      <c r="C100" s="193" t="s">
        <v>2667</v>
      </c>
      <c r="D100" s="191"/>
      <c r="E100" s="192">
        <v>6.1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 t="s">
        <v>329</v>
      </c>
      <c r="AG100" s="152">
        <v>0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</row>
    <row r="101" spans="1:59" x14ac:dyDescent="0.2">
      <c r="A101" s="166" t="s">
        <v>260</v>
      </c>
      <c r="B101" s="167" t="s">
        <v>214</v>
      </c>
      <c r="C101" s="185" t="s">
        <v>215</v>
      </c>
      <c r="D101" s="168"/>
      <c r="E101" s="169"/>
      <c r="F101" s="170"/>
      <c r="G101" s="170">
        <f>SUMIF(AF102:AF108,"&lt;&gt;NOR",G102:G108)</f>
        <v>0</v>
      </c>
      <c r="H101" s="170"/>
      <c r="I101" s="170">
        <f>SUM(I102:I108)</f>
        <v>0</v>
      </c>
      <c r="J101" s="170"/>
      <c r="K101" s="170">
        <f>SUM(K102:K108)</f>
        <v>0</v>
      </c>
      <c r="L101" s="170"/>
      <c r="M101" s="170">
        <f>SUM(M102:M108)</f>
        <v>0</v>
      </c>
      <c r="N101" s="170"/>
      <c r="O101" s="170">
        <f>SUM(O102:O108)</f>
        <v>0</v>
      </c>
      <c r="P101" s="170"/>
      <c r="Q101" s="170">
        <f>SUM(Q102:Q108)</f>
        <v>0</v>
      </c>
      <c r="R101" s="170"/>
      <c r="S101" s="170"/>
      <c r="T101" s="165"/>
      <c r="U101" s="165">
        <f>SUM(U102:U108)</f>
        <v>9.81</v>
      </c>
      <c r="V101" s="165"/>
      <c r="AF101" t="s">
        <v>261</v>
      </c>
    </row>
    <row r="102" spans="1:59" outlineLevel="1" x14ac:dyDescent="0.2">
      <c r="A102" s="171">
        <v>36</v>
      </c>
      <c r="B102" s="172" t="s">
        <v>2668</v>
      </c>
      <c r="C102" s="187" t="s">
        <v>2669</v>
      </c>
      <c r="D102" s="173" t="s">
        <v>1972</v>
      </c>
      <c r="E102" s="174">
        <v>44.4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15</v>
      </c>
      <c r="M102" s="176">
        <f>G102*(1+L102/100)</f>
        <v>0</v>
      </c>
      <c r="N102" s="176">
        <v>6.0000000000000002E-5</v>
      </c>
      <c r="O102" s="176">
        <f>ROUND(E102*N102,2)</f>
        <v>0</v>
      </c>
      <c r="P102" s="176">
        <v>0</v>
      </c>
      <c r="Q102" s="176">
        <f>ROUND(E102*P102,2)</f>
        <v>0</v>
      </c>
      <c r="R102" s="176" t="s">
        <v>401</v>
      </c>
      <c r="S102" s="176" t="s">
        <v>269</v>
      </c>
      <c r="T102" s="161">
        <v>0.221</v>
      </c>
      <c r="U102" s="161">
        <f>ROUND(E102*T102,2)</f>
        <v>9.81</v>
      </c>
      <c r="V102" s="161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 t="s">
        <v>325</v>
      </c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</row>
    <row r="103" spans="1:59" outlineLevel="1" x14ac:dyDescent="0.2">
      <c r="A103" s="159"/>
      <c r="B103" s="160"/>
      <c r="C103" s="248" t="s">
        <v>2670</v>
      </c>
      <c r="D103" s="249"/>
      <c r="E103" s="249"/>
      <c r="F103" s="249"/>
      <c r="G103" s="249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 t="s">
        <v>272</v>
      </c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</row>
    <row r="104" spans="1:59" outlineLevel="1" x14ac:dyDescent="0.2">
      <c r="A104" s="159"/>
      <c r="B104" s="160"/>
      <c r="C104" s="193" t="s">
        <v>2671</v>
      </c>
      <c r="D104" s="191"/>
      <c r="E104" s="192">
        <v>44.4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 t="s">
        <v>329</v>
      </c>
      <c r="AG104" s="152">
        <v>0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</row>
    <row r="105" spans="1:59" outlineLevel="1" x14ac:dyDescent="0.2">
      <c r="A105" s="171">
        <v>37</v>
      </c>
      <c r="B105" s="172" t="s">
        <v>427</v>
      </c>
      <c r="C105" s="187" t="s">
        <v>428</v>
      </c>
      <c r="D105" s="173" t="s">
        <v>0</v>
      </c>
      <c r="E105" s="174">
        <v>34.090000000000003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15</v>
      </c>
      <c r="M105" s="176">
        <f>G105*(1+L105/100)</f>
        <v>0</v>
      </c>
      <c r="N105" s="176">
        <v>0</v>
      </c>
      <c r="O105" s="176">
        <f>ROUND(E105*N105,2)</f>
        <v>0</v>
      </c>
      <c r="P105" s="176">
        <v>0</v>
      </c>
      <c r="Q105" s="176">
        <f>ROUND(E105*P105,2)</f>
        <v>0</v>
      </c>
      <c r="R105" s="176" t="s">
        <v>401</v>
      </c>
      <c r="S105" s="176" t="s">
        <v>269</v>
      </c>
      <c r="T105" s="161">
        <v>0</v>
      </c>
      <c r="U105" s="161">
        <f>ROUND(E105*T105,2)</f>
        <v>0</v>
      </c>
      <c r="V105" s="161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 t="s">
        <v>325</v>
      </c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</row>
    <row r="106" spans="1:59" outlineLevel="1" x14ac:dyDescent="0.2">
      <c r="A106" s="159"/>
      <c r="B106" s="160"/>
      <c r="C106" s="257" t="s">
        <v>429</v>
      </c>
      <c r="D106" s="258"/>
      <c r="E106" s="258"/>
      <c r="F106" s="258"/>
      <c r="G106" s="258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 t="s">
        <v>327</v>
      </c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</row>
    <row r="107" spans="1:59" outlineLevel="1" x14ac:dyDescent="0.2">
      <c r="A107" s="159"/>
      <c r="B107" s="160"/>
      <c r="C107" s="246" t="s">
        <v>2670</v>
      </c>
      <c r="D107" s="247"/>
      <c r="E107" s="247"/>
      <c r="F107" s="247"/>
      <c r="G107" s="247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 t="s">
        <v>272</v>
      </c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</row>
    <row r="108" spans="1:59" outlineLevel="1" x14ac:dyDescent="0.2">
      <c r="A108" s="159"/>
      <c r="B108" s="160"/>
      <c r="C108" s="193" t="s">
        <v>2672</v>
      </c>
      <c r="D108" s="191"/>
      <c r="E108" s="192">
        <v>34.090000000000003</v>
      </c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 t="s">
        <v>329</v>
      </c>
      <c r="AG108" s="152">
        <v>0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</row>
    <row r="109" spans="1:59" x14ac:dyDescent="0.2">
      <c r="A109" s="166" t="s">
        <v>260</v>
      </c>
      <c r="B109" s="167" t="s">
        <v>224</v>
      </c>
      <c r="C109" s="185" t="s">
        <v>225</v>
      </c>
      <c r="D109" s="168"/>
      <c r="E109" s="169"/>
      <c r="F109" s="170"/>
      <c r="G109" s="170">
        <f>SUMIF(AF110:AF112,"&lt;&gt;NOR",G110:G112)</f>
        <v>0</v>
      </c>
      <c r="H109" s="170"/>
      <c r="I109" s="170">
        <f>SUM(I110:I112)</f>
        <v>0</v>
      </c>
      <c r="J109" s="170"/>
      <c r="K109" s="170">
        <f>SUM(K110:K112)</f>
        <v>0</v>
      </c>
      <c r="L109" s="170"/>
      <c r="M109" s="170">
        <f>SUM(M110:M112)</f>
        <v>0</v>
      </c>
      <c r="N109" s="170"/>
      <c r="O109" s="170">
        <f>SUM(O110:O112)</f>
        <v>0.14000000000000001</v>
      </c>
      <c r="P109" s="170"/>
      <c r="Q109" s="170">
        <f>SUM(Q110:Q112)</f>
        <v>0</v>
      </c>
      <c r="R109" s="170"/>
      <c r="S109" s="170"/>
      <c r="T109" s="165"/>
      <c r="U109" s="165">
        <f>SUM(U110:U112)</f>
        <v>127.53</v>
      </c>
      <c r="V109" s="165"/>
      <c r="AF109" t="s">
        <v>261</v>
      </c>
    </row>
    <row r="110" spans="1:59" outlineLevel="1" x14ac:dyDescent="0.2">
      <c r="A110" s="171">
        <v>38</v>
      </c>
      <c r="B110" s="172" t="s">
        <v>1242</v>
      </c>
      <c r="C110" s="187" t="s">
        <v>1243</v>
      </c>
      <c r="D110" s="173" t="s">
        <v>353</v>
      </c>
      <c r="E110" s="174">
        <v>425.11200000000002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15</v>
      </c>
      <c r="M110" s="176">
        <f>G110*(1+L110/100)</f>
        <v>0</v>
      </c>
      <c r="N110" s="176">
        <v>3.2000000000000003E-4</v>
      </c>
      <c r="O110" s="176">
        <f>ROUND(E110*N110,2)</f>
        <v>0.14000000000000001</v>
      </c>
      <c r="P110" s="176">
        <v>0</v>
      </c>
      <c r="Q110" s="176">
        <f>ROUND(E110*P110,2)</f>
        <v>0</v>
      </c>
      <c r="R110" s="176" t="s">
        <v>1235</v>
      </c>
      <c r="S110" s="176" t="s">
        <v>269</v>
      </c>
      <c r="T110" s="161">
        <v>0.3</v>
      </c>
      <c r="U110" s="161">
        <f>ROUND(E110*T110,2)</f>
        <v>127.53</v>
      </c>
      <c r="V110" s="161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 t="s">
        <v>325</v>
      </c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</row>
    <row r="111" spans="1:59" outlineLevel="1" x14ac:dyDescent="0.2">
      <c r="A111" s="159"/>
      <c r="B111" s="160"/>
      <c r="C111" s="248" t="s">
        <v>2670</v>
      </c>
      <c r="D111" s="249"/>
      <c r="E111" s="249"/>
      <c r="F111" s="249"/>
      <c r="G111" s="249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 t="s">
        <v>272</v>
      </c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</row>
    <row r="112" spans="1:59" outlineLevel="1" x14ac:dyDescent="0.2">
      <c r="A112" s="159"/>
      <c r="B112" s="160"/>
      <c r="C112" s="193" t="s">
        <v>2673</v>
      </c>
      <c r="D112" s="191"/>
      <c r="E112" s="192">
        <v>425.11</v>
      </c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 t="s">
        <v>329</v>
      </c>
      <c r="AG112" s="152">
        <v>0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</row>
    <row r="113" spans="1:59" x14ac:dyDescent="0.2">
      <c r="A113" s="166" t="s">
        <v>260</v>
      </c>
      <c r="B113" s="167" t="s">
        <v>174</v>
      </c>
      <c r="C113" s="185" t="s">
        <v>175</v>
      </c>
      <c r="D113" s="168"/>
      <c r="E113" s="169"/>
      <c r="F113" s="170"/>
      <c r="G113" s="170">
        <f>SUMIF(AF114:AF116,"&lt;&gt;NOR",G114:G116)</f>
        <v>0</v>
      </c>
      <c r="H113" s="170"/>
      <c r="I113" s="170">
        <f>SUM(I114:I116)</f>
        <v>0</v>
      </c>
      <c r="J113" s="170"/>
      <c r="K113" s="170">
        <f>SUM(K114:K116)</f>
        <v>0</v>
      </c>
      <c r="L113" s="170"/>
      <c r="M113" s="170">
        <f>SUM(M114:M116)</f>
        <v>0</v>
      </c>
      <c r="N113" s="170"/>
      <c r="O113" s="170">
        <f>SUM(O114:O116)</f>
        <v>0</v>
      </c>
      <c r="P113" s="170"/>
      <c r="Q113" s="170">
        <f>SUM(Q114:Q116)</f>
        <v>0</v>
      </c>
      <c r="R113" s="170"/>
      <c r="S113" s="170"/>
      <c r="T113" s="165"/>
      <c r="U113" s="165">
        <f>SUM(U114:U116)</f>
        <v>31.47</v>
      </c>
      <c r="V113" s="165"/>
      <c r="AF113" t="s">
        <v>261</v>
      </c>
    </row>
    <row r="114" spans="1:59" outlineLevel="1" x14ac:dyDescent="0.2">
      <c r="A114" s="171">
        <v>39</v>
      </c>
      <c r="B114" s="172" t="s">
        <v>380</v>
      </c>
      <c r="C114" s="187" t="s">
        <v>381</v>
      </c>
      <c r="D114" s="173" t="s">
        <v>369</v>
      </c>
      <c r="E114" s="174">
        <v>36.933999999999997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15</v>
      </c>
      <c r="M114" s="176">
        <f>G114*(1+L114/100)</f>
        <v>0</v>
      </c>
      <c r="N114" s="176">
        <v>0</v>
      </c>
      <c r="O114" s="176">
        <f>ROUND(E114*N114,2)</f>
        <v>0</v>
      </c>
      <c r="P114" s="176">
        <v>0</v>
      </c>
      <c r="Q114" s="176">
        <f>ROUND(E114*P114,2)</f>
        <v>0</v>
      </c>
      <c r="R114" s="176" t="s">
        <v>348</v>
      </c>
      <c r="S114" s="176" t="s">
        <v>269</v>
      </c>
      <c r="T114" s="161">
        <v>0.85199999999999998</v>
      </c>
      <c r="U114" s="161">
        <f>ROUND(E114*T114,2)</f>
        <v>31.47</v>
      </c>
      <c r="V114" s="161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 t="s">
        <v>325</v>
      </c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</row>
    <row r="115" spans="1:59" ht="22.5" outlineLevel="1" x14ac:dyDescent="0.2">
      <c r="A115" s="159"/>
      <c r="B115" s="160"/>
      <c r="C115" s="257" t="s">
        <v>382</v>
      </c>
      <c r="D115" s="258"/>
      <c r="E115" s="258"/>
      <c r="F115" s="258"/>
      <c r="G115" s="258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 t="s">
        <v>327</v>
      </c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83" t="str">
        <f>C115</f>
        <v>přesun hmot pro budovy občanské výstavby (JKSO 801), budovy pro bydlení (JKSO 803) budovy pro výrobu a služby (JKSO 812) s nosnou svislou konstrukcí zděnou z cihel nebo tvárnic nebo kovovou</v>
      </c>
      <c r="BA115" s="152"/>
      <c r="BB115" s="152"/>
      <c r="BC115" s="152"/>
      <c r="BD115" s="152"/>
      <c r="BE115" s="152"/>
      <c r="BF115" s="152"/>
      <c r="BG115" s="152"/>
    </row>
    <row r="116" spans="1:59" outlineLevel="1" x14ac:dyDescent="0.2">
      <c r="A116" s="159"/>
      <c r="B116" s="160"/>
      <c r="C116" s="193" t="s">
        <v>2674</v>
      </c>
      <c r="D116" s="191"/>
      <c r="E116" s="192">
        <v>36.93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 t="s">
        <v>329</v>
      </c>
      <c r="AG116" s="152">
        <v>0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</row>
    <row r="117" spans="1:59" x14ac:dyDescent="0.2">
      <c r="A117" s="5"/>
      <c r="B117" s="6"/>
      <c r="C117" s="188"/>
      <c r="D117" s="8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AD117">
        <v>15</v>
      </c>
      <c r="AE117">
        <v>21</v>
      </c>
    </row>
    <row r="118" spans="1:59" x14ac:dyDescent="0.2">
      <c r="A118" s="155"/>
      <c r="B118" s="156" t="s">
        <v>29</v>
      </c>
      <c r="C118" s="189"/>
      <c r="D118" s="157"/>
      <c r="E118" s="158"/>
      <c r="F118" s="158"/>
      <c r="G118" s="184">
        <f>G8+G16+G26+G35+G45+G73+G94+G101+G109+G113</f>
        <v>0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AD118">
        <f>SUMIF(L7:L116,AD117,G7:G116)</f>
        <v>0</v>
      </c>
      <c r="AE118">
        <f>SUMIF(L7:L116,AE117,G7:G116)</f>
        <v>0</v>
      </c>
      <c r="AF118" t="s">
        <v>300</v>
      </c>
    </row>
    <row r="119" spans="1:59" x14ac:dyDescent="0.2">
      <c r="C119" s="190"/>
      <c r="D119" s="143"/>
      <c r="AF119" t="s">
        <v>319</v>
      </c>
    </row>
    <row r="120" spans="1:59" x14ac:dyDescent="0.2">
      <c r="D120" s="143"/>
    </row>
    <row r="121" spans="1:59" x14ac:dyDescent="0.2">
      <c r="D121" s="143"/>
    </row>
    <row r="122" spans="1:59" x14ac:dyDescent="0.2">
      <c r="D122" s="143"/>
    </row>
    <row r="123" spans="1:59" x14ac:dyDescent="0.2">
      <c r="D123" s="143"/>
    </row>
    <row r="124" spans="1:59" x14ac:dyDescent="0.2">
      <c r="D124" s="143"/>
    </row>
    <row r="125" spans="1:59" x14ac:dyDescent="0.2">
      <c r="D125" s="143"/>
    </row>
    <row r="126" spans="1:59" x14ac:dyDescent="0.2">
      <c r="D126" s="143"/>
    </row>
    <row r="127" spans="1:59" x14ac:dyDescent="0.2">
      <c r="D127" s="143"/>
    </row>
    <row r="128" spans="1:59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TS6Fnbr5kv+FjRAq5VFrnIVtZiQixl+8hBoYCKSdORWfnhUTTT6La62T0MGtMXHFiXDlea/hi73agCVC61FfBA==" saltValue="a/GosuwXIscGIX1nO/GCpg==" spinCount="100000" sheet="1"/>
  <mergeCells count="21">
    <mergeCell ref="C40:G40"/>
    <mergeCell ref="A1:G1"/>
    <mergeCell ref="C2:G2"/>
    <mergeCell ref="C3:G3"/>
    <mergeCell ref="C4:G4"/>
    <mergeCell ref="C10:G10"/>
    <mergeCell ref="C14:G14"/>
    <mergeCell ref="C21:G21"/>
    <mergeCell ref="C24:G24"/>
    <mergeCell ref="C28:G28"/>
    <mergeCell ref="C33:G33"/>
    <mergeCell ref="C37:G37"/>
    <mergeCell ref="C107:G107"/>
    <mergeCell ref="C111:G111"/>
    <mergeCell ref="C115:G115"/>
    <mergeCell ref="C43:G43"/>
    <mergeCell ref="C65:G65"/>
    <mergeCell ref="C87:G87"/>
    <mergeCell ref="C96:G96"/>
    <mergeCell ref="C103:G103"/>
    <mergeCell ref="C106:G10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250" t="s">
        <v>320</v>
      </c>
      <c r="B1" s="250"/>
      <c r="C1" s="250"/>
      <c r="D1" s="250"/>
      <c r="E1" s="250"/>
      <c r="F1" s="250"/>
      <c r="G1" s="250"/>
      <c r="AF1" t="s">
        <v>236</v>
      </c>
    </row>
    <row r="2" spans="1:59" ht="24.95" customHeight="1" x14ac:dyDescent="0.2">
      <c r="A2" s="144" t="s">
        <v>7</v>
      </c>
      <c r="B2" s="73" t="s">
        <v>44</v>
      </c>
      <c r="C2" s="251" t="s">
        <v>45</v>
      </c>
      <c r="D2" s="252"/>
      <c r="E2" s="252"/>
      <c r="F2" s="252"/>
      <c r="G2" s="253"/>
      <c r="AF2" t="s">
        <v>237</v>
      </c>
    </row>
    <row r="3" spans="1:59" ht="24.95" customHeight="1" x14ac:dyDescent="0.2">
      <c r="A3" s="144" t="s">
        <v>8</v>
      </c>
      <c r="B3" s="73" t="s">
        <v>86</v>
      </c>
      <c r="C3" s="251" t="s">
        <v>87</v>
      </c>
      <c r="D3" s="252"/>
      <c r="E3" s="252"/>
      <c r="F3" s="252"/>
      <c r="G3" s="253"/>
      <c r="AB3" s="90" t="s">
        <v>237</v>
      </c>
      <c r="AF3" t="s">
        <v>239</v>
      </c>
    </row>
    <row r="4" spans="1:59" ht="24.95" customHeight="1" x14ac:dyDescent="0.2">
      <c r="A4" s="145" t="s">
        <v>9</v>
      </c>
      <c r="B4" s="146" t="s">
        <v>62</v>
      </c>
      <c r="C4" s="254" t="s">
        <v>63</v>
      </c>
      <c r="D4" s="255"/>
      <c r="E4" s="255"/>
      <c r="F4" s="255"/>
      <c r="G4" s="256"/>
      <c r="AF4" t="s">
        <v>240</v>
      </c>
    </row>
    <row r="5" spans="1:59" x14ac:dyDescent="0.2">
      <c r="D5" s="143"/>
    </row>
    <row r="6" spans="1:59" ht="38.25" x14ac:dyDescent="0.2">
      <c r="A6" s="148" t="s">
        <v>241</v>
      </c>
      <c r="B6" s="150" t="s">
        <v>242</v>
      </c>
      <c r="C6" s="150" t="s">
        <v>243</v>
      </c>
      <c r="D6" s="149" t="s">
        <v>244</v>
      </c>
      <c r="E6" s="148" t="s">
        <v>245</v>
      </c>
      <c r="F6" s="147" t="s">
        <v>246</v>
      </c>
      <c r="G6" s="148" t="s">
        <v>29</v>
      </c>
      <c r="H6" s="151" t="s">
        <v>30</v>
      </c>
      <c r="I6" s="151" t="s">
        <v>247</v>
      </c>
      <c r="J6" s="151" t="s">
        <v>31</v>
      </c>
      <c r="K6" s="151" t="s">
        <v>248</v>
      </c>
      <c r="L6" s="151" t="s">
        <v>249</v>
      </c>
      <c r="M6" s="151" t="s">
        <v>250</v>
      </c>
      <c r="N6" s="151" t="s">
        <v>251</v>
      </c>
      <c r="O6" s="151" t="s">
        <v>252</v>
      </c>
      <c r="P6" s="151" t="s">
        <v>253</v>
      </c>
      <c r="Q6" s="151" t="s">
        <v>254</v>
      </c>
      <c r="R6" s="151" t="s">
        <v>255</v>
      </c>
      <c r="S6" s="151" t="s">
        <v>256</v>
      </c>
      <c r="T6" s="151" t="s">
        <v>257</v>
      </c>
      <c r="U6" s="151" t="s">
        <v>258</v>
      </c>
      <c r="V6" s="151" t="s">
        <v>259</v>
      </c>
    </row>
    <row r="7" spans="1:59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59" x14ac:dyDescent="0.2">
      <c r="A8" s="166" t="s">
        <v>260</v>
      </c>
      <c r="B8" s="167" t="s">
        <v>59</v>
      </c>
      <c r="C8" s="185" t="s">
        <v>133</v>
      </c>
      <c r="D8" s="168"/>
      <c r="E8" s="169"/>
      <c r="F8" s="170"/>
      <c r="G8" s="170">
        <f>SUMIF(AF9:AF25,"&lt;&gt;NOR",G9:G25)</f>
        <v>0</v>
      </c>
      <c r="H8" s="170"/>
      <c r="I8" s="170">
        <f>SUM(I9:I25)</f>
        <v>0</v>
      </c>
      <c r="J8" s="170"/>
      <c r="K8" s="170">
        <f>SUM(K9:K25)</f>
        <v>0</v>
      </c>
      <c r="L8" s="170"/>
      <c r="M8" s="170">
        <f>SUM(M9:M25)</f>
        <v>0</v>
      </c>
      <c r="N8" s="170"/>
      <c r="O8" s="170">
        <f>SUM(O9:O25)</f>
        <v>0</v>
      </c>
      <c r="P8" s="170"/>
      <c r="Q8" s="170">
        <f>SUM(Q9:Q25)</f>
        <v>0</v>
      </c>
      <c r="R8" s="170"/>
      <c r="S8" s="170"/>
      <c r="T8" s="165"/>
      <c r="U8" s="165">
        <f>SUM(U9:U25)</f>
        <v>31.32</v>
      </c>
      <c r="V8" s="165"/>
      <c r="AF8" t="s">
        <v>261</v>
      </c>
    </row>
    <row r="9" spans="1:59" outlineLevel="1" x14ac:dyDescent="0.2">
      <c r="A9" s="171">
        <v>1</v>
      </c>
      <c r="B9" s="172" t="s">
        <v>321</v>
      </c>
      <c r="C9" s="187" t="s">
        <v>322</v>
      </c>
      <c r="D9" s="173" t="s">
        <v>323</v>
      </c>
      <c r="E9" s="174">
        <v>32.3765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15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324</v>
      </c>
      <c r="S9" s="176" t="s">
        <v>269</v>
      </c>
      <c r="T9" s="161">
        <v>0.495</v>
      </c>
      <c r="U9" s="161">
        <f>ROUND(E9*T9,2)</f>
        <v>16.03</v>
      </c>
      <c r="V9" s="161"/>
      <c r="W9" s="152"/>
      <c r="X9" s="152"/>
      <c r="Y9" s="152"/>
      <c r="Z9" s="152"/>
      <c r="AA9" s="152"/>
      <c r="AB9" s="152"/>
      <c r="AC9" s="152"/>
      <c r="AD9" s="152"/>
      <c r="AE9" s="152"/>
      <c r="AF9" s="152" t="s">
        <v>325</v>
      </c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</row>
    <row r="10" spans="1:59" ht="22.5" outlineLevel="1" x14ac:dyDescent="0.2">
      <c r="A10" s="159"/>
      <c r="B10" s="160"/>
      <c r="C10" s="257" t="s">
        <v>326</v>
      </c>
      <c r="D10" s="258"/>
      <c r="E10" s="258"/>
      <c r="F10" s="258"/>
      <c r="G10" s="258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52"/>
      <c r="X10" s="152"/>
      <c r="Y10" s="152"/>
      <c r="Z10" s="152"/>
      <c r="AA10" s="152"/>
      <c r="AB10" s="152"/>
      <c r="AC10" s="152"/>
      <c r="AD10" s="152"/>
      <c r="AE10" s="152"/>
      <c r="AF10" s="152" t="s">
        <v>327</v>
      </c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83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A10" s="152"/>
      <c r="BB10" s="152"/>
      <c r="BC10" s="152"/>
      <c r="BD10" s="152"/>
      <c r="BE10" s="152"/>
      <c r="BF10" s="152"/>
      <c r="BG10" s="152"/>
    </row>
    <row r="11" spans="1:59" outlineLevel="1" x14ac:dyDescent="0.2">
      <c r="A11" s="159"/>
      <c r="B11" s="160"/>
      <c r="C11" s="193" t="s">
        <v>2675</v>
      </c>
      <c r="D11" s="191"/>
      <c r="E11" s="192">
        <v>12.15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52"/>
      <c r="X11" s="152"/>
      <c r="Y11" s="152"/>
      <c r="Z11" s="152"/>
      <c r="AA11" s="152"/>
      <c r="AB11" s="152"/>
      <c r="AC11" s="152"/>
      <c r="AD11" s="152"/>
      <c r="AE11" s="152"/>
      <c r="AF11" s="152" t="s">
        <v>329</v>
      </c>
      <c r="AG11" s="152">
        <v>0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</row>
    <row r="12" spans="1:59" outlineLevel="1" x14ac:dyDescent="0.2">
      <c r="A12" s="159"/>
      <c r="B12" s="160"/>
      <c r="C12" s="193" t="s">
        <v>2676</v>
      </c>
      <c r="D12" s="191"/>
      <c r="E12" s="192">
        <v>4.5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52"/>
      <c r="X12" s="152"/>
      <c r="Y12" s="152"/>
      <c r="Z12" s="152"/>
      <c r="AA12" s="152"/>
      <c r="AB12" s="152"/>
      <c r="AC12" s="152"/>
      <c r="AD12" s="152"/>
      <c r="AE12" s="152"/>
      <c r="AF12" s="152" t="s">
        <v>329</v>
      </c>
      <c r="AG12" s="152">
        <v>0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</row>
    <row r="13" spans="1:59" outlineLevel="1" x14ac:dyDescent="0.2">
      <c r="A13" s="159"/>
      <c r="B13" s="160"/>
      <c r="C13" s="193" t="s">
        <v>2677</v>
      </c>
      <c r="D13" s="191"/>
      <c r="E13" s="192">
        <v>10.81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52"/>
      <c r="X13" s="152"/>
      <c r="Y13" s="152"/>
      <c r="Z13" s="152"/>
      <c r="AA13" s="152"/>
      <c r="AB13" s="152"/>
      <c r="AC13" s="152"/>
      <c r="AD13" s="152"/>
      <c r="AE13" s="152"/>
      <c r="AF13" s="152" t="s">
        <v>329</v>
      </c>
      <c r="AG13" s="152">
        <v>0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</row>
    <row r="14" spans="1:59" outlineLevel="1" x14ac:dyDescent="0.2">
      <c r="A14" s="159"/>
      <c r="B14" s="160"/>
      <c r="C14" s="193" t="s">
        <v>2678</v>
      </c>
      <c r="D14" s="191"/>
      <c r="E14" s="192">
        <v>4.5599999999999996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52"/>
      <c r="X14" s="152"/>
      <c r="Y14" s="152"/>
      <c r="Z14" s="152"/>
      <c r="AA14" s="152"/>
      <c r="AB14" s="152"/>
      <c r="AC14" s="152"/>
      <c r="AD14" s="152"/>
      <c r="AE14" s="152"/>
      <c r="AF14" s="152" t="s">
        <v>329</v>
      </c>
      <c r="AG14" s="152">
        <v>0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</row>
    <row r="15" spans="1:59" outlineLevel="1" x14ac:dyDescent="0.2">
      <c r="A15" s="159"/>
      <c r="B15" s="160"/>
      <c r="C15" s="193" t="s">
        <v>330</v>
      </c>
      <c r="D15" s="191"/>
      <c r="E15" s="192">
        <v>0.35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52"/>
      <c r="X15" s="152"/>
      <c r="Y15" s="152"/>
      <c r="Z15" s="152"/>
      <c r="AA15" s="152"/>
      <c r="AB15" s="152"/>
      <c r="AC15" s="152"/>
      <c r="AD15" s="152"/>
      <c r="AE15" s="152"/>
      <c r="AF15" s="152" t="s">
        <v>329</v>
      </c>
      <c r="AG15" s="152">
        <v>0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</row>
    <row r="16" spans="1:59" outlineLevel="1" x14ac:dyDescent="0.2">
      <c r="A16" s="171">
        <v>2</v>
      </c>
      <c r="B16" s="172" t="s">
        <v>332</v>
      </c>
      <c r="C16" s="187" t="s">
        <v>333</v>
      </c>
      <c r="D16" s="173" t="s">
        <v>323</v>
      </c>
      <c r="E16" s="174">
        <v>3.2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15</v>
      </c>
      <c r="M16" s="176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6" t="s">
        <v>324</v>
      </c>
      <c r="S16" s="176" t="s">
        <v>269</v>
      </c>
      <c r="T16" s="161">
        <v>4.6550000000000002</v>
      </c>
      <c r="U16" s="161">
        <f>ROUND(E16*T16,2)</f>
        <v>14.9</v>
      </c>
      <c r="V16" s="161"/>
      <c r="W16" s="152"/>
      <c r="X16" s="152"/>
      <c r="Y16" s="152"/>
      <c r="Z16" s="152"/>
      <c r="AA16" s="152"/>
      <c r="AB16" s="152"/>
      <c r="AC16" s="152"/>
      <c r="AD16" s="152"/>
      <c r="AE16" s="152"/>
      <c r="AF16" s="152" t="s">
        <v>325</v>
      </c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</row>
    <row r="17" spans="1:59" outlineLevel="1" x14ac:dyDescent="0.2">
      <c r="A17" s="159"/>
      <c r="B17" s="160"/>
      <c r="C17" s="257" t="s">
        <v>334</v>
      </c>
      <c r="D17" s="258"/>
      <c r="E17" s="258"/>
      <c r="F17" s="258"/>
      <c r="G17" s="258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52"/>
      <c r="X17" s="152"/>
      <c r="Y17" s="152"/>
      <c r="Z17" s="152"/>
      <c r="AA17" s="152"/>
      <c r="AB17" s="152"/>
      <c r="AC17" s="152"/>
      <c r="AD17" s="152"/>
      <c r="AE17" s="152"/>
      <c r="AF17" s="152" t="s">
        <v>327</v>
      </c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</row>
    <row r="18" spans="1:59" outlineLevel="1" x14ac:dyDescent="0.2">
      <c r="A18" s="159"/>
      <c r="B18" s="160"/>
      <c r="C18" s="193" t="s">
        <v>2679</v>
      </c>
      <c r="D18" s="191"/>
      <c r="E18" s="192">
        <v>3.2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52"/>
      <c r="X18" s="152"/>
      <c r="Y18" s="152"/>
      <c r="Z18" s="152"/>
      <c r="AA18" s="152"/>
      <c r="AB18" s="152"/>
      <c r="AC18" s="152"/>
      <c r="AD18" s="152"/>
      <c r="AE18" s="152"/>
      <c r="AF18" s="152" t="s">
        <v>329</v>
      </c>
      <c r="AG18" s="152">
        <v>0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</row>
    <row r="19" spans="1:59" outlineLevel="1" x14ac:dyDescent="0.2">
      <c r="A19" s="171">
        <v>3</v>
      </c>
      <c r="B19" s="172" t="s">
        <v>336</v>
      </c>
      <c r="C19" s="187" t="s">
        <v>337</v>
      </c>
      <c r="D19" s="173" t="s">
        <v>323</v>
      </c>
      <c r="E19" s="174">
        <v>35.576500000000003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15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 t="s">
        <v>324</v>
      </c>
      <c r="S19" s="176" t="s">
        <v>269</v>
      </c>
      <c r="T19" s="161">
        <v>1.0999999999999999E-2</v>
      </c>
      <c r="U19" s="161">
        <f>ROUND(E19*T19,2)</f>
        <v>0.39</v>
      </c>
      <c r="V19" s="161"/>
      <c r="W19" s="152"/>
      <c r="X19" s="152"/>
      <c r="Y19" s="152"/>
      <c r="Z19" s="152"/>
      <c r="AA19" s="152"/>
      <c r="AB19" s="152"/>
      <c r="AC19" s="152"/>
      <c r="AD19" s="152"/>
      <c r="AE19" s="152"/>
      <c r="AF19" s="152" t="s">
        <v>325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</row>
    <row r="20" spans="1:59" outlineLevel="1" x14ac:dyDescent="0.2">
      <c r="A20" s="159"/>
      <c r="B20" s="160"/>
      <c r="C20" s="257" t="s">
        <v>338</v>
      </c>
      <c r="D20" s="258"/>
      <c r="E20" s="258"/>
      <c r="F20" s="258"/>
      <c r="G20" s="258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52"/>
      <c r="X20" s="152"/>
      <c r="Y20" s="152"/>
      <c r="Z20" s="152"/>
      <c r="AA20" s="152"/>
      <c r="AB20" s="152"/>
      <c r="AC20" s="152"/>
      <c r="AD20" s="152"/>
      <c r="AE20" s="152"/>
      <c r="AF20" s="152" t="s">
        <v>327</v>
      </c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</row>
    <row r="21" spans="1:59" outlineLevel="1" x14ac:dyDescent="0.2">
      <c r="A21" s="159"/>
      <c r="B21" s="160"/>
      <c r="C21" s="193" t="s">
        <v>2680</v>
      </c>
      <c r="D21" s="191"/>
      <c r="E21" s="192">
        <v>35.58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52"/>
      <c r="X21" s="152"/>
      <c r="Y21" s="152"/>
      <c r="Z21" s="152"/>
      <c r="AA21" s="152"/>
      <c r="AB21" s="152"/>
      <c r="AC21" s="152"/>
      <c r="AD21" s="152"/>
      <c r="AE21" s="152"/>
      <c r="AF21" s="152" t="s">
        <v>329</v>
      </c>
      <c r="AG21" s="152">
        <v>0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</row>
    <row r="22" spans="1:59" ht="33.75" outlineLevel="1" x14ac:dyDescent="0.2">
      <c r="A22" s="171">
        <v>4</v>
      </c>
      <c r="B22" s="172" t="s">
        <v>340</v>
      </c>
      <c r="C22" s="187" t="s">
        <v>341</v>
      </c>
      <c r="D22" s="173" t="s">
        <v>323</v>
      </c>
      <c r="E22" s="174">
        <v>533.64750000000004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15</v>
      </c>
      <c r="M22" s="176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6" t="s">
        <v>324</v>
      </c>
      <c r="S22" s="176" t="s">
        <v>269</v>
      </c>
      <c r="T22" s="161">
        <v>0</v>
      </c>
      <c r="U22" s="161">
        <f>ROUND(E22*T22,2)</f>
        <v>0</v>
      </c>
      <c r="V22" s="161"/>
      <c r="W22" s="152"/>
      <c r="X22" s="152"/>
      <c r="Y22" s="152"/>
      <c r="Z22" s="152"/>
      <c r="AA22" s="152"/>
      <c r="AB22" s="152"/>
      <c r="AC22" s="152"/>
      <c r="AD22" s="152"/>
      <c r="AE22" s="152"/>
      <c r="AF22" s="152" t="s">
        <v>325</v>
      </c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</row>
    <row r="23" spans="1:59" outlineLevel="1" x14ac:dyDescent="0.2">
      <c r="A23" s="159"/>
      <c r="B23" s="160"/>
      <c r="C23" s="257" t="s">
        <v>338</v>
      </c>
      <c r="D23" s="258"/>
      <c r="E23" s="258"/>
      <c r="F23" s="258"/>
      <c r="G23" s="258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52"/>
      <c r="X23" s="152"/>
      <c r="Y23" s="152"/>
      <c r="Z23" s="152"/>
      <c r="AA23" s="152"/>
      <c r="AB23" s="152"/>
      <c r="AC23" s="152"/>
      <c r="AD23" s="152"/>
      <c r="AE23" s="152"/>
      <c r="AF23" s="152" t="s">
        <v>327</v>
      </c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</row>
    <row r="24" spans="1:59" outlineLevel="1" x14ac:dyDescent="0.2">
      <c r="A24" s="159"/>
      <c r="B24" s="160"/>
      <c r="C24" s="193" t="s">
        <v>2681</v>
      </c>
      <c r="D24" s="191"/>
      <c r="E24" s="192">
        <v>533.65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52"/>
      <c r="X24" s="152"/>
      <c r="Y24" s="152"/>
      <c r="Z24" s="152"/>
      <c r="AA24" s="152"/>
      <c r="AB24" s="152"/>
      <c r="AC24" s="152"/>
      <c r="AD24" s="152"/>
      <c r="AE24" s="152"/>
      <c r="AF24" s="152" t="s">
        <v>329</v>
      </c>
      <c r="AG24" s="152">
        <v>0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</row>
    <row r="25" spans="1:59" outlineLevel="1" x14ac:dyDescent="0.2">
      <c r="A25" s="177">
        <v>5</v>
      </c>
      <c r="B25" s="178" t="s">
        <v>343</v>
      </c>
      <c r="C25" s="186" t="s">
        <v>344</v>
      </c>
      <c r="D25" s="179" t="s">
        <v>323</v>
      </c>
      <c r="E25" s="180">
        <v>35.576500000000003</v>
      </c>
      <c r="F25" s="181"/>
      <c r="G25" s="182">
        <f>ROUND(E25*F25,2)</f>
        <v>0</v>
      </c>
      <c r="H25" s="181"/>
      <c r="I25" s="182">
        <f>ROUND(E25*H25,2)</f>
        <v>0</v>
      </c>
      <c r="J25" s="181"/>
      <c r="K25" s="182">
        <f>ROUND(E25*J25,2)</f>
        <v>0</v>
      </c>
      <c r="L25" s="182">
        <v>15</v>
      </c>
      <c r="M25" s="182">
        <f>G25*(1+L25/100)</f>
        <v>0</v>
      </c>
      <c r="N25" s="182">
        <v>0</v>
      </c>
      <c r="O25" s="182">
        <f>ROUND(E25*N25,2)</f>
        <v>0</v>
      </c>
      <c r="P25" s="182">
        <v>0</v>
      </c>
      <c r="Q25" s="182">
        <f>ROUND(E25*P25,2)</f>
        <v>0</v>
      </c>
      <c r="R25" s="182" t="s">
        <v>324</v>
      </c>
      <c r="S25" s="182" t="s">
        <v>269</v>
      </c>
      <c r="T25" s="161">
        <v>0</v>
      </c>
      <c r="U25" s="161">
        <f>ROUND(E25*T25,2)</f>
        <v>0</v>
      </c>
      <c r="V25" s="161"/>
      <c r="W25" s="152"/>
      <c r="X25" s="152"/>
      <c r="Y25" s="152"/>
      <c r="Z25" s="152"/>
      <c r="AA25" s="152"/>
      <c r="AB25" s="152"/>
      <c r="AC25" s="152"/>
      <c r="AD25" s="152"/>
      <c r="AE25" s="152"/>
      <c r="AF25" s="152" t="s">
        <v>325</v>
      </c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</row>
    <row r="26" spans="1:59" x14ac:dyDescent="0.2">
      <c r="A26" s="166" t="s">
        <v>260</v>
      </c>
      <c r="B26" s="167" t="s">
        <v>144</v>
      </c>
      <c r="C26" s="185" t="s">
        <v>145</v>
      </c>
      <c r="D26" s="168"/>
      <c r="E26" s="169"/>
      <c r="F26" s="170"/>
      <c r="G26" s="170">
        <f>SUMIF(AF27:AF37,"&lt;&gt;NOR",G27:G37)</f>
        <v>0</v>
      </c>
      <c r="H26" s="170"/>
      <c r="I26" s="170">
        <f>SUM(I27:I37)</f>
        <v>0</v>
      </c>
      <c r="J26" s="170"/>
      <c r="K26" s="170">
        <f>SUM(K27:K37)</f>
        <v>0</v>
      </c>
      <c r="L26" s="170"/>
      <c r="M26" s="170">
        <f>SUM(M27:M37)</f>
        <v>0</v>
      </c>
      <c r="N26" s="170"/>
      <c r="O26" s="170">
        <f>SUM(O27:O37)</f>
        <v>100.9</v>
      </c>
      <c r="P26" s="170"/>
      <c r="Q26" s="170">
        <f>SUM(Q27:Q37)</f>
        <v>0</v>
      </c>
      <c r="R26" s="170"/>
      <c r="S26" s="170"/>
      <c r="T26" s="165"/>
      <c r="U26" s="165">
        <f>SUM(U27:U37)</f>
        <v>82.699999999999989</v>
      </c>
      <c r="V26" s="165"/>
      <c r="AF26" t="s">
        <v>261</v>
      </c>
    </row>
    <row r="27" spans="1:59" outlineLevel="1" x14ac:dyDescent="0.2">
      <c r="A27" s="171">
        <v>6</v>
      </c>
      <c r="B27" s="172" t="s">
        <v>346</v>
      </c>
      <c r="C27" s="187" t="s">
        <v>347</v>
      </c>
      <c r="D27" s="173" t="s">
        <v>323</v>
      </c>
      <c r="E27" s="174">
        <v>24.494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15</v>
      </c>
      <c r="M27" s="176">
        <f>G27*(1+L27/100)</f>
        <v>0</v>
      </c>
      <c r="N27" s="176">
        <v>2.5249999999999999</v>
      </c>
      <c r="O27" s="176">
        <f>ROUND(E27*N27,2)</f>
        <v>61.85</v>
      </c>
      <c r="P27" s="176">
        <v>0</v>
      </c>
      <c r="Q27" s="176">
        <f>ROUND(E27*P27,2)</f>
        <v>0</v>
      </c>
      <c r="R27" s="176" t="s">
        <v>348</v>
      </c>
      <c r="S27" s="176" t="s">
        <v>269</v>
      </c>
      <c r="T27" s="161">
        <v>0.47699999999999998</v>
      </c>
      <c r="U27" s="161">
        <f>ROUND(E27*T27,2)</f>
        <v>11.68</v>
      </c>
      <c r="V27" s="161"/>
      <c r="W27" s="152"/>
      <c r="X27" s="152"/>
      <c r="Y27" s="152"/>
      <c r="Z27" s="152"/>
      <c r="AA27" s="152"/>
      <c r="AB27" s="152"/>
      <c r="AC27" s="152"/>
      <c r="AD27" s="152"/>
      <c r="AE27" s="152"/>
      <c r="AF27" s="152" t="s">
        <v>325</v>
      </c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 spans="1:59" outlineLevel="1" x14ac:dyDescent="0.2">
      <c r="A28" s="159"/>
      <c r="B28" s="160"/>
      <c r="C28" s="193" t="s">
        <v>2682</v>
      </c>
      <c r="D28" s="191"/>
      <c r="E28" s="192">
        <v>10.8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52"/>
      <c r="X28" s="152"/>
      <c r="Y28" s="152"/>
      <c r="Z28" s="152"/>
      <c r="AA28" s="152"/>
      <c r="AB28" s="152"/>
      <c r="AC28" s="152"/>
      <c r="AD28" s="152"/>
      <c r="AE28" s="152"/>
      <c r="AF28" s="152" t="s">
        <v>329</v>
      </c>
      <c r="AG28" s="152">
        <v>0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</row>
    <row r="29" spans="1:59" outlineLevel="1" x14ac:dyDescent="0.2">
      <c r="A29" s="159"/>
      <c r="B29" s="160"/>
      <c r="C29" s="193" t="s">
        <v>2683</v>
      </c>
      <c r="D29" s="191"/>
      <c r="E29" s="192">
        <v>2.88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52"/>
      <c r="X29" s="152"/>
      <c r="Y29" s="152"/>
      <c r="Z29" s="152"/>
      <c r="AA29" s="152"/>
      <c r="AB29" s="152"/>
      <c r="AC29" s="152"/>
      <c r="AD29" s="152"/>
      <c r="AE29" s="152"/>
      <c r="AF29" s="152" t="s">
        <v>329</v>
      </c>
      <c r="AG29" s="152">
        <v>0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</row>
    <row r="30" spans="1:59" outlineLevel="1" x14ac:dyDescent="0.2">
      <c r="A30" s="159"/>
      <c r="B30" s="160"/>
      <c r="C30" s="193" t="s">
        <v>2684</v>
      </c>
      <c r="D30" s="191"/>
      <c r="E30" s="192">
        <v>6.41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52"/>
      <c r="X30" s="152"/>
      <c r="Y30" s="152"/>
      <c r="Z30" s="152"/>
      <c r="AA30" s="152"/>
      <c r="AB30" s="152"/>
      <c r="AC30" s="152"/>
      <c r="AD30" s="152"/>
      <c r="AE30" s="152"/>
      <c r="AF30" s="152" t="s">
        <v>329</v>
      </c>
      <c r="AG30" s="152">
        <v>0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 spans="1:59" outlineLevel="1" x14ac:dyDescent="0.2">
      <c r="A31" s="159"/>
      <c r="B31" s="160"/>
      <c r="C31" s="193" t="s">
        <v>2685</v>
      </c>
      <c r="D31" s="191"/>
      <c r="E31" s="192">
        <v>4.0599999999999996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52"/>
      <c r="X31" s="152"/>
      <c r="Y31" s="152"/>
      <c r="Z31" s="152"/>
      <c r="AA31" s="152"/>
      <c r="AB31" s="152"/>
      <c r="AC31" s="152"/>
      <c r="AD31" s="152"/>
      <c r="AE31" s="152"/>
      <c r="AF31" s="152" t="s">
        <v>329</v>
      </c>
      <c r="AG31" s="152">
        <v>0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</row>
    <row r="32" spans="1:59" outlineLevel="1" x14ac:dyDescent="0.2">
      <c r="A32" s="159"/>
      <c r="B32" s="160"/>
      <c r="C32" s="193" t="s">
        <v>2686</v>
      </c>
      <c r="D32" s="191"/>
      <c r="E32" s="192">
        <v>0.35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52"/>
      <c r="X32" s="152"/>
      <c r="Y32" s="152"/>
      <c r="Z32" s="152"/>
      <c r="AA32" s="152"/>
      <c r="AB32" s="152"/>
      <c r="AC32" s="152"/>
      <c r="AD32" s="152"/>
      <c r="AE32" s="152"/>
      <c r="AF32" s="152" t="s">
        <v>329</v>
      </c>
      <c r="AG32" s="152">
        <v>0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</row>
    <row r="33" spans="1:59" outlineLevel="1" x14ac:dyDescent="0.2">
      <c r="A33" s="171">
        <v>7</v>
      </c>
      <c r="B33" s="172" t="s">
        <v>1284</v>
      </c>
      <c r="C33" s="187" t="s">
        <v>1285</v>
      </c>
      <c r="D33" s="173" t="s">
        <v>364</v>
      </c>
      <c r="E33" s="174">
        <v>88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15</v>
      </c>
      <c r="M33" s="176">
        <f>G33*(1+L33/100)</f>
        <v>0</v>
      </c>
      <c r="N33" s="176">
        <v>0.44379999999999997</v>
      </c>
      <c r="O33" s="176">
        <f>ROUND(E33*N33,2)</f>
        <v>39.049999999999997</v>
      </c>
      <c r="P33" s="176">
        <v>0</v>
      </c>
      <c r="Q33" s="176">
        <f>ROUND(E33*P33,2)</f>
        <v>0</v>
      </c>
      <c r="R33" s="176" t="s">
        <v>1286</v>
      </c>
      <c r="S33" s="176" t="s">
        <v>269</v>
      </c>
      <c r="T33" s="161">
        <v>0.80706999999999995</v>
      </c>
      <c r="U33" s="161">
        <f>ROUND(E33*T33,2)</f>
        <v>71.02</v>
      </c>
      <c r="V33" s="161"/>
      <c r="W33" s="152"/>
      <c r="X33" s="152"/>
      <c r="Y33" s="152"/>
      <c r="Z33" s="152"/>
      <c r="AA33" s="152"/>
      <c r="AB33" s="152"/>
      <c r="AC33" s="152"/>
      <c r="AD33" s="152"/>
      <c r="AE33" s="152"/>
      <c r="AF33" s="152" t="s">
        <v>1287</v>
      </c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</row>
    <row r="34" spans="1:59" ht="22.5" outlineLevel="1" x14ac:dyDescent="0.2">
      <c r="A34" s="159"/>
      <c r="B34" s="160"/>
      <c r="C34" s="257" t="s">
        <v>1288</v>
      </c>
      <c r="D34" s="258"/>
      <c r="E34" s="258"/>
      <c r="F34" s="258"/>
      <c r="G34" s="258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52"/>
      <c r="X34" s="152"/>
      <c r="Y34" s="152"/>
      <c r="Z34" s="152"/>
      <c r="AA34" s="152"/>
      <c r="AB34" s="152"/>
      <c r="AC34" s="152"/>
      <c r="AD34" s="152"/>
      <c r="AE34" s="152"/>
      <c r="AF34" s="152" t="s">
        <v>327</v>
      </c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83" t="str">
        <f>C34</f>
        <v>Lože pro trativody, položení trubek, obsyp potrubí sypaninou z vhodných hornin, nebo materiálem připraveným podél výkopu ve vzdálenosti do 3 m od jeho kraje.  Bez výkopu rýhy.</v>
      </c>
      <c r="BA34" s="152"/>
      <c r="BB34" s="152"/>
      <c r="BC34" s="152"/>
      <c r="BD34" s="152"/>
      <c r="BE34" s="152"/>
      <c r="BF34" s="152"/>
      <c r="BG34" s="152"/>
    </row>
    <row r="35" spans="1:59" outlineLevel="1" x14ac:dyDescent="0.2">
      <c r="A35" s="159"/>
      <c r="B35" s="160"/>
      <c r="C35" s="193" t="s">
        <v>2687</v>
      </c>
      <c r="D35" s="191"/>
      <c r="E35" s="192">
        <v>45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52"/>
      <c r="X35" s="152"/>
      <c r="Y35" s="152"/>
      <c r="Z35" s="152"/>
      <c r="AA35" s="152"/>
      <c r="AB35" s="152"/>
      <c r="AC35" s="152"/>
      <c r="AD35" s="152"/>
      <c r="AE35" s="152"/>
      <c r="AF35" s="152" t="s">
        <v>329</v>
      </c>
      <c r="AG35" s="152">
        <v>0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</row>
    <row r="36" spans="1:59" outlineLevel="1" x14ac:dyDescent="0.2">
      <c r="A36" s="159"/>
      <c r="B36" s="160"/>
      <c r="C36" s="193" t="s">
        <v>2688</v>
      </c>
      <c r="D36" s="191"/>
      <c r="E36" s="192">
        <v>15</v>
      </c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52"/>
      <c r="X36" s="152"/>
      <c r="Y36" s="152"/>
      <c r="Z36" s="152"/>
      <c r="AA36" s="152"/>
      <c r="AB36" s="152"/>
      <c r="AC36" s="152"/>
      <c r="AD36" s="152"/>
      <c r="AE36" s="152"/>
      <c r="AF36" s="152" t="s">
        <v>329</v>
      </c>
      <c r="AG36" s="152">
        <v>0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</row>
    <row r="37" spans="1:59" outlineLevel="1" x14ac:dyDescent="0.2">
      <c r="A37" s="159"/>
      <c r="B37" s="160"/>
      <c r="C37" s="193" t="s">
        <v>2689</v>
      </c>
      <c r="D37" s="191"/>
      <c r="E37" s="192">
        <v>28</v>
      </c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52"/>
      <c r="X37" s="152"/>
      <c r="Y37" s="152"/>
      <c r="Z37" s="152"/>
      <c r="AA37" s="152"/>
      <c r="AB37" s="152"/>
      <c r="AC37" s="152"/>
      <c r="AD37" s="152"/>
      <c r="AE37" s="152"/>
      <c r="AF37" s="152" t="s">
        <v>329</v>
      </c>
      <c r="AG37" s="152">
        <v>0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</row>
    <row r="38" spans="1:59" x14ac:dyDescent="0.2">
      <c r="A38" s="166" t="s">
        <v>260</v>
      </c>
      <c r="B38" s="167" t="s">
        <v>146</v>
      </c>
      <c r="C38" s="185" t="s">
        <v>147</v>
      </c>
      <c r="D38" s="168"/>
      <c r="E38" s="169"/>
      <c r="F38" s="170"/>
      <c r="G38" s="170">
        <f>SUMIF(AF39:AF67,"&lt;&gt;NOR",G39:G67)</f>
        <v>0</v>
      </c>
      <c r="H38" s="170"/>
      <c r="I38" s="170">
        <f>SUM(I39:I67)</f>
        <v>0</v>
      </c>
      <c r="J38" s="170"/>
      <c r="K38" s="170">
        <f>SUM(K39:K67)</f>
        <v>0</v>
      </c>
      <c r="L38" s="170"/>
      <c r="M38" s="170">
        <f>SUM(M39:M67)</f>
        <v>0</v>
      </c>
      <c r="N38" s="170"/>
      <c r="O38" s="170">
        <f>SUM(O39:O67)</f>
        <v>27.06</v>
      </c>
      <c r="P38" s="170"/>
      <c r="Q38" s="170">
        <f>SUM(Q39:Q67)</f>
        <v>0</v>
      </c>
      <c r="R38" s="170"/>
      <c r="S38" s="170"/>
      <c r="T38" s="165"/>
      <c r="U38" s="165">
        <f>SUM(U39:U67)</f>
        <v>170.88000000000002</v>
      </c>
      <c r="V38" s="165"/>
      <c r="AF38" t="s">
        <v>261</v>
      </c>
    </row>
    <row r="39" spans="1:59" ht="22.5" outlineLevel="1" x14ac:dyDescent="0.2">
      <c r="A39" s="171">
        <v>8</v>
      </c>
      <c r="B39" s="172" t="s">
        <v>351</v>
      </c>
      <c r="C39" s="187" t="s">
        <v>352</v>
      </c>
      <c r="D39" s="173" t="s">
        <v>353</v>
      </c>
      <c r="E39" s="174">
        <v>59.7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15</v>
      </c>
      <c r="M39" s="176">
        <f>G39*(1+L39/100)</f>
        <v>0</v>
      </c>
      <c r="N39" s="176">
        <v>0.28317999999999999</v>
      </c>
      <c r="O39" s="176">
        <f>ROUND(E39*N39,2)</f>
        <v>16.91</v>
      </c>
      <c r="P39" s="176">
        <v>0</v>
      </c>
      <c r="Q39" s="176">
        <f>ROUND(E39*P39,2)</f>
        <v>0</v>
      </c>
      <c r="R39" s="176" t="s">
        <v>348</v>
      </c>
      <c r="S39" s="176" t="s">
        <v>269</v>
      </c>
      <c r="T39" s="161">
        <v>1.4</v>
      </c>
      <c r="U39" s="161">
        <f>ROUND(E39*T39,2)</f>
        <v>83.58</v>
      </c>
      <c r="V39" s="161"/>
      <c r="W39" s="152"/>
      <c r="X39" s="152"/>
      <c r="Y39" s="152"/>
      <c r="Z39" s="152"/>
      <c r="AA39" s="152"/>
      <c r="AB39" s="152"/>
      <c r="AC39" s="152"/>
      <c r="AD39" s="152"/>
      <c r="AE39" s="152"/>
      <c r="AF39" s="152" t="s">
        <v>325</v>
      </c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</row>
    <row r="40" spans="1:59" outlineLevel="1" x14ac:dyDescent="0.2">
      <c r="A40" s="159"/>
      <c r="B40" s="160"/>
      <c r="C40" s="257" t="s">
        <v>354</v>
      </c>
      <c r="D40" s="258"/>
      <c r="E40" s="258"/>
      <c r="F40" s="258"/>
      <c r="G40" s="258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52"/>
      <c r="X40" s="152"/>
      <c r="Y40" s="152"/>
      <c r="Z40" s="152"/>
      <c r="AA40" s="152"/>
      <c r="AB40" s="152"/>
      <c r="AC40" s="152"/>
      <c r="AD40" s="152"/>
      <c r="AE40" s="152"/>
      <c r="AF40" s="152" t="s">
        <v>327</v>
      </c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</row>
    <row r="41" spans="1:59" outlineLevel="1" x14ac:dyDescent="0.2">
      <c r="A41" s="159"/>
      <c r="B41" s="160"/>
      <c r="C41" s="193" t="s">
        <v>2690</v>
      </c>
      <c r="D41" s="191"/>
      <c r="E41" s="192">
        <v>33.1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52"/>
      <c r="X41" s="152"/>
      <c r="Y41" s="152"/>
      <c r="Z41" s="152"/>
      <c r="AA41" s="152"/>
      <c r="AB41" s="152"/>
      <c r="AC41" s="152"/>
      <c r="AD41" s="152"/>
      <c r="AE41" s="152"/>
      <c r="AF41" s="152" t="s">
        <v>329</v>
      </c>
      <c r="AG41" s="152">
        <v>0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</row>
    <row r="42" spans="1:59" outlineLevel="1" x14ac:dyDescent="0.2">
      <c r="A42" s="159"/>
      <c r="B42" s="160"/>
      <c r="C42" s="193" t="s">
        <v>2691</v>
      </c>
      <c r="D42" s="191"/>
      <c r="E42" s="192">
        <v>6.5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52"/>
      <c r="X42" s="152"/>
      <c r="Y42" s="152"/>
      <c r="Z42" s="152"/>
      <c r="AA42" s="152"/>
      <c r="AB42" s="152"/>
      <c r="AC42" s="152"/>
      <c r="AD42" s="152"/>
      <c r="AE42" s="152"/>
      <c r="AF42" s="152" t="s">
        <v>329</v>
      </c>
      <c r="AG42" s="152">
        <v>0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</row>
    <row r="43" spans="1:59" outlineLevel="1" x14ac:dyDescent="0.2">
      <c r="A43" s="159"/>
      <c r="B43" s="160"/>
      <c r="C43" s="193" t="s">
        <v>2692</v>
      </c>
      <c r="D43" s="191"/>
      <c r="E43" s="192">
        <v>17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52"/>
      <c r="X43" s="152"/>
      <c r="Y43" s="152"/>
      <c r="Z43" s="152"/>
      <c r="AA43" s="152"/>
      <c r="AB43" s="152"/>
      <c r="AC43" s="152"/>
      <c r="AD43" s="152"/>
      <c r="AE43" s="152"/>
      <c r="AF43" s="152" t="s">
        <v>329</v>
      </c>
      <c r="AG43" s="152">
        <v>0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</row>
    <row r="44" spans="1:59" outlineLevel="1" x14ac:dyDescent="0.2">
      <c r="A44" s="159"/>
      <c r="B44" s="160"/>
      <c r="C44" s="193" t="s">
        <v>2693</v>
      </c>
      <c r="D44" s="191"/>
      <c r="E44" s="192">
        <v>3.1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52"/>
      <c r="X44" s="152"/>
      <c r="Y44" s="152"/>
      <c r="Z44" s="152"/>
      <c r="AA44" s="152"/>
      <c r="AB44" s="152"/>
      <c r="AC44" s="152"/>
      <c r="AD44" s="152"/>
      <c r="AE44" s="152"/>
      <c r="AF44" s="152" t="s">
        <v>329</v>
      </c>
      <c r="AG44" s="152">
        <v>0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</row>
    <row r="45" spans="1:59" outlineLevel="1" x14ac:dyDescent="0.2">
      <c r="A45" s="171">
        <v>9</v>
      </c>
      <c r="B45" s="172" t="s">
        <v>358</v>
      </c>
      <c r="C45" s="187" t="s">
        <v>359</v>
      </c>
      <c r="D45" s="173" t="s">
        <v>353</v>
      </c>
      <c r="E45" s="174">
        <v>21.4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15</v>
      </c>
      <c r="M45" s="176">
        <f>G45*(1+L45/100)</f>
        <v>0</v>
      </c>
      <c r="N45" s="176">
        <v>0.24568000000000001</v>
      </c>
      <c r="O45" s="176">
        <f>ROUND(E45*N45,2)</f>
        <v>5.26</v>
      </c>
      <c r="P45" s="176">
        <v>0</v>
      </c>
      <c r="Q45" s="176">
        <f>ROUND(E45*P45,2)</f>
        <v>0</v>
      </c>
      <c r="R45" s="176" t="s">
        <v>348</v>
      </c>
      <c r="S45" s="176" t="s">
        <v>269</v>
      </c>
      <c r="T45" s="161">
        <v>1.5</v>
      </c>
      <c r="U45" s="161">
        <f>ROUND(E45*T45,2)</f>
        <v>32.1</v>
      </c>
      <c r="V45" s="161"/>
      <c r="W45" s="152"/>
      <c r="X45" s="152"/>
      <c r="Y45" s="152"/>
      <c r="Z45" s="152"/>
      <c r="AA45" s="152"/>
      <c r="AB45" s="152"/>
      <c r="AC45" s="152"/>
      <c r="AD45" s="152"/>
      <c r="AE45" s="152"/>
      <c r="AF45" s="152" t="s">
        <v>325</v>
      </c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</row>
    <row r="46" spans="1:59" outlineLevel="1" x14ac:dyDescent="0.2">
      <c r="A46" s="159"/>
      <c r="B46" s="160"/>
      <c r="C46" s="257" t="s">
        <v>354</v>
      </c>
      <c r="D46" s="258"/>
      <c r="E46" s="258"/>
      <c r="F46" s="258"/>
      <c r="G46" s="258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52"/>
      <c r="X46" s="152"/>
      <c r="Y46" s="152"/>
      <c r="Z46" s="152"/>
      <c r="AA46" s="152"/>
      <c r="AB46" s="152"/>
      <c r="AC46" s="152"/>
      <c r="AD46" s="152"/>
      <c r="AE46" s="152"/>
      <c r="AF46" s="152" t="s">
        <v>327</v>
      </c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</row>
    <row r="47" spans="1:59" outlineLevel="1" x14ac:dyDescent="0.2">
      <c r="A47" s="159"/>
      <c r="B47" s="160"/>
      <c r="C47" s="193" t="s">
        <v>2694</v>
      </c>
      <c r="D47" s="191"/>
      <c r="E47" s="192">
        <v>10.199999999999999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52"/>
      <c r="X47" s="152"/>
      <c r="Y47" s="152"/>
      <c r="Z47" s="152"/>
      <c r="AA47" s="152"/>
      <c r="AB47" s="152"/>
      <c r="AC47" s="152"/>
      <c r="AD47" s="152"/>
      <c r="AE47" s="152"/>
      <c r="AF47" s="152" t="s">
        <v>329</v>
      </c>
      <c r="AG47" s="152">
        <v>0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</row>
    <row r="48" spans="1:59" outlineLevel="1" x14ac:dyDescent="0.2">
      <c r="A48" s="159"/>
      <c r="B48" s="160"/>
      <c r="C48" s="193" t="s">
        <v>2695</v>
      </c>
      <c r="D48" s="191"/>
      <c r="E48" s="192">
        <v>2.5</v>
      </c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52"/>
      <c r="X48" s="152"/>
      <c r="Y48" s="152"/>
      <c r="Z48" s="152"/>
      <c r="AA48" s="152"/>
      <c r="AB48" s="152"/>
      <c r="AC48" s="152"/>
      <c r="AD48" s="152"/>
      <c r="AE48" s="152"/>
      <c r="AF48" s="152" t="s">
        <v>329</v>
      </c>
      <c r="AG48" s="152">
        <v>0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</row>
    <row r="49" spans="1:59" outlineLevel="1" x14ac:dyDescent="0.2">
      <c r="A49" s="159"/>
      <c r="B49" s="160"/>
      <c r="C49" s="193" t="s">
        <v>2696</v>
      </c>
      <c r="D49" s="191"/>
      <c r="E49" s="192">
        <v>5.5</v>
      </c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52"/>
      <c r="X49" s="152"/>
      <c r="Y49" s="152"/>
      <c r="Z49" s="152"/>
      <c r="AA49" s="152"/>
      <c r="AB49" s="152"/>
      <c r="AC49" s="152"/>
      <c r="AD49" s="152"/>
      <c r="AE49" s="152"/>
      <c r="AF49" s="152" t="s">
        <v>329</v>
      </c>
      <c r="AG49" s="152">
        <v>0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</row>
    <row r="50" spans="1:59" outlineLevel="1" x14ac:dyDescent="0.2">
      <c r="A50" s="159"/>
      <c r="B50" s="160"/>
      <c r="C50" s="193" t="s">
        <v>2697</v>
      </c>
      <c r="D50" s="191"/>
      <c r="E50" s="192">
        <v>3.2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52"/>
      <c r="X50" s="152"/>
      <c r="Y50" s="152"/>
      <c r="Z50" s="152"/>
      <c r="AA50" s="152"/>
      <c r="AB50" s="152"/>
      <c r="AC50" s="152"/>
      <c r="AD50" s="152"/>
      <c r="AE50" s="152"/>
      <c r="AF50" s="152" t="s">
        <v>329</v>
      </c>
      <c r="AG50" s="152">
        <v>0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</row>
    <row r="51" spans="1:59" ht="22.5" outlineLevel="1" x14ac:dyDescent="0.2">
      <c r="A51" s="171">
        <v>10</v>
      </c>
      <c r="B51" s="172" t="s">
        <v>362</v>
      </c>
      <c r="C51" s="187" t="s">
        <v>363</v>
      </c>
      <c r="D51" s="173" t="s">
        <v>364</v>
      </c>
      <c r="E51" s="174">
        <v>100.6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15</v>
      </c>
      <c r="M51" s="176">
        <f>G51*(1+L51/100)</f>
        <v>0</v>
      </c>
      <c r="N51" s="176">
        <v>3.5580000000000001E-2</v>
      </c>
      <c r="O51" s="176">
        <f>ROUND(E51*N51,2)</f>
        <v>3.58</v>
      </c>
      <c r="P51" s="176">
        <v>0</v>
      </c>
      <c r="Q51" s="176">
        <f>ROUND(E51*P51,2)</f>
        <v>0</v>
      </c>
      <c r="R51" s="176" t="s">
        <v>348</v>
      </c>
      <c r="S51" s="176" t="s">
        <v>269</v>
      </c>
      <c r="T51" s="161">
        <v>0.3</v>
      </c>
      <c r="U51" s="161">
        <f>ROUND(E51*T51,2)</f>
        <v>30.18</v>
      </c>
      <c r="V51" s="161"/>
      <c r="W51" s="152"/>
      <c r="X51" s="152"/>
      <c r="Y51" s="152"/>
      <c r="Z51" s="152"/>
      <c r="AA51" s="152"/>
      <c r="AB51" s="152"/>
      <c r="AC51" s="152"/>
      <c r="AD51" s="152"/>
      <c r="AE51" s="152"/>
      <c r="AF51" s="152" t="s">
        <v>325</v>
      </c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</row>
    <row r="52" spans="1:59" outlineLevel="1" x14ac:dyDescent="0.2">
      <c r="A52" s="159"/>
      <c r="B52" s="160"/>
      <c r="C52" s="193" t="s">
        <v>2687</v>
      </c>
      <c r="D52" s="191"/>
      <c r="E52" s="192">
        <v>45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52"/>
      <c r="X52" s="152"/>
      <c r="Y52" s="152"/>
      <c r="Z52" s="152"/>
      <c r="AA52" s="152"/>
      <c r="AB52" s="152"/>
      <c r="AC52" s="152"/>
      <c r="AD52" s="152"/>
      <c r="AE52" s="152"/>
      <c r="AF52" s="152" t="s">
        <v>329</v>
      </c>
      <c r="AG52" s="152">
        <v>0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</row>
    <row r="53" spans="1:59" outlineLevel="1" x14ac:dyDescent="0.2">
      <c r="A53" s="159"/>
      <c r="B53" s="160"/>
      <c r="C53" s="193" t="s">
        <v>2698</v>
      </c>
      <c r="D53" s="191"/>
      <c r="E53" s="192">
        <v>12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52"/>
      <c r="X53" s="152"/>
      <c r="Y53" s="152"/>
      <c r="Z53" s="152"/>
      <c r="AA53" s="152"/>
      <c r="AB53" s="152"/>
      <c r="AC53" s="152"/>
      <c r="AD53" s="152"/>
      <c r="AE53" s="152"/>
      <c r="AF53" s="152" t="s">
        <v>329</v>
      </c>
      <c r="AG53" s="152">
        <v>0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</row>
    <row r="54" spans="1:59" outlineLevel="1" x14ac:dyDescent="0.2">
      <c r="A54" s="159"/>
      <c r="B54" s="160"/>
      <c r="C54" s="193" t="s">
        <v>2699</v>
      </c>
      <c r="D54" s="191"/>
      <c r="E54" s="192">
        <v>26.7</v>
      </c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52"/>
      <c r="X54" s="152"/>
      <c r="Y54" s="152"/>
      <c r="Z54" s="152"/>
      <c r="AA54" s="152"/>
      <c r="AB54" s="152"/>
      <c r="AC54" s="152"/>
      <c r="AD54" s="152"/>
      <c r="AE54" s="152"/>
      <c r="AF54" s="152" t="s">
        <v>329</v>
      </c>
      <c r="AG54" s="152">
        <v>0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</row>
    <row r="55" spans="1:59" outlineLevel="1" x14ac:dyDescent="0.2">
      <c r="A55" s="159"/>
      <c r="B55" s="160"/>
      <c r="C55" s="193" t="s">
        <v>2700</v>
      </c>
      <c r="D55" s="191"/>
      <c r="E55" s="192">
        <v>16.899999999999999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52"/>
      <c r="X55" s="152"/>
      <c r="Y55" s="152"/>
      <c r="Z55" s="152"/>
      <c r="AA55" s="152"/>
      <c r="AB55" s="152"/>
      <c r="AC55" s="152"/>
      <c r="AD55" s="152"/>
      <c r="AE55" s="152"/>
      <c r="AF55" s="152" t="s">
        <v>329</v>
      </c>
      <c r="AG55" s="152">
        <v>0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</row>
    <row r="56" spans="1:59" outlineLevel="1" x14ac:dyDescent="0.2">
      <c r="A56" s="171">
        <v>11</v>
      </c>
      <c r="B56" s="172" t="s">
        <v>367</v>
      </c>
      <c r="C56" s="187" t="s">
        <v>368</v>
      </c>
      <c r="D56" s="173" t="s">
        <v>369</v>
      </c>
      <c r="E56" s="174">
        <v>0.92959999999999998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15</v>
      </c>
      <c r="M56" s="176">
        <f>G56*(1+L56/100)</f>
        <v>0</v>
      </c>
      <c r="N56" s="176">
        <v>1.0202899999999999</v>
      </c>
      <c r="O56" s="176">
        <f>ROUND(E56*N56,2)</f>
        <v>0.95</v>
      </c>
      <c r="P56" s="176">
        <v>0</v>
      </c>
      <c r="Q56" s="176">
        <f>ROUND(E56*P56,2)</f>
        <v>0</v>
      </c>
      <c r="R56" s="176" t="s">
        <v>348</v>
      </c>
      <c r="S56" s="176" t="s">
        <v>269</v>
      </c>
      <c r="T56" s="161">
        <v>25.271000000000001</v>
      </c>
      <c r="U56" s="161">
        <f>ROUND(E56*T56,2)</f>
        <v>23.49</v>
      </c>
      <c r="V56" s="161"/>
      <c r="W56" s="152"/>
      <c r="X56" s="152"/>
      <c r="Y56" s="152"/>
      <c r="Z56" s="152"/>
      <c r="AA56" s="152"/>
      <c r="AB56" s="152"/>
      <c r="AC56" s="152"/>
      <c r="AD56" s="152"/>
      <c r="AE56" s="152"/>
      <c r="AF56" s="152" t="s">
        <v>325</v>
      </c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</row>
    <row r="57" spans="1:59" outlineLevel="1" x14ac:dyDescent="0.2">
      <c r="A57" s="159"/>
      <c r="B57" s="160"/>
      <c r="C57" s="193" t="s">
        <v>2701</v>
      </c>
      <c r="D57" s="191"/>
      <c r="E57" s="192">
        <v>0.49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52"/>
      <c r="X57" s="152"/>
      <c r="Y57" s="152"/>
      <c r="Z57" s="152"/>
      <c r="AA57" s="152"/>
      <c r="AB57" s="152"/>
      <c r="AC57" s="152"/>
      <c r="AD57" s="152"/>
      <c r="AE57" s="152"/>
      <c r="AF57" s="152" t="s">
        <v>329</v>
      </c>
      <c r="AG57" s="152">
        <v>0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</row>
    <row r="58" spans="1:59" outlineLevel="1" x14ac:dyDescent="0.2">
      <c r="A58" s="159"/>
      <c r="B58" s="160"/>
      <c r="C58" s="193" t="s">
        <v>2702</v>
      </c>
      <c r="D58" s="191"/>
      <c r="E58" s="192">
        <v>0.1</v>
      </c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52"/>
      <c r="X58" s="152"/>
      <c r="Y58" s="152"/>
      <c r="Z58" s="152"/>
      <c r="AA58" s="152"/>
      <c r="AB58" s="152"/>
      <c r="AC58" s="152"/>
      <c r="AD58" s="152"/>
      <c r="AE58" s="152"/>
      <c r="AF58" s="152" t="s">
        <v>329</v>
      </c>
      <c r="AG58" s="152">
        <v>0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</row>
    <row r="59" spans="1:59" outlineLevel="1" x14ac:dyDescent="0.2">
      <c r="A59" s="159"/>
      <c r="B59" s="160"/>
      <c r="C59" s="193" t="s">
        <v>2703</v>
      </c>
      <c r="D59" s="191"/>
      <c r="E59" s="192">
        <v>0.25</v>
      </c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52"/>
      <c r="X59" s="152"/>
      <c r="Y59" s="152"/>
      <c r="Z59" s="152"/>
      <c r="AA59" s="152"/>
      <c r="AB59" s="152"/>
      <c r="AC59" s="152"/>
      <c r="AD59" s="152"/>
      <c r="AE59" s="152"/>
      <c r="AF59" s="152" t="s">
        <v>329</v>
      </c>
      <c r="AG59" s="152">
        <v>0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</row>
    <row r="60" spans="1:59" outlineLevel="1" x14ac:dyDescent="0.2">
      <c r="A60" s="159"/>
      <c r="B60" s="160"/>
      <c r="C60" s="193" t="s">
        <v>2704</v>
      </c>
      <c r="D60" s="191"/>
      <c r="E60" s="192">
        <v>0.09</v>
      </c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52"/>
      <c r="X60" s="152"/>
      <c r="Y60" s="152"/>
      <c r="Z60" s="152"/>
      <c r="AA60" s="152"/>
      <c r="AB60" s="152"/>
      <c r="AC60" s="152"/>
      <c r="AD60" s="152"/>
      <c r="AE60" s="152"/>
      <c r="AF60" s="152" t="s">
        <v>329</v>
      </c>
      <c r="AG60" s="152">
        <v>0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</row>
    <row r="61" spans="1:59" ht="22.5" outlineLevel="1" x14ac:dyDescent="0.2">
      <c r="A61" s="171">
        <v>12</v>
      </c>
      <c r="B61" s="172" t="s">
        <v>372</v>
      </c>
      <c r="C61" s="187" t="s">
        <v>373</v>
      </c>
      <c r="D61" s="173" t="s">
        <v>364</v>
      </c>
      <c r="E61" s="174">
        <v>1.4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15</v>
      </c>
      <c r="M61" s="176">
        <f>G61*(1+L61/100)</f>
        <v>0</v>
      </c>
      <c r="N61" s="176">
        <v>0.20815</v>
      </c>
      <c r="O61" s="176">
        <f>ROUND(E61*N61,2)</f>
        <v>0.28999999999999998</v>
      </c>
      <c r="P61" s="176">
        <v>0</v>
      </c>
      <c r="Q61" s="176">
        <f>ROUND(E61*P61,2)</f>
        <v>0</v>
      </c>
      <c r="R61" s="176" t="s">
        <v>348</v>
      </c>
      <c r="S61" s="176" t="s">
        <v>269</v>
      </c>
      <c r="T61" s="161">
        <v>0.96</v>
      </c>
      <c r="U61" s="161">
        <f>ROUND(E61*T61,2)</f>
        <v>1.34</v>
      </c>
      <c r="V61" s="161"/>
      <c r="W61" s="152"/>
      <c r="X61" s="152"/>
      <c r="Y61" s="152"/>
      <c r="Z61" s="152"/>
      <c r="AA61" s="152"/>
      <c r="AB61" s="152"/>
      <c r="AC61" s="152"/>
      <c r="AD61" s="152"/>
      <c r="AE61" s="152"/>
      <c r="AF61" s="152" t="s">
        <v>325</v>
      </c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</row>
    <row r="62" spans="1:59" outlineLevel="1" x14ac:dyDescent="0.2">
      <c r="A62" s="159"/>
      <c r="B62" s="160"/>
      <c r="C62" s="257" t="s">
        <v>374</v>
      </c>
      <c r="D62" s="258"/>
      <c r="E62" s="258"/>
      <c r="F62" s="258"/>
      <c r="G62" s="258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52"/>
      <c r="X62" s="152"/>
      <c r="Y62" s="152"/>
      <c r="Z62" s="152"/>
      <c r="AA62" s="152"/>
      <c r="AB62" s="152"/>
      <c r="AC62" s="152"/>
      <c r="AD62" s="152"/>
      <c r="AE62" s="152"/>
      <c r="AF62" s="152" t="s">
        <v>327</v>
      </c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</row>
    <row r="63" spans="1:59" outlineLevel="1" x14ac:dyDescent="0.2">
      <c r="A63" s="159"/>
      <c r="B63" s="160"/>
      <c r="C63" s="193" t="s">
        <v>2705</v>
      </c>
      <c r="D63" s="191"/>
      <c r="E63" s="192">
        <v>1.4</v>
      </c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52"/>
      <c r="X63" s="152"/>
      <c r="Y63" s="152"/>
      <c r="Z63" s="152"/>
      <c r="AA63" s="152"/>
      <c r="AB63" s="152"/>
      <c r="AC63" s="152"/>
      <c r="AD63" s="152"/>
      <c r="AE63" s="152"/>
      <c r="AF63" s="152" t="s">
        <v>329</v>
      </c>
      <c r="AG63" s="152">
        <v>0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</row>
    <row r="64" spans="1:59" ht="22.5" outlineLevel="1" x14ac:dyDescent="0.2">
      <c r="A64" s="171">
        <v>13</v>
      </c>
      <c r="B64" s="172" t="s">
        <v>376</v>
      </c>
      <c r="C64" s="187" t="s">
        <v>377</v>
      </c>
      <c r="D64" s="173" t="s">
        <v>364</v>
      </c>
      <c r="E64" s="174">
        <v>0.8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15</v>
      </c>
      <c r="M64" s="176">
        <f>G64*(1+L64/100)</f>
        <v>0</v>
      </c>
      <c r="N64" s="176">
        <v>8.9569999999999997E-2</v>
      </c>
      <c r="O64" s="176">
        <f>ROUND(E64*N64,2)</f>
        <v>7.0000000000000007E-2</v>
      </c>
      <c r="P64" s="176">
        <v>0</v>
      </c>
      <c r="Q64" s="176">
        <f>ROUND(E64*P64,2)</f>
        <v>0</v>
      </c>
      <c r="R64" s="176" t="s">
        <v>348</v>
      </c>
      <c r="S64" s="176" t="s">
        <v>269</v>
      </c>
      <c r="T64" s="161">
        <v>0.23899999999999999</v>
      </c>
      <c r="U64" s="161">
        <f>ROUND(E64*T64,2)</f>
        <v>0.19</v>
      </c>
      <c r="V64" s="161"/>
      <c r="W64" s="152"/>
      <c r="X64" s="152"/>
      <c r="Y64" s="152"/>
      <c r="Z64" s="152"/>
      <c r="AA64" s="152"/>
      <c r="AB64" s="152"/>
      <c r="AC64" s="152"/>
      <c r="AD64" s="152"/>
      <c r="AE64" s="152"/>
      <c r="AF64" s="152" t="s">
        <v>325</v>
      </c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</row>
    <row r="65" spans="1:59" outlineLevel="1" x14ac:dyDescent="0.2">
      <c r="A65" s="159"/>
      <c r="B65" s="160"/>
      <c r="C65" s="257" t="s">
        <v>378</v>
      </c>
      <c r="D65" s="258"/>
      <c r="E65" s="258"/>
      <c r="F65" s="258"/>
      <c r="G65" s="258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52"/>
      <c r="X65" s="152"/>
      <c r="Y65" s="152"/>
      <c r="Z65" s="152"/>
      <c r="AA65" s="152"/>
      <c r="AB65" s="152"/>
      <c r="AC65" s="152"/>
      <c r="AD65" s="152"/>
      <c r="AE65" s="152"/>
      <c r="AF65" s="152" t="s">
        <v>327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</row>
    <row r="66" spans="1:59" outlineLevel="1" x14ac:dyDescent="0.2">
      <c r="A66" s="159"/>
      <c r="B66" s="160"/>
      <c r="C66" s="193" t="s">
        <v>2706</v>
      </c>
      <c r="D66" s="191"/>
      <c r="E66" s="192">
        <v>0.8</v>
      </c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52"/>
      <c r="X66" s="152"/>
      <c r="Y66" s="152"/>
      <c r="Z66" s="152"/>
      <c r="AA66" s="152"/>
      <c r="AB66" s="152"/>
      <c r="AC66" s="152"/>
      <c r="AD66" s="152"/>
      <c r="AE66" s="152"/>
      <c r="AF66" s="152" t="s">
        <v>329</v>
      </c>
      <c r="AG66" s="152">
        <v>0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</row>
    <row r="67" spans="1:59" outlineLevel="1" x14ac:dyDescent="0.2">
      <c r="A67" s="177">
        <v>14</v>
      </c>
      <c r="B67" s="178" t="s">
        <v>2707</v>
      </c>
      <c r="C67" s="186" t="s">
        <v>2708</v>
      </c>
      <c r="D67" s="179" t="s">
        <v>395</v>
      </c>
      <c r="E67" s="180">
        <v>1</v>
      </c>
      <c r="F67" s="181"/>
      <c r="G67" s="182">
        <f>ROUND(E67*F67,2)</f>
        <v>0</v>
      </c>
      <c r="H67" s="181"/>
      <c r="I67" s="182">
        <f>ROUND(E67*H67,2)</f>
        <v>0</v>
      </c>
      <c r="J67" s="181"/>
      <c r="K67" s="182">
        <f>ROUND(E67*J67,2)</f>
        <v>0</v>
      </c>
      <c r="L67" s="182">
        <v>15</v>
      </c>
      <c r="M67" s="182">
        <f>G67*(1+L67/100)</f>
        <v>0</v>
      </c>
      <c r="N67" s="182">
        <v>4.0000000000000002E-4</v>
      </c>
      <c r="O67" s="182">
        <f>ROUND(E67*N67,2)</f>
        <v>0</v>
      </c>
      <c r="P67" s="182">
        <v>0</v>
      </c>
      <c r="Q67" s="182">
        <f>ROUND(E67*P67,2)</f>
        <v>0</v>
      </c>
      <c r="R67" s="182" t="s">
        <v>396</v>
      </c>
      <c r="S67" s="182" t="s">
        <v>269</v>
      </c>
      <c r="T67" s="161">
        <v>0</v>
      </c>
      <c r="U67" s="161">
        <f>ROUND(E67*T67,2)</f>
        <v>0</v>
      </c>
      <c r="V67" s="161"/>
      <c r="W67" s="152"/>
      <c r="X67" s="152"/>
      <c r="Y67" s="152"/>
      <c r="Z67" s="152"/>
      <c r="AA67" s="152"/>
      <c r="AB67" s="152"/>
      <c r="AC67" s="152"/>
      <c r="AD67" s="152"/>
      <c r="AE67" s="152"/>
      <c r="AF67" s="152" t="s">
        <v>398</v>
      </c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</row>
    <row r="68" spans="1:59" x14ac:dyDescent="0.2">
      <c r="A68" s="166" t="s">
        <v>260</v>
      </c>
      <c r="B68" s="167" t="s">
        <v>174</v>
      </c>
      <c r="C68" s="185" t="s">
        <v>175</v>
      </c>
      <c r="D68" s="168"/>
      <c r="E68" s="169"/>
      <c r="F68" s="170"/>
      <c r="G68" s="170">
        <f>SUMIF(AF69:AF71,"&lt;&gt;NOR",G69:G71)</f>
        <v>0</v>
      </c>
      <c r="H68" s="170"/>
      <c r="I68" s="170">
        <f>SUM(I69:I71)</f>
        <v>0</v>
      </c>
      <c r="J68" s="170"/>
      <c r="K68" s="170">
        <f>SUM(K69:K71)</f>
        <v>0</v>
      </c>
      <c r="L68" s="170"/>
      <c r="M68" s="170">
        <f>SUM(M69:M71)</f>
        <v>0</v>
      </c>
      <c r="N68" s="170"/>
      <c r="O68" s="170">
        <f>SUM(O69:O71)</f>
        <v>0</v>
      </c>
      <c r="P68" s="170"/>
      <c r="Q68" s="170">
        <f>SUM(Q69:Q71)</f>
        <v>0</v>
      </c>
      <c r="R68" s="170"/>
      <c r="S68" s="170"/>
      <c r="T68" s="165"/>
      <c r="U68" s="165">
        <f>SUM(U69:U71)</f>
        <v>109.02</v>
      </c>
      <c r="V68" s="165"/>
      <c r="AF68" t="s">
        <v>261</v>
      </c>
    </row>
    <row r="69" spans="1:59" outlineLevel="1" x14ac:dyDescent="0.2">
      <c r="A69" s="171">
        <v>15</v>
      </c>
      <c r="B69" s="172" t="s">
        <v>380</v>
      </c>
      <c r="C69" s="187" t="s">
        <v>381</v>
      </c>
      <c r="D69" s="173" t="s">
        <v>369</v>
      </c>
      <c r="E69" s="174">
        <v>127.95699999999999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15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 t="s">
        <v>348</v>
      </c>
      <c r="S69" s="176" t="s">
        <v>269</v>
      </c>
      <c r="T69" s="161">
        <v>0.85199999999999998</v>
      </c>
      <c r="U69" s="161">
        <f>ROUND(E69*T69,2)</f>
        <v>109.02</v>
      </c>
      <c r="V69" s="161"/>
      <c r="W69" s="152"/>
      <c r="X69" s="152"/>
      <c r="Y69" s="152"/>
      <c r="Z69" s="152"/>
      <c r="AA69" s="152"/>
      <c r="AB69" s="152"/>
      <c r="AC69" s="152"/>
      <c r="AD69" s="152"/>
      <c r="AE69" s="152"/>
      <c r="AF69" s="152" t="s">
        <v>325</v>
      </c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</row>
    <row r="70" spans="1:59" ht="22.5" outlineLevel="1" x14ac:dyDescent="0.2">
      <c r="A70" s="159"/>
      <c r="B70" s="160"/>
      <c r="C70" s="257" t="s">
        <v>382</v>
      </c>
      <c r="D70" s="258"/>
      <c r="E70" s="258"/>
      <c r="F70" s="258"/>
      <c r="G70" s="258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52"/>
      <c r="X70" s="152"/>
      <c r="Y70" s="152"/>
      <c r="Z70" s="152"/>
      <c r="AA70" s="152"/>
      <c r="AB70" s="152"/>
      <c r="AC70" s="152"/>
      <c r="AD70" s="152"/>
      <c r="AE70" s="152"/>
      <c r="AF70" s="152" t="s">
        <v>327</v>
      </c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83" t="str">
        <f>C70</f>
        <v>přesun hmot pro budovy občanské výstavby (JKSO 801), budovy pro bydlení (JKSO 803) budovy pro výrobu a služby (JKSO 812) s nosnou svislou konstrukcí zděnou z cihel nebo tvárnic nebo kovovou</v>
      </c>
      <c r="BA70" s="152"/>
      <c r="BB70" s="152"/>
      <c r="BC70" s="152"/>
      <c r="BD70" s="152"/>
      <c r="BE70" s="152"/>
      <c r="BF70" s="152"/>
      <c r="BG70" s="152"/>
    </row>
    <row r="71" spans="1:59" outlineLevel="1" x14ac:dyDescent="0.2">
      <c r="A71" s="159"/>
      <c r="B71" s="160"/>
      <c r="C71" s="193" t="s">
        <v>2709</v>
      </c>
      <c r="D71" s="191"/>
      <c r="E71" s="192">
        <v>127.95699999999999</v>
      </c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52"/>
      <c r="X71" s="152"/>
      <c r="Y71" s="152"/>
      <c r="Z71" s="152"/>
      <c r="AA71" s="152"/>
      <c r="AB71" s="152"/>
      <c r="AC71" s="152"/>
      <c r="AD71" s="152"/>
      <c r="AE71" s="152"/>
      <c r="AF71" s="152" t="s">
        <v>329</v>
      </c>
      <c r="AG71" s="152">
        <v>0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</row>
    <row r="72" spans="1:59" x14ac:dyDescent="0.2">
      <c r="A72" s="166" t="s">
        <v>260</v>
      </c>
      <c r="B72" s="167" t="s">
        <v>182</v>
      </c>
      <c r="C72" s="185" t="s">
        <v>183</v>
      </c>
      <c r="D72" s="168"/>
      <c r="E72" s="169"/>
      <c r="F72" s="170"/>
      <c r="G72" s="170">
        <f>SUMIF(AF73:AF84,"&lt;&gt;NOR",G73:G84)</f>
        <v>0</v>
      </c>
      <c r="H72" s="170"/>
      <c r="I72" s="170">
        <f>SUM(I73:I84)</f>
        <v>0</v>
      </c>
      <c r="J72" s="170"/>
      <c r="K72" s="170">
        <f>SUM(K73:K84)</f>
        <v>0</v>
      </c>
      <c r="L72" s="170"/>
      <c r="M72" s="170">
        <f>SUM(M73:M84)</f>
        <v>0</v>
      </c>
      <c r="N72" s="170"/>
      <c r="O72" s="170">
        <f>SUM(O73:O84)</f>
        <v>0.08</v>
      </c>
      <c r="P72" s="170"/>
      <c r="Q72" s="170">
        <f>SUM(Q73:Q84)</f>
        <v>0</v>
      </c>
      <c r="R72" s="170"/>
      <c r="S72" s="170"/>
      <c r="T72" s="165"/>
      <c r="U72" s="165">
        <f>SUM(U73:U84)</f>
        <v>14.629999999999999</v>
      </c>
      <c r="V72" s="165"/>
      <c r="AF72" t="s">
        <v>261</v>
      </c>
    </row>
    <row r="73" spans="1:59" outlineLevel="1" x14ac:dyDescent="0.2">
      <c r="A73" s="171">
        <v>16</v>
      </c>
      <c r="B73" s="172" t="s">
        <v>1384</v>
      </c>
      <c r="C73" s="187" t="s">
        <v>1385</v>
      </c>
      <c r="D73" s="173" t="s">
        <v>353</v>
      </c>
      <c r="E73" s="174">
        <v>43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15</v>
      </c>
      <c r="M73" s="176">
        <f>G73*(1+L73/100)</f>
        <v>0</v>
      </c>
      <c r="N73" s="176">
        <v>1.7000000000000001E-4</v>
      </c>
      <c r="O73" s="176">
        <f>ROUND(E73*N73,2)</f>
        <v>0.01</v>
      </c>
      <c r="P73" s="176">
        <v>0</v>
      </c>
      <c r="Q73" s="176">
        <f>ROUND(E73*P73,2)</f>
        <v>0</v>
      </c>
      <c r="R73" s="176" t="s">
        <v>386</v>
      </c>
      <c r="S73" s="176" t="s">
        <v>269</v>
      </c>
      <c r="T73" s="161">
        <v>0.16</v>
      </c>
      <c r="U73" s="161">
        <f>ROUND(E73*T73,2)</f>
        <v>6.88</v>
      </c>
      <c r="V73" s="161"/>
      <c r="W73" s="152"/>
      <c r="X73" s="152"/>
      <c r="Y73" s="152"/>
      <c r="Z73" s="152"/>
      <c r="AA73" s="152"/>
      <c r="AB73" s="152"/>
      <c r="AC73" s="152"/>
      <c r="AD73" s="152"/>
      <c r="AE73" s="152"/>
      <c r="AF73" s="152" t="s">
        <v>325</v>
      </c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</row>
    <row r="74" spans="1:59" outlineLevel="1" x14ac:dyDescent="0.2">
      <c r="A74" s="159"/>
      <c r="B74" s="160"/>
      <c r="C74" s="193" t="s">
        <v>2710</v>
      </c>
      <c r="D74" s="191"/>
      <c r="E74" s="192">
        <v>25</v>
      </c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52"/>
      <c r="X74" s="152"/>
      <c r="Y74" s="152"/>
      <c r="Z74" s="152"/>
      <c r="AA74" s="152"/>
      <c r="AB74" s="152"/>
      <c r="AC74" s="152"/>
      <c r="AD74" s="152"/>
      <c r="AE74" s="152"/>
      <c r="AF74" s="152" t="s">
        <v>329</v>
      </c>
      <c r="AG74" s="152">
        <v>0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</row>
    <row r="75" spans="1:59" outlineLevel="1" x14ac:dyDescent="0.2">
      <c r="A75" s="159"/>
      <c r="B75" s="160"/>
      <c r="C75" s="193" t="s">
        <v>2711</v>
      </c>
      <c r="D75" s="191"/>
      <c r="E75" s="192">
        <v>6</v>
      </c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52"/>
      <c r="X75" s="152"/>
      <c r="Y75" s="152"/>
      <c r="Z75" s="152"/>
      <c r="AA75" s="152"/>
      <c r="AB75" s="152"/>
      <c r="AC75" s="152"/>
      <c r="AD75" s="152"/>
      <c r="AE75" s="152"/>
      <c r="AF75" s="152" t="s">
        <v>329</v>
      </c>
      <c r="AG75" s="152">
        <v>0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</row>
    <row r="76" spans="1:59" outlineLevel="1" x14ac:dyDescent="0.2">
      <c r="A76" s="159"/>
      <c r="B76" s="160"/>
      <c r="C76" s="193" t="s">
        <v>2712</v>
      </c>
      <c r="D76" s="191"/>
      <c r="E76" s="192">
        <v>12</v>
      </c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52"/>
      <c r="X76" s="152"/>
      <c r="Y76" s="152"/>
      <c r="Z76" s="152"/>
      <c r="AA76" s="152"/>
      <c r="AB76" s="152"/>
      <c r="AC76" s="152"/>
      <c r="AD76" s="152"/>
      <c r="AE76" s="152"/>
      <c r="AF76" s="152" t="s">
        <v>329</v>
      </c>
      <c r="AG76" s="152">
        <v>0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</row>
    <row r="77" spans="1:59" outlineLevel="1" x14ac:dyDescent="0.2">
      <c r="A77" s="171">
        <v>17</v>
      </c>
      <c r="B77" s="172" t="s">
        <v>384</v>
      </c>
      <c r="C77" s="187" t="s">
        <v>385</v>
      </c>
      <c r="D77" s="173" t="s">
        <v>353</v>
      </c>
      <c r="E77" s="174">
        <v>20.12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15</v>
      </c>
      <c r="M77" s="176">
        <f>G77*(1+L77/100)</f>
        <v>0</v>
      </c>
      <c r="N77" s="176">
        <v>3.6800000000000001E-3</v>
      </c>
      <c r="O77" s="176">
        <f>ROUND(E77*N77,2)</f>
        <v>7.0000000000000007E-2</v>
      </c>
      <c r="P77" s="176">
        <v>0</v>
      </c>
      <c r="Q77" s="176">
        <f>ROUND(E77*P77,2)</f>
        <v>0</v>
      </c>
      <c r="R77" s="176" t="s">
        <v>386</v>
      </c>
      <c r="S77" s="176" t="s">
        <v>269</v>
      </c>
      <c r="T77" s="161">
        <v>0.38500000000000001</v>
      </c>
      <c r="U77" s="161">
        <f>ROUND(E77*T77,2)</f>
        <v>7.75</v>
      </c>
      <c r="V77" s="161"/>
      <c r="W77" s="152"/>
      <c r="X77" s="152"/>
      <c r="Y77" s="152"/>
      <c r="Z77" s="152"/>
      <c r="AA77" s="152"/>
      <c r="AB77" s="152"/>
      <c r="AC77" s="152"/>
      <c r="AD77" s="152"/>
      <c r="AE77" s="152"/>
      <c r="AF77" s="152" t="s">
        <v>325</v>
      </c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</row>
    <row r="78" spans="1:59" outlineLevel="1" x14ac:dyDescent="0.2">
      <c r="A78" s="159"/>
      <c r="B78" s="160"/>
      <c r="C78" s="193" t="s">
        <v>2713</v>
      </c>
      <c r="D78" s="191"/>
      <c r="E78" s="192">
        <v>9</v>
      </c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52"/>
      <c r="X78" s="152"/>
      <c r="Y78" s="152"/>
      <c r="Z78" s="152"/>
      <c r="AA78" s="152"/>
      <c r="AB78" s="152"/>
      <c r="AC78" s="152"/>
      <c r="AD78" s="152"/>
      <c r="AE78" s="152"/>
      <c r="AF78" s="152" t="s">
        <v>329</v>
      </c>
      <c r="AG78" s="152">
        <v>0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</row>
    <row r="79" spans="1:59" outlineLevel="1" x14ac:dyDescent="0.2">
      <c r="A79" s="159"/>
      <c r="B79" s="160"/>
      <c r="C79" s="193" t="s">
        <v>2714</v>
      </c>
      <c r="D79" s="191"/>
      <c r="E79" s="192">
        <v>2.4</v>
      </c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52"/>
      <c r="X79" s="152"/>
      <c r="Y79" s="152"/>
      <c r="Z79" s="152"/>
      <c r="AA79" s="152"/>
      <c r="AB79" s="152"/>
      <c r="AC79" s="152"/>
      <c r="AD79" s="152"/>
      <c r="AE79" s="152"/>
      <c r="AF79" s="152" t="s">
        <v>329</v>
      </c>
      <c r="AG79" s="152">
        <v>0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</row>
    <row r="80" spans="1:59" outlineLevel="1" x14ac:dyDescent="0.2">
      <c r="A80" s="159"/>
      <c r="B80" s="160"/>
      <c r="C80" s="193" t="s">
        <v>2715</v>
      </c>
      <c r="D80" s="191"/>
      <c r="E80" s="192">
        <v>5.34</v>
      </c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52"/>
      <c r="X80" s="152"/>
      <c r="Y80" s="152"/>
      <c r="Z80" s="152"/>
      <c r="AA80" s="152"/>
      <c r="AB80" s="152"/>
      <c r="AC80" s="152"/>
      <c r="AD80" s="152"/>
      <c r="AE80" s="152"/>
      <c r="AF80" s="152" t="s">
        <v>329</v>
      </c>
      <c r="AG80" s="152">
        <v>0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</row>
    <row r="81" spans="1:59" outlineLevel="1" x14ac:dyDescent="0.2">
      <c r="A81" s="159"/>
      <c r="B81" s="160"/>
      <c r="C81" s="193" t="s">
        <v>2716</v>
      </c>
      <c r="D81" s="191"/>
      <c r="E81" s="192">
        <v>3.38</v>
      </c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52"/>
      <c r="X81" s="152"/>
      <c r="Y81" s="152"/>
      <c r="Z81" s="152"/>
      <c r="AA81" s="152"/>
      <c r="AB81" s="152"/>
      <c r="AC81" s="152"/>
      <c r="AD81" s="152"/>
      <c r="AE81" s="152"/>
      <c r="AF81" s="152" t="s">
        <v>329</v>
      </c>
      <c r="AG81" s="152">
        <v>0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</row>
    <row r="82" spans="1:59" outlineLevel="1" x14ac:dyDescent="0.2">
      <c r="A82" s="171">
        <v>18</v>
      </c>
      <c r="B82" s="172" t="s">
        <v>389</v>
      </c>
      <c r="C82" s="187" t="s">
        <v>390</v>
      </c>
      <c r="D82" s="173" t="s">
        <v>0</v>
      </c>
      <c r="E82" s="174">
        <v>126.28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15</v>
      </c>
      <c r="M82" s="176">
        <f>G82*(1+L82/100)</f>
        <v>0</v>
      </c>
      <c r="N82" s="176">
        <v>0</v>
      </c>
      <c r="O82" s="176">
        <f>ROUND(E82*N82,2)</f>
        <v>0</v>
      </c>
      <c r="P82" s="176">
        <v>0</v>
      </c>
      <c r="Q82" s="176">
        <f>ROUND(E82*P82,2)</f>
        <v>0</v>
      </c>
      <c r="R82" s="176" t="s">
        <v>386</v>
      </c>
      <c r="S82" s="176" t="s">
        <v>269</v>
      </c>
      <c r="T82" s="161">
        <v>0</v>
      </c>
      <c r="U82" s="161">
        <f>ROUND(E82*T82,2)</f>
        <v>0</v>
      </c>
      <c r="V82" s="161"/>
      <c r="W82" s="152"/>
      <c r="X82" s="152"/>
      <c r="Y82" s="152"/>
      <c r="Z82" s="152"/>
      <c r="AA82" s="152"/>
      <c r="AB82" s="152"/>
      <c r="AC82" s="152"/>
      <c r="AD82" s="152"/>
      <c r="AE82" s="152"/>
      <c r="AF82" s="152" t="s">
        <v>325</v>
      </c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</row>
    <row r="83" spans="1:59" outlineLevel="1" x14ac:dyDescent="0.2">
      <c r="A83" s="159"/>
      <c r="B83" s="160"/>
      <c r="C83" s="257" t="s">
        <v>391</v>
      </c>
      <c r="D83" s="258"/>
      <c r="E83" s="258"/>
      <c r="F83" s="258"/>
      <c r="G83" s="258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52"/>
      <c r="X83" s="152"/>
      <c r="Y83" s="152"/>
      <c r="Z83" s="152"/>
      <c r="AA83" s="152"/>
      <c r="AB83" s="152"/>
      <c r="AC83" s="152"/>
      <c r="AD83" s="152"/>
      <c r="AE83" s="152"/>
      <c r="AF83" s="152" t="s">
        <v>327</v>
      </c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</row>
    <row r="84" spans="1:59" outlineLevel="1" x14ac:dyDescent="0.2">
      <c r="A84" s="159"/>
      <c r="B84" s="160"/>
      <c r="C84" s="193" t="s">
        <v>2717</v>
      </c>
      <c r="D84" s="191"/>
      <c r="E84" s="192">
        <v>126.28</v>
      </c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52"/>
      <c r="X84" s="152"/>
      <c r="Y84" s="152"/>
      <c r="Z84" s="152"/>
      <c r="AA84" s="152"/>
      <c r="AB84" s="152"/>
      <c r="AC84" s="152"/>
      <c r="AD84" s="152"/>
      <c r="AE84" s="152"/>
      <c r="AF84" s="152" t="s">
        <v>329</v>
      </c>
      <c r="AG84" s="152">
        <v>0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</row>
    <row r="85" spans="1:59" x14ac:dyDescent="0.2">
      <c r="A85" s="166" t="s">
        <v>260</v>
      </c>
      <c r="B85" s="167" t="s">
        <v>214</v>
      </c>
      <c r="C85" s="185" t="s">
        <v>215</v>
      </c>
      <c r="D85" s="168"/>
      <c r="E85" s="169"/>
      <c r="F85" s="170"/>
      <c r="G85" s="170">
        <f>SUMIF(AF86:AF105,"&lt;&gt;NOR",G86:G105)</f>
        <v>0</v>
      </c>
      <c r="H85" s="170"/>
      <c r="I85" s="170">
        <f>SUM(I86:I105)</f>
        <v>0</v>
      </c>
      <c r="J85" s="170"/>
      <c r="K85" s="170">
        <f>SUM(K86:K105)</f>
        <v>0</v>
      </c>
      <c r="L85" s="170"/>
      <c r="M85" s="170">
        <f>SUM(M86:M105)</f>
        <v>0</v>
      </c>
      <c r="N85" s="170"/>
      <c r="O85" s="170">
        <f>SUM(O86:O105)</f>
        <v>3.13</v>
      </c>
      <c r="P85" s="170"/>
      <c r="Q85" s="170">
        <f>SUM(Q86:Q105)</f>
        <v>0</v>
      </c>
      <c r="R85" s="170"/>
      <c r="S85" s="170"/>
      <c r="T85" s="165"/>
      <c r="U85" s="165">
        <f>SUM(U86:U105)</f>
        <v>94.359999999999985</v>
      </c>
      <c r="V85" s="165"/>
      <c r="AF85" t="s">
        <v>261</v>
      </c>
    </row>
    <row r="86" spans="1:59" outlineLevel="1" x14ac:dyDescent="0.2">
      <c r="A86" s="177">
        <v>19</v>
      </c>
      <c r="B86" s="178" t="s">
        <v>399</v>
      </c>
      <c r="C86" s="186" t="s">
        <v>400</v>
      </c>
      <c r="D86" s="179" t="s">
        <v>364</v>
      </c>
      <c r="E86" s="180">
        <v>50</v>
      </c>
      <c r="F86" s="181"/>
      <c r="G86" s="182">
        <f>ROUND(E86*F86,2)</f>
        <v>0</v>
      </c>
      <c r="H86" s="181"/>
      <c r="I86" s="182">
        <f>ROUND(E86*H86,2)</f>
        <v>0</v>
      </c>
      <c r="J86" s="181"/>
      <c r="K86" s="182">
        <f>ROUND(E86*J86,2)</f>
        <v>0</v>
      </c>
      <c r="L86" s="182">
        <v>15</v>
      </c>
      <c r="M86" s="182">
        <f>G86*(1+L86/100)</f>
        <v>0</v>
      </c>
      <c r="N86" s="182">
        <v>0</v>
      </c>
      <c r="O86" s="182">
        <f>ROUND(E86*N86,2)</f>
        <v>0</v>
      </c>
      <c r="P86" s="182">
        <v>0</v>
      </c>
      <c r="Q86" s="182">
        <f>ROUND(E86*P86,2)</f>
        <v>0</v>
      </c>
      <c r="R86" s="182" t="s">
        <v>401</v>
      </c>
      <c r="S86" s="182" t="s">
        <v>269</v>
      </c>
      <c r="T86" s="161">
        <v>0.28000000000000003</v>
      </c>
      <c r="U86" s="161">
        <f>ROUND(E86*T86,2)</f>
        <v>14</v>
      </c>
      <c r="V86" s="161"/>
      <c r="W86" s="152"/>
      <c r="X86" s="152"/>
      <c r="Y86" s="152"/>
      <c r="Z86" s="152"/>
      <c r="AA86" s="152"/>
      <c r="AB86" s="152"/>
      <c r="AC86" s="152"/>
      <c r="AD86" s="152"/>
      <c r="AE86" s="152"/>
      <c r="AF86" s="152" t="s">
        <v>325</v>
      </c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</row>
    <row r="87" spans="1:59" ht="22.5" outlineLevel="1" x14ac:dyDescent="0.2">
      <c r="A87" s="171">
        <v>20</v>
      </c>
      <c r="B87" s="172" t="s">
        <v>2718</v>
      </c>
      <c r="C87" s="187" t="s">
        <v>2719</v>
      </c>
      <c r="D87" s="173" t="s">
        <v>395</v>
      </c>
      <c r="E87" s="174">
        <v>25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15</v>
      </c>
      <c r="M87" s="176">
        <f>G87*(1+L87/100)</f>
        <v>0</v>
      </c>
      <c r="N87" s="176">
        <v>0.125</v>
      </c>
      <c r="O87" s="176">
        <f>ROUND(E87*N87,2)</f>
        <v>3.13</v>
      </c>
      <c r="P87" s="176">
        <v>0</v>
      </c>
      <c r="Q87" s="176">
        <f>ROUND(E87*P87,2)</f>
        <v>0</v>
      </c>
      <c r="R87" s="176" t="s">
        <v>404</v>
      </c>
      <c r="S87" s="176" t="s">
        <v>269</v>
      </c>
      <c r="T87" s="161">
        <v>0.52</v>
      </c>
      <c r="U87" s="161">
        <f>ROUND(E87*T87,2)</f>
        <v>13</v>
      </c>
      <c r="V87" s="161"/>
      <c r="W87" s="152"/>
      <c r="X87" s="152"/>
      <c r="Y87" s="152"/>
      <c r="Z87" s="152"/>
      <c r="AA87" s="152"/>
      <c r="AB87" s="152"/>
      <c r="AC87" s="152"/>
      <c r="AD87" s="152"/>
      <c r="AE87" s="152"/>
      <c r="AF87" s="152" t="s">
        <v>325</v>
      </c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</row>
    <row r="88" spans="1:59" outlineLevel="1" x14ac:dyDescent="0.2">
      <c r="A88" s="159"/>
      <c r="B88" s="160"/>
      <c r="C88" s="257" t="s">
        <v>405</v>
      </c>
      <c r="D88" s="258"/>
      <c r="E88" s="258"/>
      <c r="F88" s="258"/>
      <c r="G88" s="258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52"/>
      <c r="X88" s="152"/>
      <c r="Y88" s="152"/>
      <c r="Z88" s="152"/>
      <c r="AA88" s="152"/>
      <c r="AB88" s="152"/>
      <c r="AC88" s="152"/>
      <c r="AD88" s="152"/>
      <c r="AE88" s="152"/>
      <c r="AF88" s="152" t="s">
        <v>327</v>
      </c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</row>
    <row r="89" spans="1:59" outlineLevel="1" x14ac:dyDescent="0.2">
      <c r="A89" s="177">
        <v>21</v>
      </c>
      <c r="B89" s="178" t="s">
        <v>406</v>
      </c>
      <c r="C89" s="186" t="s">
        <v>407</v>
      </c>
      <c r="D89" s="179" t="s">
        <v>395</v>
      </c>
      <c r="E89" s="180">
        <v>17</v>
      </c>
      <c r="F89" s="181"/>
      <c r="G89" s="182">
        <f t="shared" ref="G89:G96" si="0">ROUND(E89*F89,2)</f>
        <v>0</v>
      </c>
      <c r="H89" s="181"/>
      <c r="I89" s="182">
        <f t="shared" ref="I89:I96" si="1">ROUND(E89*H89,2)</f>
        <v>0</v>
      </c>
      <c r="J89" s="181"/>
      <c r="K89" s="182">
        <f t="shared" ref="K89:K96" si="2">ROUND(E89*J89,2)</f>
        <v>0</v>
      </c>
      <c r="L89" s="182">
        <v>15</v>
      </c>
      <c r="M89" s="182">
        <f t="shared" ref="M89:M96" si="3">G89*(1+L89/100)</f>
        <v>0</v>
      </c>
      <c r="N89" s="182">
        <v>0</v>
      </c>
      <c r="O89" s="182">
        <f t="shared" ref="O89:O96" si="4">ROUND(E89*N89,2)</f>
        <v>0</v>
      </c>
      <c r="P89" s="182">
        <v>0</v>
      </c>
      <c r="Q89" s="182">
        <f t="shared" ref="Q89:Q96" si="5">ROUND(E89*P89,2)</f>
        <v>0</v>
      </c>
      <c r="R89" s="182" t="s">
        <v>404</v>
      </c>
      <c r="S89" s="182" t="s">
        <v>269</v>
      </c>
      <c r="T89" s="161">
        <v>1.5</v>
      </c>
      <c r="U89" s="161">
        <f>ROUND(E89*T89,2)</f>
        <v>25.5</v>
      </c>
      <c r="V89" s="161"/>
      <c r="W89" s="152"/>
      <c r="X89" s="152"/>
      <c r="Y89" s="152"/>
      <c r="Z89" s="152"/>
      <c r="AA89" s="152"/>
      <c r="AB89" s="152"/>
      <c r="AC89" s="152"/>
      <c r="AD89" s="152"/>
      <c r="AE89" s="152"/>
      <c r="AF89" s="152" t="s">
        <v>325</v>
      </c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</row>
    <row r="90" spans="1:59" outlineLevel="1" x14ac:dyDescent="0.2">
      <c r="A90" s="177">
        <v>22</v>
      </c>
      <c r="B90" s="178" t="s">
        <v>408</v>
      </c>
      <c r="C90" s="186" t="s">
        <v>409</v>
      </c>
      <c r="D90" s="179" t="s">
        <v>364</v>
      </c>
      <c r="E90" s="180">
        <v>50</v>
      </c>
      <c r="F90" s="181"/>
      <c r="G90" s="182">
        <f t="shared" si="0"/>
        <v>0</v>
      </c>
      <c r="H90" s="181"/>
      <c r="I90" s="182">
        <f t="shared" si="1"/>
        <v>0</v>
      </c>
      <c r="J90" s="181"/>
      <c r="K90" s="182">
        <f t="shared" si="2"/>
        <v>0</v>
      </c>
      <c r="L90" s="182">
        <v>15</v>
      </c>
      <c r="M90" s="182">
        <f t="shared" si="3"/>
        <v>0</v>
      </c>
      <c r="N90" s="182">
        <v>0</v>
      </c>
      <c r="O90" s="182">
        <f t="shared" si="4"/>
        <v>0</v>
      </c>
      <c r="P90" s="182">
        <v>0</v>
      </c>
      <c r="Q90" s="182">
        <f t="shared" si="5"/>
        <v>0</v>
      </c>
      <c r="R90" s="182"/>
      <c r="S90" s="182" t="s">
        <v>265</v>
      </c>
      <c r="T90" s="161">
        <v>0</v>
      </c>
      <c r="U90" s="161">
        <f>ROUND(E90*T90,2)</f>
        <v>0</v>
      </c>
      <c r="V90" s="161"/>
      <c r="W90" s="152"/>
      <c r="X90" s="152"/>
      <c r="Y90" s="152"/>
      <c r="Z90" s="152"/>
      <c r="AA90" s="152"/>
      <c r="AB90" s="152"/>
      <c r="AC90" s="152"/>
      <c r="AD90" s="152"/>
      <c r="AE90" s="152"/>
      <c r="AF90" s="152" t="s">
        <v>325</v>
      </c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</row>
    <row r="91" spans="1:59" outlineLevel="1" x14ac:dyDescent="0.2">
      <c r="A91" s="177">
        <v>23</v>
      </c>
      <c r="B91" s="178" t="s">
        <v>410</v>
      </c>
      <c r="C91" s="186" t="s">
        <v>411</v>
      </c>
      <c r="D91" s="179" t="s">
        <v>395</v>
      </c>
      <c r="E91" s="180">
        <v>19</v>
      </c>
      <c r="F91" s="181"/>
      <c r="G91" s="182">
        <f t="shared" si="0"/>
        <v>0</v>
      </c>
      <c r="H91" s="181"/>
      <c r="I91" s="182">
        <f t="shared" si="1"/>
        <v>0</v>
      </c>
      <c r="J91" s="181"/>
      <c r="K91" s="182">
        <f t="shared" si="2"/>
        <v>0</v>
      </c>
      <c r="L91" s="182">
        <v>15</v>
      </c>
      <c r="M91" s="182">
        <f t="shared" si="3"/>
        <v>0</v>
      </c>
      <c r="N91" s="182">
        <v>0</v>
      </c>
      <c r="O91" s="182">
        <f t="shared" si="4"/>
        <v>0</v>
      </c>
      <c r="P91" s="182">
        <v>0</v>
      </c>
      <c r="Q91" s="182">
        <f t="shared" si="5"/>
        <v>0</v>
      </c>
      <c r="R91" s="182"/>
      <c r="S91" s="182" t="s">
        <v>265</v>
      </c>
      <c r="T91" s="161">
        <v>0</v>
      </c>
      <c r="U91" s="161">
        <f>ROUND(E91*T91,2)</f>
        <v>0</v>
      </c>
      <c r="V91" s="161"/>
      <c r="W91" s="152"/>
      <c r="X91" s="152"/>
      <c r="Y91" s="152"/>
      <c r="Z91" s="152"/>
      <c r="AA91" s="152"/>
      <c r="AB91" s="152"/>
      <c r="AC91" s="152"/>
      <c r="AD91" s="152"/>
      <c r="AE91" s="152"/>
      <c r="AF91" s="152" t="s">
        <v>325</v>
      </c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</row>
    <row r="92" spans="1:59" outlineLevel="1" x14ac:dyDescent="0.2">
      <c r="A92" s="177">
        <v>24</v>
      </c>
      <c r="B92" s="178" t="s">
        <v>412</v>
      </c>
      <c r="C92" s="186" t="s">
        <v>413</v>
      </c>
      <c r="D92" s="179" t="s">
        <v>395</v>
      </c>
      <c r="E92" s="180">
        <v>6</v>
      </c>
      <c r="F92" s="181"/>
      <c r="G92" s="182">
        <f t="shared" si="0"/>
        <v>0</v>
      </c>
      <c r="H92" s="181"/>
      <c r="I92" s="182">
        <f t="shared" si="1"/>
        <v>0</v>
      </c>
      <c r="J92" s="181"/>
      <c r="K92" s="182">
        <f t="shared" si="2"/>
        <v>0</v>
      </c>
      <c r="L92" s="182">
        <v>15</v>
      </c>
      <c r="M92" s="182">
        <f t="shared" si="3"/>
        <v>0</v>
      </c>
      <c r="N92" s="182">
        <v>0</v>
      </c>
      <c r="O92" s="182">
        <f t="shared" si="4"/>
        <v>0</v>
      </c>
      <c r="P92" s="182">
        <v>0</v>
      </c>
      <c r="Q92" s="182">
        <f t="shared" si="5"/>
        <v>0</v>
      </c>
      <c r="R92" s="182"/>
      <c r="S92" s="182" t="s">
        <v>265</v>
      </c>
      <c r="T92" s="161">
        <v>0</v>
      </c>
      <c r="U92" s="161">
        <f>ROUND(E92*T92,2)</f>
        <v>0</v>
      </c>
      <c r="V92" s="161"/>
      <c r="W92" s="152"/>
      <c r="X92" s="152"/>
      <c r="Y92" s="152"/>
      <c r="Z92" s="152"/>
      <c r="AA92" s="152"/>
      <c r="AB92" s="152"/>
      <c r="AC92" s="152"/>
      <c r="AD92" s="152"/>
      <c r="AE92" s="152"/>
      <c r="AF92" s="152" t="s">
        <v>325</v>
      </c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</row>
    <row r="93" spans="1:59" outlineLevel="1" x14ac:dyDescent="0.2">
      <c r="A93" s="177">
        <v>25</v>
      </c>
      <c r="B93" s="178" t="s">
        <v>414</v>
      </c>
      <c r="C93" s="186" t="s">
        <v>415</v>
      </c>
      <c r="D93" s="179" t="s">
        <v>395</v>
      </c>
      <c r="E93" s="180">
        <v>17</v>
      </c>
      <c r="F93" s="181"/>
      <c r="G93" s="182">
        <f t="shared" si="0"/>
        <v>0</v>
      </c>
      <c r="H93" s="181"/>
      <c r="I93" s="182">
        <f t="shared" si="1"/>
        <v>0</v>
      </c>
      <c r="J93" s="181"/>
      <c r="K93" s="182">
        <f t="shared" si="2"/>
        <v>0</v>
      </c>
      <c r="L93" s="182">
        <v>15</v>
      </c>
      <c r="M93" s="182">
        <f t="shared" si="3"/>
        <v>0</v>
      </c>
      <c r="N93" s="182">
        <v>0</v>
      </c>
      <c r="O93" s="182">
        <f t="shared" si="4"/>
        <v>0</v>
      </c>
      <c r="P93" s="182">
        <v>0</v>
      </c>
      <c r="Q93" s="182">
        <f t="shared" si="5"/>
        <v>0</v>
      </c>
      <c r="R93" s="182"/>
      <c r="S93" s="182" t="s">
        <v>265</v>
      </c>
      <c r="T93" s="161">
        <v>0</v>
      </c>
      <c r="U93" s="161">
        <f>ROUND(E93*T93,2)</f>
        <v>0</v>
      </c>
      <c r="V93" s="161"/>
      <c r="W93" s="152"/>
      <c r="X93" s="152"/>
      <c r="Y93" s="152"/>
      <c r="Z93" s="152"/>
      <c r="AA93" s="152"/>
      <c r="AB93" s="152"/>
      <c r="AC93" s="152"/>
      <c r="AD93" s="152"/>
      <c r="AE93" s="152"/>
      <c r="AF93" s="152" t="s">
        <v>325</v>
      </c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</row>
    <row r="94" spans="1:59" outlineLevel="1" x14ac:dyDescent="0.2">
      <c r="A94" s="177">
        <v>26</v>
      </c>
      <c r="B94" s="178" t="s">
        <v>416</v>
      </c>
      <c r="C94" s="186" t="s">
        <v>417</v>
      </c>
      <c r="D94" s="179" t="s">
        <v>364</v>
      </c>
      <c r="E94" s="180">
        <v>97.5</v>
      </c>
      <c r="F94" s="181"/>
      <c r="G94" s="182">
        <f t="shared" si="0"/>
        <v>0</v>
      </c>
      <c r="H94" s="181"/>
      <c r="I94" s="182">
        <f t="shared" si="1"/>
        <v>0</v>
      </c>
      <c r="J94" s="181"/>
      <c r="K94" s="182">
        <f t="shared" si="2"/>
        <v>0</v>
      </c>
      <c r="L94" s="182">
        <v>15</v>
      </c>
      <c r="M94" s="182">
        <f t="shared" si="3"/>
        <v>0</v>
      </c>
      <c r="N94" s="182">
        <v>0</v>
      </c>
      <c r="O94" s="182">
        <f t="shared" si="4"/>
        <v>0</v>
      </c>
      <c r="P94" s="182">
        <v>0</v>
      </c>
      <c r="Q94" s="182">
        <f t="shared" si="5"/>
        <v>0</v>
      </c>
      <c r="R94" s="182" t="s">
        <v>401</v>
      </c>
      <c r="S94" s="182" t="s">
        <v>269</v>
      </c>
      <c r="T94" s="161">
        <v>0.41</v>
      </c>
      <c r="U94" s="161">
        <f>ROUND(E94*T94,2)</f>
        <v>39.979999999999997</v>
      </c>
      <c r="V94" s="161"/>
      <c r="W94" s="152"/>
      <c r="X94" s="152"/>
      <c r="Y94" s="152"/>
      <c r="Z94" s="152"/>
      <c r="AA94" s="152"/>
      <c r="AB94" s="152"/>
      <c r="AC94" s="152"/>
      <c r="AD94" s="152"/>
      <c r="AE94" s="152"/>
      <c r="AF94" s="152" t="s">
        <v>325</v>
      </c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</row>
    <row r="95" spans="1:59" outlineLevel="1" x14ac:dyDescent="0.2">
      <c r="A95" s="177">
        <v>27</v>
      </c>
      <c r="B95" s="178" t="s">
        <v>420</v>
      </c>
      <c r="C95" s="186" t="s">
        <v>421</v>
      </c>
      <c r="D95" s="179" t="s">
        <v>395</v>
      </c>
      <c r="E95" s="180">
        <v>39</v>
      </c>
      <c r="F95" s="181"/>
      <c r="G95" s="182">
        <f t="shared" si="0"/>
        <v>0</v>
      </c>
      <c r="H95" s="181"/>
      <c r="I95" s="182">
        <f t="shared" si="1"/>
        <v>0</v>
      </c>
      <c r="J95" s="181"/>
      <c r="K95" s="182">
        <f t="shared" si="2"/>
        <v>0</v>
      </c>
      <c r="L95" s="182">
        <v>15</v>
      </c>
      <c r="M95" s="182">
        <f t="shared" si="3"/>
        <v>0</v>
      </c>
      <c r="N95" s="182">
        <v>0</v>
      </c>
      <c r="O95" s="182">
        <f t="shared" si="4"/>
        <v>0</v>
      </c>
      <c r="P95" s="182">
        <v>0</v>
      </c>
      <c r="Q95" s="182">
        <f t="shared" si="5"/>
        <v>0</v>
      </c>
      <c r="R95" s="182"/>
      <c r="S95" s="182" t="s">
        <v>265</v>
      </c>
      <c r="T95" s="161">
        <v>0</v>
      </c>
      <c r="U95" s="161">
        <f>ROUND(E95*T95,2)</f>
        <v>0</v>
      </c>
      <c r="V95" s="161"/>
      <c r="W95" s="152"/>
      <c r="X95" s="152"/>
      <c r="Y95" s="152"/>
      <c r="Z95" s="152"/>
      <c r="AA95" s="152"/>
      <c r="AB95" s="152"/>
      <c r="AC95" s="152"/>
      <c r="AD95" s="152"/>
      <c r="AE95" s="152"/>
      <c r="AF95" s="152" t="s">
        <v>325</v>
      </c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</row>
    <row r="96" spans="1:59" outlineLevel="1" x14ac:dyDescent="0.2">
      <c r="A96" s="171">
        <v>28</v>
      </c>
      <c r="B96" s="172" t="s">
        <v>424</v>
      </c>
      <c r="C96" s="187" t="s">
        <v>2720</v>
      </c>
      <c r="D96" s="173" t="s">
        <v>395</v>
      </c>
      <c r="E96" s="174">
        <v>1</v>
      </c>
      <c r="F96" s="175"/>
      <c r="G96" s="176">
        <f t="shared" si="0"/>
        <v>0</v>
      </c>
      <c r="H96" s="175"/>
      <c r="I96" s="176">
        <f t="shared" si="1"/>
        <v>0</v>
      </c>
      <c r="J96" s="175"/>
      <c r="K96" s="176">
        <f t="shared" si="2"/>
        <v>0</v>
      </c>
      <c r="L96" s="176">
        <v>15</v>
      </c>
      <c r="M96" s="176">
        <f t="shared" si="3"/>
        <v>0</v>
      </c>
      <c r="N96" s="176">
        <v>0</v>
      </c>
      <c r="O96" s="176">
        <f t="shared" si="4"/>
        <v>0</v>
      </c>
      <c r="P96" s="176">
        <v>0</v>
      </c>
      <c r="Q96" s="176">
        <f t="shared" si="5"/>
        <v>0</v>
      </c>
      <c r="R96" s="176"/>
      <c r="S96" s="176" t="s">
        <v>265</v>
      </c>
      <c r="T96" s="161">
        <v>0</v>
      </c>
      <c r="U96" s="161">
        <f>ROUND(E96*T96,2)</f>
        <v>0</v>
      </c>
      <c r="V96" s="161"/>
      <c r="W96" s="152"/>
      <c r="X96" s="152"/>
      <c r="Y96" s="152"/>
      <c r="Z96" s="152"/>
      <c r="AA96" s="152"/>
      <c r="AB96" s="152"/>
      <c r="AC96" s="152"/>
      <c r="AD96" s="152"/>
      <c r="AE96" s="152"/>
      <c r="AF96" s="152" t="s">
        <v>325</v>
      </c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</row>
    <row r="97" spans="1:59" outlineLevel="1" x14ac:dyDescent="0.2">
      <c r="A97" s="159"/>
      <c r="B97" s="160"/>
      <c r="C97" s="248" t="s">
        <v>426</v>
      </c>
      <c r="D97" s="249"/>
      <c r="E97" s="249"/>
      <c r="F97" s="249"/>
      <c r="G97" s="249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52"/>
      <c r="X97" s="152"/>
      <c r="Y97" s="152"/>
      <c r="Z97" s="152"/>
      <c r="AA97" s="152"/>
      <c r="AB97" s="152"/>
      <c r="AC97" s="152"/>
      <c r="AD97" s="152"/>
      <c r="AE97" s="152"/>
      <c r="AF97" s="152" t="s">
        <v>272</v>
      </c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</row>
    <row r="98" spans="1:59" ht="22.5" outlineLevel="1" x14ac:dyDescent="0.2">
      <c r="A98" s="171">
        <v>29</v>
      </c>
      <c r="B98" s="172" t="s">
        <v>418</v>
      </c>
      <c r="C98" s="187" t="s">
        <v>419</v>
      </c>
      <c r="D98" s="173" t="s">
        <v>395</v>
      </c>
      <c r="E98" s="174">
        <v>1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15</v>
      </c>
      <c r="M98" s="176">
        <f>G98*(1+L98/100)</f>
        <v>0</v>
      </c>
      <c r="N98" s="176">
        <v>0</v>
      </c>
      <c r="O98" s="176">
        <f>ROUND(E98*N98,2)</f>
        <v>0</v>
      </c>
      <c r="P98" s="176">
        <v>0</v>
      </c>
      <c r="Q98" s="176">
        <f>ROUND(E98*P98,2)</f>
        <v>0</v>
      </c>
      <c r="R98" s="176" t="s">
        <v>401</v>
      </c>
      <c r="S98" s="176" t="s">
        <v>269</v>
      </c>
      <c r="T98" s="161">
        <v>1.88</v>
      </c>
      <c r="U98" s="161">
        <f>ROUND(E98*T98,2)</f>
        <v>1.88</v>
      </c>
      <c r="V98" s="161"/>
      <c r="W98" s="152"/>
      <c r="X98" s="152"/>
      <c r="Y98" s="152"/>
      <c r="Z98" s="152"/>
      <c r="AA98" s="152"/>
      <c r="AB98" s="152"/>
      <c r="AC98" s="152"/>
      <c r="AD98" s="152"/>
      <c r="AE98" s="152"/>
      <c r="AF98" s="152" t="s">
        <v>325</v>
      </c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</row>
    <row r="99" spans="1:59" outlineLevel="1" x14ac:dyDescent="0.2">
      <c r="A99" s="159"/>
      <c r="B99" s="160"/>
      <c r="C99" s="248" t="s">
        <v>426</v>
      </c>
      <c r="D99" s="249"/>
      <c r="E99" s="249"/>
      <c r="F99" s="249"/>
      <c r="G99" s="249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52"/>
      <c r="X99" s="152"/>
      <c r="Y99" s="152"/>
      <c r="Z99" s="152"/>
      <c r="AA99" s="152"/>
      <c r="AB99" s="152"/>
      <c r="AC99" s="152"/>
      <c r="AD99" s="152"/>
      <c r="AE99" s="152"/>
      <c r="AF99" s="152" t="s">
        <v>272</v>
      </c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</row>
    <row r="100" spans="1:59" outlineLevel="1" x14ac:dyDescent="0.2">
      <c r="A100" s="171">
        <v>30</v>
      </c>
      <c r="B100" s="172" t="s">
        <v>422</v>
      </c>
      <c r="C100" s="187" t="s">
        <v>423</v>
      </c>
      <c r="D100" s="173" t="s">
        <v>395</v>
      </c>
      <c r="E100" s="174">
        <v>1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15</v>
      </c>
      <c r="M100" s="176">
        <f>G100*(1+L100/100)</f>
        <v>0</v>
      </c>
      <c r="N100" s="176">
        <v>0</v>
      </c>
      <c r="O100" s="176">
        <f>ROUND(E100*N100,2)</f>
        <v>0</v>
      </c>
      <c r="P100" s="176">
        <v>0</v>
      </c>
      <c r="Q100" s="176">
        <f>ROUND(E100*P100,2)</f>
        <v>0</v>
      </c>
      <c r="R100" s="176"/>
      <c r="S100" s="176" t="s">
        <v>265</v>
      </c>
      <c r="T100" s="161">
        <v>0</v>
      </c>
      <c r="U100" s="161">
        <f>ROUND(E100*T100,2)</f>
        <v>0</v>
      </c>
      <c r="V100" s="161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 t="s">
        <v>325</v>
      </c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</row>
    <row r="101" spans="1:59" outlineLevel="1" x14ac:dyDescent="0.2">
      <c r="A101" s="159"/>
      <c r="B101" s="160"/>
      <c r="C101" s="248" t="s">
        <v>426</v>
      </c>
      <c r="D101" s="249"/>
      <c r="E101" s="249"/>
      <c r="F101" s="249"/>
      <c r="G101" s="249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 t="s">
        <v>272</v>
      </c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</row>
    <row r="102" spans="1:59" outlineLevel="1" x14ac:dyDescent="0.2">
      <c r="A102" s="171">
        <v>31</v>
      </c>
      <c r="B102" s="172" t="s">
        <v>427</v>
      </c>
      <c r="C102" s="187" t="s">
        <v>428</v>
      </c>
      <c r="D102" s="173" t="s">
        <v>0</v>
      </c>
      <c r="E102" s="174">
        <v>1051.29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15</v>
      </c>
      <c r="M102" s="176">
        <f>G102*(1+L102/100)</f>
        <v>0</v>
      </c>
      <c r="N102" s="176">
        <v>0</v>
      </c>
      <c r="O102" s="176">
        <f>ROUND(E102*N102,2)</f>
        <v>0</v>
      </c>
      <c r="P102" s="176">
        <v>0</v>
      </c>
      <c r="Q102" s="176">
        <f>ROUND(E102*P102,2)</f>
        <v>0</v>
      </c>
      <c r="R102" s="176" t="s">
        <v>401</v>
      </c>
      <c r="S102" s="176" t="s">
        <v>269</v>
      </c>
      <c r="T102" s="161">
        <v>0</v>
      </c>
      <c r="U102" s="161">
        <f>ROUND(E102*T102,2)</f>
        <v>0</v>
      </c>
      <c r="V102" s="161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 t="s">
        <v>325</v>
      </c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</row>
    <row r="103" spans="1:59" outlineLevel="1" x14ac:dyDescent="0.2">
      <c r="A103" s="159"/>
      <c r="B103" s="160"/>
      <c r="C103" s="257" t="s">
        <v>429</v>
      </c>
      <c r="D103" s="258"/>
      <c r="E103" s="258"/>
      <c r="F103" s="258"/>
      <c r="G103" s="258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 t="s">
        <v>327</v>
      </c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</row>
    <row r="104" spans="1:59" outlineLevel="1" x14ac:dyDescent="0.2">
      <c r="A104" s="159"/>
      <c r="B104" s="160"/>
      <c r="C104" s="246" t="s">
        <v>426</v>
      </c>
      <c r="D104" s="247"/>
      <c r="E104" s="247"/>
      <c r="F104" s="247"/>
      <c r="G104" s="247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 t="s">
        <v>272</v>
      </c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</row>
    <row r="105" spans="1:59" outlineLevel="1" x14ac:dyDescent="0.2">
      <c r="A105" s="159"/>
      <c r="B105" s="160"/>
      <c r="C105" s="193" t="s">
        <v>2721</v>
      </c>
      <c r="D105" s="191"/>
      <c r="E105" s="192">
        <v>1051.29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 t="s">
        <v>329</v>
      </c>
      <c r="AG105" s="152">
        <v>0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</row>
    <row r="106" spans="1:59" x14ac:dyDescent="0.2">
      <c r="A106" s="5"/>
      <c r="B106" s="6"/>
      <c r="C106" s="188"/>
      <c r="D106" s="8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AD106">
        <v>15</v>
      </c>
      <c r="AE106">
        <v>21</v>
      </c>
    </row>
    <row r="107" spans="1:59" x14ac:dyDescent="0.2">
      <c r="A107" s="155"/>
      <c r="B107" s="156" t="s">
        <v>29</v>
      </c>
      <c r="C107" s="189"/>
      <c r="D107" s="157"/>
      <c r="E107" s="158"/>
      <c r="F107" s="158"/>
      <c r="G107" s="184">
        <f>G8+G26+G38+G68+G72+G85</f>
        <v>0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AD107">
        <f>SUMIF(L7:L105,AD106,G7:G105)</f>
        <v>0</v>
      </c>
      <c r="AE107">
        <f>SUMIF(L7:L105,AE106,G7:G105)</f>
        <v>0</v>
      </c>
      <c r="AF107" t="s">
        <v>300</v>
      </c>
    </row>
    <row r="108" spans="1:59" x14ac:dyDescent="0.2">
      <c r="C108" s="190"/>
      <c r="D108" s="143"/>
      <c r="AF108" t="s">
        <v>319</v>
      </c>
    </row>
    <row r="109" spans="1:59" x14ac:dyDescent="0.2">
      <c r="D109" s="143"/>
    </row>
    <row r="110" spans="1:59" x14ac:dyDescent="0.2">
      <c r="D110" s="143"/>
    </row>
    <row r="111" spans="1:59" x14ac:dyDescent="0.2">
      <c r="D111" s="143"/>
    </row>
    <row r="112" spans="1:59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PLwxQW/A68AHYbMqGPZ1U7eA9v8MDGnIPdHCLJWHewGKF0JxRlORMBoFzsdiFgffEAmM8Yiz9w18KkGzuZQK2Q==" saltValue="a5lDKzrAQzlvwptkCVQPng==" spinCount="100000" sheet="1"/>
  <mergeCells count="21">
    <mergeCell ref="C62:G62"/>
    <mergeCell ref="A1:G1"/>
    <mergeCell ref="C2:G2"/>
    <mergeCell ref="C3:G3"/>
    <mergeCell ref="C4:G4"/>
    <mergeCell ref="C10:G10"/>
    <mergeCell ref="C17:G17"/>
    <mergeCell ref="C20:G20"/>
    <mergeCell ref="C23:G23"/>
    <mergeCell ref="C34:G34"/>
    <mergeCell ref="C40:G40"/>
    <mergeCell ref="C46:G46"/>
    <mergeCell ref="C101:G101"/>
    <mergeCell ref="C103:G103"/>
    <mergeCell ref="C104:G104"/>
    <mergeCell ref="C65:G65"/>
    <mergeCell ref="C70:G70"/>
    <mergeCell ref="C83:G83"/>
    <mergeCell ref="C88:G88"/>
    <mergeCell ref="C97:G97"/>
    <mergeCell ref="C99:G9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250" t="s">
        <v>320</v>
      </c>
      <c r="B1" s="250"/>
      <c r="C1" s="250"/>
      <c r="D1" s="250"/>
      <c r="E1" s="250"/>
      <c r="F1" s="250"/>
      <c r="G1" s="250"/>
      <c r="AF1" t="s">
        <v>236</v>
      </c>
    </row>
    <row r="2" spans="1:59" ht="24.95" customHeight="1" x14ac:dyDescent="0.2">
      <c r="A2" s="144" t="s">
        <v>7</v>
      </c>
      <c r="B2" s="73" t="s">
        <v>44</v>
      </c>
      <c r="C2" s="251" t="s">
        <v>45</v>
      </c>
      <c r="D2" s="252"/>
      <c r="E2" s="252"/>
      <c r="F2" s="252"/>
      <c r="G2" s="253"/>
      <c r="AF2" t="s">
        <v>237</v>
      </c>
    </row>
    <row r="3" spans="1:59" ht="24.95" customHeight="1" x14ac:dyDescent="0.2">
      <c r="A3" s="144" t="s">
        <v>8</v>
      </c>
      <c r="B3" s="73" t="s">
        <v>86</v>
      </c>
      <c r="C3" s="251" t="s">
        <v>87</v>
      </c>
      <c r="D3" s="252"/>
      <c r="E3" s="252"/>
      <c r="F3" s="252"/>
      <c r="G3" s="253"/>
      <c r="AB3" s="90" t="s">
        <v>237</v>
      </c>
      <c r="AF3" t="s">
        <v>239</v>
      </c>
    </row>
    <row r="4" spans="1:59" ht="24.95" customHeight="1" x14ac:dyDescent="0.2">
      <c r="A4" s="145" t="s">
        <v>9</v>
      </c>
      <c r="B4" s="146" t="s">
        <v>64</v>
      </c>
      <c r="C4" s="254" t="s">
        <v>65</v>
      </c>
      <c r="D4" s="255"/>
      <c r="E4" s="255"/>
      <c r="F4" s="255"/>
      <c r="G4" s="256"/>
      <c r="AF4" t="s">
        <v>240</v>
      </c>
    </row>
    <row r="5" spans="1:59" x14ac:dyDescent="0.2">
      <c r="D5" s="143"/>
    </row>
    <row r="6" spans="1:59" ht="38.25" x14ac:dyDescent="0.2">
      <c r="A6" s="148" t="s">
        <v>241</v>
      </c>
      <c r="B6" s="150" t="s">
        <v>242</v>
      </c>
      <c r="C6" s="150" t="s">
        <v>243</v>
      </c>
      <c r="D6" s="149" t="s">
        <v>244</v>
      </c>
      <c r="E6" s="148" t="s">
        <v>245</v>
      </c>
      <c r="F6" s="147" t="s">
        <v>246</v>
      </c>
      <c r="G6" s="148" t="s">
        <v>29</v>
      </c>
      <c r="H6" s="151" t="s">
        <v>30</v>
      </c>
      <c r="I6" s="151" t="s">
        <v>247</v>
      </c>
      <c r="J6" s="151" t="s">
        <v>31</v>
      </c>
      <c r="K6" s="151" t="s">
        <v>248</v>
      </c>
      <c r="L6" s="151" t="s">
        <v>249</v>
      </c>
      <c r="M6" s="151" t="s">
        <v>250</v>
      </c>
      <c r="N6" s="151" t="s">
        <v>251</v>
      </c>
      <c r="O6" s="151" t="s">
        <v>252</v>
      </c>
      <c r="P6" s="151" t="s">
        <v>253</v>
      </c>
      <c r="Q6" s="151" t="s">
        <v>254</v>
      </c>
      <c r="R6" s="151" t="s">
        <v>255</v>
      </c>
      <c r="S6" s="151" t="s">
        <v>256</v>
      </c>
      <c r="T6" s="151" t="s">
        <v>257</v>
      </c>
      <c r="U6" s="151" t="s">
        <v>258</v>
      </c>
      <c r="V6" s="151" t="s">
        <v>259</v>
      </c>
    </row>
    <row r="7" spans="1:59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59" x14ac:dyDescent="0.2">
      <c r="A8" s="166" t="s">
        <v>260</v>
      </c>
      <c r="B8" s="167" t="s">
        <v>59</v>
      </c>
      <c r="C8" s="185" t="s">
        <v>133</v>
      </c>
      <c r="D8" s="168"/>
      <c r="E8" s="169"/>
      <c r="F8" s="170"/>
      <c r="G8" s="170">
        <f>SUMIF(AF9:AF55,"&lt;&gt;NOR",G9:G55)</f>
        <v>0</v>
      </c>
      <c r="H8" s="170"/>
      <c r="I8" s="170">
        <f>SUM(I9:I55)</f>
        <v>0</v>
      </c>
      <c r="J8" s="170"/>
      <c r="K8" s="170">
        <f>SUM(K9:K55)</f>
        <v>0</v>
      </c>
      <c r="L8" s="170"/>
      <c r="M8" s="170">
        <f>SUM(M9:M55)</f>
        <v>0</v>
      </c>
      <c r="N8" s="170"/>
      <c r="O8" s="170">
        <f>SUM(O9:O55)</f>
        <v>0</v>
      </c>
      <c r="P8" s="170"/>
      <c r="Q8" s="170">
        <f>SUM(Q9:Q55)</f>
        <v>0</v>
      </c>
      <c r="R8" s="170"/>
      <c r="S8" s="170"/>
      <c r="T8" s="165"/>
      <c r="U8" s="165">
        <f>SUM(U9:U55)</f>
        <v>252.94</v>
      </c>
      <c r="V8" s="165"/>
      <c r="AF8" t="s">
        <v>261</v>
      </c>
    </row>
    <row r="9" spans="1:59" outlineLevel="1" x14ac:dyDescent="0.2">
      <c r="A9" s="171">
        <v>1</v>
      </c>
      <c r="B9" s="172" t="s">
        <v>431</v>
      </c>
      <c r="C9" s="187" t="s">
        <v>432</v>
      </c>
      <c r="D9" s="173" t="s">
        <v>323</v>
      </c>
      <c r="E9" s="174">
        <v>222.4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15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324</v>
      </c>
      <c r="S9" s="176" t="s">
        <v>269</v>
      </c>
      <c r="T9" s="161">
        <v>9.7000000000000003E-2</v>
      </c>
      <c r="U9" s="161">
        <f>ROUND(E9*T9,2)</f>
        <v>21.57</v>
      </c>
      <c r="V9" s="161"/>
      <c r="W9" s="152"/>
      <c r="X9" s="152"/>
      <c r="Y9" s="152"/>
      <c r="Z9" s="152"/>
      <c r="AA9" s="152"/>
      <c r="AB9" s="152"/>
      <c r="AC9" s="152"/>
      <c r="AD9" s="152"/>
      <c r="AE9" s="152"/>
      <c r="AF9" s="152" t="s">
        <v>433</v>
      </c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</row>
    <row r="10" spans="1:59" outlineLevel="1" x14ac:dyDescent="0.2">
      <c r="A10" s="159"/>
      <c r="B10" s="160"/>
      <c r="C10" s="257" t="s">
        <v>434</v>
      </c>
      <c r="D10" s="258"/>
      <c r="E10" s="258"/>
      <c r="F10" s="258"/>
      <c r="G10" s="258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52"/>
      <c r="X10" s="152"/>
      <c r="Y10" s="152"/>
      <c r="Z10" s="152"/>
      <c r="AA10" s="152"/>
      <c r="AB10" s="152"/>
      <c r="AC10" s="152"/>
      <c r="AD10" s="152"/>
      <c r="AE10" s="152"/>
      <c r="AF10" s="152" t="s">
        <v>327</v>
      </c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</row>
    <row r="11" spans="1:59" outlineLevel="1" x14ac:dyDescent="0.2">
      <c r="A11" s="159"/>
      <c r="B11" s="160"/>
      <c r="C11" s="193" t="s">
        <v>2722</v>
      </c>
      <c r="D11" s="191"/>
      <c r="E11" s="192">
        <v>222.4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52"/>
      <c r="X11" s="152"/>
      <c r="Y11" s="152"/>
      <c r="Z11" s="152"/>
      <c r="AA11" s="152"/>
      <c r="AB11" s="152"/>
      <c r="AC11" s="152"/>
      <c r="AD11" s="152"/>
      <c r="AE11" s="152"/>
      <c r="AF11" s="152" t="s">
        <v>329</v>
      </c>
      <c r="AG11" s="152">
        <v>0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</row>
    <row r="12" spans="1:59" outlineLevel="1" x14ac:dyDescent="0.2">
      <c r="A12" s="171">
        <v>2</v>
      </c>
      <c r="B12" s="172" t="s">
        <v>436</v>
      </c>
      <c r="C12" s="187" t="s">
        <v>437</v>
      </c>
      <c r="D12" s="173" t="s">
        <v>323</v>
      </c>
      <c r="E12" s="174">
        <v>146.346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15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324</v>
      </c>
      <c r="S12" s="176" t="s">
        <v>269</v>
      </c>
      <c r="T12" s="161">
        <v>0.626</v>
      </c>
      <c r="U12" s="161">
        <f>ROUND(E12*T12,2)</f>
        <v>91.61</v>
      </c>
      <c r="V12" s="161"/>
      <c r="W12" s="152"/>
      <c r="X12" s="152"/>
      <c r="Y12" s="152"/>
      <c r="Z12" s="152"/>
      <c r="AA12" s="152"/>
      <c r="AB12" s="152"/>
      <c r="AC12" s="152"/>
      <c r="AD12" s="152"/>
      <c r="AE12" s="152"/>
      <c r="AF12" s="152" t="s">
        <v>433</v>
      </c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</row>
    <row r="13" spans="1:59" outlineLevel="1" x14ac:dyDescent="0.2">
      <c r="A13" s="159"/>
      <c r="B13" s="160"/>
      <c r="C13" s="257" t="s">
        <v>438</v>
      </c>
      <c r="D13" s="258"/>
      <c r="E13" s="258"/>
      <c r="F13" s="258"/>
      <c r="G13" s="258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52"/>
      <c r="X13" s="152"/>
      <c r="Y13" s="152"/>
      <c r="Z13" s="152"/>
      <c r="AA13" s="152"/>
      <c r="AB13" s="152"/>
      <c r="AC13" s="152"/>
      <c r="AD13" s="152"/>
      <c r="AE13" s="152"/>
      <c r="AF13" s="152" t="s">
        <v>327</v>
      </c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</row>
    <row r="14" spans="1:59" outlineLevel="1" x14ac:dyDescent="0.2">
      <c r="A14" s="159"/>
      <c r="B14" s="160"/>
      <c r="C14" s="193" t="s">
        <v>2723</v>
      </c>
      <c r="D14" s="191"/>
      <c r="E14" s="192">
        <v>143.72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52"/>
      <c r="X14" s="152"/>
      <c r="Y14" s="152"/>
      <c r="Z14" s="152"/>
      <c r="AA14" s="152"/>
      <c r="AB14" s="152"/>
      <c r="AC14" s="152"/>
      <c r="AD14" s="152"/>
      <c r="AE14" s="152"/>
      <c r="AF14" s="152" t="s">
        <v>329</v>
      </c>
      <c r="AG14" s="152">
        <v>0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</row>
    <row r="15" spans="1:59" outlineLevel="1" x14ac:dyDescent="0.2">
      <c r="A15" s="159"/>
      <c r="B15" s="160"/>
      <c r="C15" s="193" t="s">
        <v>2724</v>
      </c>
      <c r="D15" s="191"/>
      <c r="E15" s="192">
        <v>2.63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52"/>
      <c r="X15" s="152"/>
      <c r="Y15" s="152"/>
      <c r="Z15" s="152"/>
      <c r="AA15" s="152"/>
      <c r="AB15" s="152"/>
      <c r="AC15" s="152"/>
      <c r="AD15" s="152"/>
      <c r="AE15" s="152"/>
      <c r="AF15" s="152" t="s">
        <v>329</v>
      </c>
      <c r="AG15" s="152">
        <v>0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</row>
    <row r="16" spans="1:59" outlineLevel="1" x14ac:dyDescent="0.2">
      <c r="A16" s="171">
        <v>3</v>
      </c>
      <c r="B16" s="172" t="s">
        <v>321</v>
      </c>
      <c r="C16" s="187" t="s">
        <v>322</v>
      </c>
      <c r="D16" s="173" t="s">
        <v>323</v>
      </c>
      <c r="E16" s="174">
        <v>82.885199999999998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15</v>
      </c>
      <c r="M16" s="176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6" t="s">
        <v>324</v>
      </c>
      <c r="S16" s="176" t="s">
        <v>269</v>
      </c>
      <c r="T16" s="161">
        <v>0.495</v>
      </c>
      <c r="U16" s="161">
        <f>ROUND(E16*T16,2)</f>
        <v>41.03</v>
      </c>
      <c r="V16" s="161"/>
      <c r="W16" s="152"/>
      <c r="X16" s="152"/>
      <c r="Y16" s="152"/>
      <c r="Z16" s="152"/>
      <c r="AA16" s="152"/>
      <c r="AB16" s="152"/>
      <c r="AC16" s="152"/>
      <c r="AD16" s="152"/>
      <c r="AE16" s="152"/>
      <c r="AF16" s="152" t="s">
        <v>433</v>
      </c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</row>
    <row r="17" spans="1:59" ht="22.5" outlineLevel="1" x14ac:dyDescent="0.2">
      <c r="A17" s="159"/>
      <c r="B17" s="160"/>
      <c r="C17" s="257" t="s">
        <v>326</v>
      </c>
      <c r="D17" s="258"/>
      <c r="E17" s="258"/>
      <c r="F17" s="258"/>
      <c r="G17" s="258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52"/>
      <c r="X17" s="152"/>
      <c r="Y17" s="152"/>
      <c r="Z17" s="152"/>
      <c r="AA17" s="152"/>
      <c r="AB17" s="152"/>
      <c r="AC17" s="152"/>
      <c r="AD17" s="152"/>
      <c r="AE17" s="152"/>
      <c r="AF17" s="152" t="s">
        <v>327</v>
      </c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83" t="str">
        <f>C17</f>
        <v>zapažených i nezapažených s urovnáním dna do předepsaného profilu a spádu, s přehozením výkopku na přilehlém terénu na vzdálenost do 3 m od podélné osy rýhy nebo s naložením výkopku na dopravní prostředek.</v>
      </c>
      <c r="BA17" s="152"/>
      <c r="BB17" s="152"/>
      <c r="BC17" s="152"/>
      <c r="BD17" s="152"/>
      <c r="BE17" s="152"/>
      <c r="BF17" s="152"/>
      <c r="BG17" s="152"/>
    </row>
    <row r="18" spans="1:59" outlineLevel="1" x14ac:dyDescent="0.2">
      <c r="A18" s="159"/>
      <c r="B18" s="160"/>
      <c r="C18" s="193" t="s">
        <v>2725</v>
      </c>
      <c r="D18" s="191"/>
      <c r="E18" s="192">
        <v>5.18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52"/>
      <c r="X18" s="152"/>
      <c r="Y18" s="152"/>
      <c r="Z18" s="152"/>
      <c r="AA18" s="152"/>
      <c r="AB18" s="152"/>
      <c r="AC18" s="152"/>
      <c r="AD18" s="152"/>
      <c r="AE18" s="152"/>
      <c r="AF18" s="152" t="s">
        <v>329</v>
      </c>
      <c r="AG18" s="152">
        <v>0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</row>
    <row r="19" spans="1:59" outlineLevel="1" x14ac:dyDescent="0.2">
      <c r="A19" s="159"/>
      <c r="B19" s="160"/>
      <c r="C19" s="193" t="s">
        <v>2726</v>
      </c>
      <c r="D19" s="191"/>
      <c r="E19" s="192">
        <v>2.48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52"/>
      <c r="X19" s="152"/>
      <c r="Y19" s="152"/>
      <c r="Z19" s="152"/>
      <c r="AA19" s="152"/>
      <c r="AB19" s="152"/>
      <c r="AC19" s="152"/>
      <c r="AD19" s="152"/>
      <c r="AE19" s="152"/>
      <c r="AF19" s="152" t="s">
        <v>329</v>
      </c>
      <c r="AG19" s="152">
        <v>0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</row>
    <row r="20" spans="1:59" outlineLevel="1" x14ac:dyDescent="0.2">
      <c r="A20" s="159"/>
      <c r="B20" s="160"/>
      <c r="C20" s="193" t="s">
        <v>2727</v>
      </c>
      <c r="D20" s="191"/>
      <c r="E20" s="192">
        <v>6.87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52"/>
      <c r="X20" s="152"/>
      <c r="Y20" s="152"/>
      <c r="Z20" s="152"/>
      <c r="AA20" s="152"/>
      <c r="AB20" s="152"/>
      <c r="AC20" s="152"/>
      <c r="AD20" s="152"/>
      <c r="AE20" s="152"/>
      <c r="AF20" s="152" t="s">
        <v>329</v>
      </c>
      <c r="AG20" s="152">
        <v>0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</row>
    <row r="21" spans="1:59" outlineLevel="1" x14ac:dyDescent="0.2">
      <c r="A21" s="159"/>
      <c r="B21" s="160"/>
      <c r="C21" s="193" t="s">
        <v>2728</v>
      </c>
      <c r="D21" s="191"/>
      <c r="E21" s="192">
        <v>0.22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52"/>
      <c r="X21" s="152"/>
      <c r="Y21" s="152"/>
      <c r="Z21" s="152"/>
      <c r="AA21" s="152"/>
      <c r="AB21" s="152"/>
      <c r="AC21" s="152"/>
      <c r="AD21" s="152"/>
      <c r="AE21" s="152"/>
      <c r="AF21" s="152" t="s">
        <v>329</v>
      </c>
      <c r="AG21" s="152">
        <v>0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</row>
    <row r="22" spans="1:59" outlineLevel="1" x14ac:dyDescent="0.2">
      <c r="A22" s="159"/>
      <c r="B22" s="160"/>
      <c r="C22" s="193" t="s">
        <v>2729</v>
      </c>
      <c r="D22" s="191"/>
      <c r="E22" s="192">
        <v>3.9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52"/>
      <c r="X22" s="152"/>
      <c r="Y22" s="152"/>
      <c r="Z22" s="152"/>
      <c r="AA22" s="152"/>
      <c r="AB22" s="152"/>
      <c r="AC22" s="152"/>
      <c r="AD22" s="152"/>
      <c r="AE22" s="152"/>
      <c r="AF22" s="152" t="s">
        <v>329</v>
      </c>
      <c r="AG22" s="152">
        <v>0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</row>
    <row r="23" spans="1:59" outlineLevel="1" x14ac:dyDescent="0.2">
      <c r="A23" s="159"/>
      <c r="B23" s="160"/>
      <c r="C23" s="193" t="s">
        <v>2730</v>
      </c>
      <c r="D23" s="191"/>
      <c r="E23" s="192">
        <v>4.54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52"/>
      <c r="X23" s="152"/>
      <c r="Y23" s="152"/>
      <c r="Z23" s="152"/>
      <c r="AA23" s="152"/>
      <c r="AB23" s="152"/>
      <c r="AC23" s="152"/>
      <c r="AD23" s="152"/>
      <c r="AE23" s="152"/>
      <c r="AF23" s="152" t="s">
        <v>329</v>
      </c>
      <c r="AG23" s="152">
        <v>0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</row>
    <row r="24" spans="1:59" outlineLevel="1" x14ac:dyDescent="0.2">
      <c r="A24" s="159"/>
      <c r="B24" s="160"/>
      <c r="C24" s="193" t="s">
        <v>2731</v>
      </c>
      <c r="D24" s="191"/>
      <c r="E24" s="192">
        <v>3.31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52"/>
      <c r="X24" s="152"/>
      <c r="Y24" s="152"/>
      <c r="Z24" s="152"/>
      <c r="AA24" s="152"/>
      <c r="AB24" s="152"/>
      <c r="AC24" s="152"/>
      <c r="AD24" s="152"/>
      <c r="AE24" s="152"/>
      <c r="AF24" s="152" t="s">
        <v>329</v>
      </c>
      <c r="AG24" s="152">
        <v>0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</row>
    <row r="25" spans="1:59" outlineLevel="1" x14ac:dyDescent="0.2">
      <c r="A25" s="159"/>
      <c r="B25" s="160"/>
      <c r="C25" s="193" t="s">
        <v>2732</v>
      </c>
      <c r="D25" s="191"/>
      <c r="E25" s="192">
        <v>1.05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52"/>
      <c r="X25" s="152"/>
      <c r="Y25" s="152"/>
      <c r="Z25" s="152"/>
      <c r="AA25" s="152"/>
      <c r="AB25" s="152"/>
      <c r="AC25" s="152"/>
      <c r="AD25" s="152"/>
      <c r="AE25" s="152"/>
      <c r="AF25" s="152" t="s">
        <v>329</v>
      </c>
      <c r="AG25" s="152">
        <v>0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</row>
    <row r="26" spans="1:59" outlineLevel="1" x14ac:dyDescent="0.2">
      <c r="A26" s="159"/>
      <c r="B26" s="160"/>
      <c r="C26" s="193" t="s">
        <v>2733</v>
      </c>
      <c r="D26" s="191"/>
      <c r="E26" s="192">
        <v>10.4</v>
      </c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52"/>
      <c r="X26" s="152"/>
      <c r="Y26" s="152"/>
      <c r="Z26" s="152"/>
      <c r="AA26" s="152"/>
      <c r="AB26" s="152"/>
      <c r="AC26" s="152"/>
      <c r="AD26" s="152"/>
      <c r="AE26" s="152"/>
      <c r="AF26" s="152" t="s">
        <v>329</v>
      </c>
      <c r="AG26" s="152">
        <v>0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</row>
    <row r="27" spans="1:59" outlineLevel="1" x14ac:dyDescent="0.2">
      <c r="A27" s="159"/>
      <c r="B27" s="160"/>
      <c r="C27" s="193" t="s">
        <v>2734</v>
      </c>
      <c r="D27" s="191"/>
      <c r="E27" s="192">
        <v>4.16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52"/>
      <c r="X27" s="152"/>
      <c r="Y27" s="152"/>
      <c r="Z27" s="152"/>
      <c r="AA27" s="152"/>
      <c r="AB27" s="152"/>
      <c r="AC27" s="152"/>
      <c r="AD27" s="152"/>
      <c r="AE27" s="152"/>
      <c r="AF27" s="152" t="s">
        <v>329</v>
      </c>
      <c r="AG27" s="152">
        <v>0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 spans="1:59" outlineLevel="1" x14ac:dyDescent="0.2">
      <c r="A28" s="159"/>
      <c r="B28" s="160"/>
      <c r="C28" s="193" t="s">
        <v>2735</v>
      </c>
      <c r="D28" s="191"/>
      <c r="E28" s="192">
        <v>2.61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52"/>
      <c r="X28" s="152"/>
      <c r="Y28" s="152"/>
      <c r="Z28" s="152"/>
      <c r="AA28" s="152"/>
      <c r="AB28" s="152"/>
      <c r="AC28" s="152"/>
      <c r="AD28" s="152"/>
      <c r="AE28" s="152"/>
      <c r="AF28" s="152" t="s">
        <v>329</v>
      </c>
      <c r="AG28" s="152">
        <v>0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</row>
    <row r="29" spans="1:59" outlineLevel="1" x14ac:dyDescent="0.2">
      <c r="A29" s="159"/>
      <c r="B29" s="160"/>
      <c r="C29" s="193" t="s">
        <v>2736</v>
      </c>
      <c r="D29" s="191"/>
      <c r="E29" s="192">
        <v>2.7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52"/>
      <c r="X29" s="152"/>
      <c r="Y29" s="152"/>
      <c r="Z29" s="152"/>
      <c r="AA29" s="152"/>
      <c r="AB29" s="152"/>
      <c r="AC29" s="152"/>
      <c r="AD29" s="152"/>
      <c r="AE29" s="152"/>
      <c r="AF29" s="152" t="s">
        <v>329</v>
      </c>
      <c r="AG29" s="152">
        <v>0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</row>
    <row r="30" spans="1:59" outlineLevel="1" x14ac:dyDescent="0.2">
      <c r="A30" s="159"/>
      <c r="B30" s="160"/>
      <c r="C30" s="193" t="s">
        <v>2737</v>
      </c>
      <c r="D30" s="191"/>
      <c r="E30" s="192">
        <v>5.94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52"/>
      <c r="X30" s="152"/>
      <c r="Y30" s="152"/>
      <c r="Z30" s="152"/>
      <c r="AA30" s="152"/>
      <c r="AB30" s="152"/>
      <c r="AC30" s="152"/>
      <c r="AD30" s="152"/>
      <c r="AE30" s="152"/>
      <c r="AF30" s="152" t="s">
        <v>329</v>
      </c>
      <c r="AG30" s="152">
        <v>0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 spans="1:59" outlineLevel="1" x14ac:dyDescent="0.2">
      <c r="A31" s="159"/>
      <c r="B31" s="160"/>
      <c r="C31" s="193" t="s">
        <v>2738</v>
      </c>
      <c r="D31" s="191"/>
      <c r="E31" s="192">
        <v>0.16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52"/>
      <c r="X31" s="152"/>
      <c r="Y31" s="152"/>
      <c r="Z31" s="152"/>
      <c r="AA31" s="152"/>
      <c r="AB31" s="152"/>
      <c r="AC31" s="152"/>
      <c r="AD31" s="152"/>
      <c r="AE31" s="152"/>
      <c r="AF31" s="152" t="s">
        <v>329</v>
      </c>
      <c r="AG31" s="152">
        <v>0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</row>
    <row r="32" spans="1:59" outlineLevel="1" x14ac:dyDescent="0.2">
      <c r="A32" s="159"/>
      <c r="B32" s="160"/>
      <c r="C32" s="193" t="s">
        <v>2739</v>
      </c>
      <c r="D32" s="191"/>
      <c r="E32" s="192">
        <v>1.62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52"/>
      <c r="X32" s="152"/>
      <c r="Y32" s="152"/>
      <c r="Z32" s="152"/>
      <c r="AA32" s="152"/>
      <c r="AB32" s="152"/>
      <c r="AC32" s="152"/>
      <c r="AD32" s="152"/>
      <c r="AE32" s="152"/>
      <c r="AF32" s="152" t="s">
        <v>329</v>
      </c>
      <c r="AG32" s="152">
        <v>0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</row>
    <row r="33" spans="1:59" outlineLevel="1" x14ac:dyDescent="0.2">
      <c r="A33" s="159"/>
      <c r="B33" s="160"/>
      <c r="C33" s="193" t="s">
        <v>2740</v>
      </c>
      <c r="D33" s="191"/>
      <c r="E33" s="192">
        <v>4.32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52"/>
      <c r="X33" s="152"/>
      <c r="Y33" s="152"/>
      <c r="Z33" s="152"/>
      <c r="AA33" s="152"/>
      <c r="AB33" s="152"/>
      <c r="AC33" s="152"/>
      <c r="AD33" s="152"/>
      <c r="AE33" s="152"/>
      <c r="AF33" s="152" t="s">
        <v>329</v>
      </c>
      <c r="AG33" s="152">
        <v>0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</row>
    <row r="34" spans="1:59" outlineLevel="1" x14ac:dyDescent="0.2">
      <c r="A34" s="159"/>
      <c r="B34" s="160"/>
      <c r="C34" s="193" t="s">
        <v>2741</v>
      </c>
      <c r="D34" s="191"/>
      <c r="E34" s="192">
        <v>2.4500000000000002</v>
      </c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52"/>
      <c r="X34" s="152"/>
      <c r="Y34" s="152"/>
      <c r="Z34" s="152"/>
      <c r="AA34" s="152"/>
      <c r="AB34" s="152"/>
      <c r="AC34" s="152"/>
      <c r="AD34" s="152"/>
      <c r="AE34" s="152"/>
      <c r="AF34" s="152" t="s">
        <v>329</v>
      </c>
      <c r="AG34" s="152">
        <v>0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</row>
    <row r="35" spans="1:59" outlineLevel="1" x14ac:dyDescent="0.2">
      <c r="A35" s="159"/>
      <c r="B35" s="160"/>
      <c r="C35" s="193" t="s">
        <v>2742</v>
      </c>
      <c r="D35" s="191"/>
      <c r="E35" s="192">
        <v>2.16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52"/>
      <c r="X35" s="152"/>
      <c r="Y35" s="152"/>
      <c r="Z35" s="152"/>
      <c r="AA35" s="152"/>
      <c r="AB35" s="152"/>
      <c r="AC35" s="152"/>
      <c r="AD35" s="152"/>
      <c r="AE35" s="152"/>
      <c r="AF35" s="152" t="s">
        <v>329</v>
      </c>
      <c r="AG35" s="152">
        <v>0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</row>
    <row r="36" spans="1:59" outlineLevel="1" x14ac:dyDescent="0.2">
      <c r="A36" s="159"/>
      <c r="B36" s="160"/>
      <c r="C36" s="193" t="s">
        <v>2743</v>
      </c>
      <c r="D36" s="191"/>
      <c r="E36" s="192">
        <v>7.64</v>
      </c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52"/>
      <c r="X36" s="152"/>
      <c r="Y36" s="152"/>
      <c r="Z36" s="152"/>
      <c r="AA36" s="152"/>
      <c r="AB36" s="152"/>
      <c r="AC36" s="152"/>
      <c r="AD36" s="152"/>
      <c r="AE36" s="152"/>
      <c r="AF36" s="152" t="s">
        <v>329</v>
      </c>
      <c r="AG36" s="152">
        <v>0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</row>
    <row r="37" spans="1:59" outlineLevel="1" x14ac:dyDescent="0.2">
      <c r="A37" s="159"/>
      <c r="B37" s="160"/>
      <c r="C37" s="193" t="s">
        <v>2744</v>
      </c>
      <c r="D37" s="191"/>
      <c r="E37" s="192">
        <v>8.5299999999999994</v>
      </c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52"/>
      <c r="X37" s="152"/>
      <c r="Y37" s="152"/>
      <c r="Z37" s="152"/>
      <c r="AA37" s="152"/>
      <c r="AB37" s="152"/>
      <c r="AC37" s="152"/>
      <c r="AD37" s="152"/>
      <c r="AE37" s="152"/>
      <c r="AF37" s="152" t="s">
        <v>329</v>
      </c>
      <c r="AG37" s="152">
        <v>0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</row>
    <row r="38" spans="1:59" outlineLevel="1" x14ac:dyDescent="0.2">
      <c r="A38" s="159"/>
      <c r="B38" s="160"/>
      <c r="C38" s="193" t="s">
        <v>2745</v>
      </c>
      <c r="D38" s="191"/>
      <c r="E38" s="192">
        <v>2.66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52"/>
      <c r="X38" s="152"/>
      <c r="Y38" s="152"/>
      <c r="Z38" s="152"/>
      <c r="AA38" s="152"/>
      <c r="AB38" s="152"/>
      <c r="AC38" s="152"/>
      <c r="AD38" s="152"/>
      <c r="AE38" s="152"/>
      <c r="AF38" s="152" t="s">
        <v>329</v>
      </c>
      <c r="AG38" s="152">
        <v>0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</row>
    <row r="39" spans="1:59" outlineLevel="1" x14ac:dyDescent="0.2">
      <c r="A39" s="171">
        <v>4</v>
      </c>
      <c r="B39" s="172" t="s">
        <v>450</v>
      </c>
      <c r="C39" s="187" t="s">
        <v>451</v>
      </c>
      <c r="D39" s="173" t="s">
        <v>323</v>
      </c>
      <c r="E39" s="174">
        <v>82.885199999999998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15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 t="s">
        <v>324</v>
      </c>
      <c r="S39" s="176" t="s">
        <v>269</v>
      </c>
      <c r="T39" s="161">
        <v>1.0036</v>
      </c>
      <c r="U39" s="161">
        <f>ROUND(E39*T39,2)</f>
        <v>83.18</v>
      </c>
      <c r="V39" s="161"/>
      <c r="W39" s="152"/>
      <c r="X39" s="152"/>
      <c r="Y39" s="152"/>
      <c r="Z39" s="152"/>
      <c r="AA39" s="152"/>
      <c r="AB39" s="152"/>
      <c r="AC39" s="152"/>
      <c r="AD39" s="152"/>
      <c r="AE39" s="152"/>
      <c r="AF39" s="152" t="s">
        <v>433</v>
      </c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</row>
    <row r="40" spans="1:59" ht="22.5" outlineLevel="1" x14ac:dyDescent="0.2">
      <c r="A40" s="159"/>
      <c r="B40" s="160"/>
      <c r="C40" s="257" t="s">
        <v>326</v>
      </c>
      <c r="D40" s="258"/>
      <c r="E40" s="258"/>
      <c r="F40" s="258"/>
      <c r="G40" s="258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52"/>
      <c r="X40" s="152"/>
      <c r="Y40" s="152"/>
      <c r="Z40" s="152"/>
      <c r="AA40" s="152"/>
      <c r="AB40" s="152"/>
      <c r="AC40" s="152"/>
      <c r="AD40" s="152"/>
      <c r="AE40" s="152"/>
      <c r="AF40" s="152" t="s">
        <v>327</v>
      </c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83" t="str">
        <f>C40</f>
        <v>zapažených i nezapažených s urovnáním dna do předepsaného profilu a spádu, s přehozením výkopku na přilehlém terénu na vzdálenost do 3 m od podélné osy rýhy nebo s naložením výkopku na dopravní prostředek.</v>
      </c>
      <c r="BA40" s="152"/>
      <c r="BB40" s="152"/>
      <c r="BC40" s="152"/>
      <c r="BD40" s="152"/>
      <c r="BE40" s="152"/>
      <c r="BF40" s="152"/>
      <c r="BG40" s="152"/>
    </row>
    <row r="41" spans="1:59" outlineLevel="1" x14ac:dyDescent="0.2">
      <c r="A41" s="159"/>
      <c r="B41" s="160"/>
      <c r="C41" s="193" t="s">
        <v>2746</v>
      </c>
      <c r="D41" s="191"/>
      <c r="E41" s="192">
        <v>82.89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52"/>
      <c r="X41" s="152"/>
      <c r="Y41" s="152"/>
      <c r="Z41" s="152"/>
      <c r="AA41" s="152"/>
      <c r="AB41" s="152"/>
      <c r="AC41" s="152"/>
      <c r="AD41" s="152"/>
      <c r="AE41" s="152"/>
      <c r="AF41" s="152" t="s">
        <v>329</v>
      </c>
      <c r="AG41" s="152">
        <v>0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</row>
    <row r="42" spans="1:59" outlineLevel="1" x14ac:dyDescent="0.2">
      <c r="A42" s="171">
        <v>5</v>
      </c>
      <c r="B42" s="172" t="s">
        <v>453</v>
      </c>
      <c r="C42" s="187" t="s">
        <v>454</v>
      </c>
      <c r="D42" s="173" t="s">
        <v>323</v>
      </c>
      <c r="E42" s="174">
        <v>16.577000000000002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15</v>
      </c>
      <c r="M42" s="176">
        <f>G42*(1+L42/100)</f>
        <v>0</v>
      </c>
      <c r="N42" s="176">
        <v>0</v>
      </c>
      <c r="O42" s="176">
        <f>ROUND(E42*N42,2)</f>
        <v>0</v>
      </c>
      <c r="P42" s="176">
        <v>0</v>
      </c>
      <c r="Q42" s="176">
        <f>ROUND(E42*P42,2)</f>
        <v>0</v>
      </c>
      <c r="R42" s="176" t="s">
        <v>324</v>
      </c>
      <c r="S42" s="176" t="s">
        <v>269</v>
      </c>
      <c r="T42" s="161">
        <v>0.53</v>
      </c>
      <c r="U42" s="161">
        <f>ROUND(E42*T42,2)</f>
        <v>8.7899999999999991</v>
      </c>
      <c r="V42" s="161"/>
      <c r="W42" s="152"/>
      <c r="X42" s="152"/>
      <c r="Y42" s="152"/>
      <c r="Z42" s="152"/>
      <c r="AA42" s="152"/>
      <c r="AB42" s="152"/>
      <c r="AC42" s="152"/>
      <c r="AD42" s="152"/>
      <c r="AE42" s="152"/>
      <c r="AF42" s="152" t="s">
        <v>433</v>
      </c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</row>
    <row r="43" spans="1:59" ht="22.5" outlineLevel="1" x14ac:dyDescent="0.2">
      <c r="A43" s="159"/>
      <c r="B43" s="160"/>
      <c r="C43" s="257" t="s">
        <v>326</v>
      </c>
      <c r="D43" s="258"/>
      <c r="E43" s="258"/>
      <c r="F43" s="258"/>
      <c r="G43" s="258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52"/>
      <c r="X43" s="152"/>
      <c r="Y43" s="152"/>
      <c r="Z43" s="152"/>
      <c r="AA43" s="152"/>
      <c r="AB43" s="152"/>
      <c r="AC43" s="152"/>
      <c r="AD43" s="152"/>
      <c r="AE43" s="152"/>
      <c r="AF43" s="152" t="s">
        <v>327</v>
      </c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83" t="str">
        <f>C43</f>
        <v>zapažených i nezapažených s urovnáním dna do předepsaného profilu a spádu, s přehozením výkopku na přilehlém terénu na vzdálenost do 3 m od podélné osy rýhy nebo s naložením výkopku na dopravní prostředek.</v>
      </c>
      <c r="BA43" s="152"/>
      <c r="BB43" s="152"/>
      <c r="BC43" s="152"/>
      <c r="BD43" s="152"/>
      <c r="BE43" s="152"/>
      <c r="BF43" s="152"/>
      <c r="BG43" s="152"/>
    </row>
    <row r="44" spans="1:59" outlineLevel="1" x14ac:dyDescent="0.2">
      <c r="A44" s="159"/>
      <c r="B44" s="160"/>
      <c r="C44" s="193" t="s">
        <v>2747</v>
      </c>
      <c r="D44" s="191"/>
      <c r="E44" s="192">
        <v>16.579999999999998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52"/>
      <c r="X44" s="152"/>
      <c r="Y44" s="152"/>
      <c r="Z44" s="152"/>
      <c r="AA44" s="152"/>
      <c r="AB44" s="152"/>
      <c r="AC44" s="152"/>
      <c r="AD44" s="152"/>
      <c r="AE44" s="152"/>
      <c r="AF44" s="152" t="s">
        <v>329</v>
      </c>
      <c r="AG44" s="152">
        <v>0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</row>
    <row r="45" spans="1:59" outlineLevel="1" x14ac:dyDescent="0.2">
      <c r="A45" s="171">
        <v>6</v>
      </c>
      <c r="B45" s="172" t="s">
        <v>456</v>
      </c>
      <c r="C45" s="187" t="s">
        <v>457</v>
      </c>
      <c r="D45" s="173" t="s">
        <v>353</v>
      </c>
      <c r="E45" s="174">
        <v>283.43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15</v>
      </c>
      <c r="M45" s="176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6" t="s">
        <v>324</v>
      </c>
      <c r="S45" s="176" t="s">
        <v>269</v>
      </c>
      <c r="T45" s="161">
        <v>1.7999999999999999E-2</v>
      </c>
      <c r="U45" s="161">
        <f>ROUND(E45*T45,2)</f>
        <v>5.0999999999999996</v>
      </c>
      <c r="V45" s="161"/>
      <c r="W45" s="152"/>
      <c r="X45" s="152"/>
      <c r="Y45" s="152"/>
      <c r="Z45" s="152"/>
      <c r="AA45" s="152"/>
      <c r="AB45" s="152"/>
      <c r="AC45" s="152"/>
      <c r="AD45" s="152"/>
      <c r="AE45" s="152"/>
      <c r="AF45" s="152" t="s">
        <v>433</v>
      </c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</row>
    <row r="46" spans="1:59" outlineLevel="1" x14ac:dyDescent="0.2">
      <c r="A46" s="159"/>
      <c r="B46" s="160"/>
      <c r="C46" s="257" t="s">
        <v>458</v>
      </c>
      <c r="D46" s="258"/>
      <c r="E46" s="258"/>
      <c r="F46" s="258"/>
      <c r="G46" s="258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52"/>
      <c r="X46" s="152"/>
      <c r="Y46" s="152"/>
      <c r="Z46" s="152"/>
      <c r="AA46" s="152"/>
      <c r="AB46" s="152"/>
      <c r="AC46" s="152"/>
      <c r="AD46" s="152"/>
      <c r="AE46" s="152"/>
      <c r="AF46" s="152" t="s">
        <v>327</v>
      </c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</row>
    <row r="47" spans="1:59" outlineLevel="1" x14ac:dyDescent="0.2">
      <c r="A47" s="159"/>
      <c r="B47" s="160"/>
      <c r="C47" s="193" t="s">
        <v>2748</v>
      </c>
      <c r="D47" s="191"/>
      <c r="E47" s="192">
        <v>283.43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52"/>
      <c r="X47" s="152"/>
      <c r="Y47" s="152"/>
      <c r="Z47" s="152"/>
      <c r="AA47" s="152"/>
      <c r="AB47" s="152"/>
      <c r="AC47" s="152"/>
      <c r="AD47" s="152"/>
      <c r="AE47" s="152"/>
      <c r="AF47" s="152" t="s">
        <v>329</v>
      </c>
      <c r="AG47" s="152">
        <v>0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</row>
    <row r="48" spans="1:59" outlineLevel="1" x14ac:dyDescent="0.2">
      <c r="A48" s="171">
        <v>7</v>
      </c>
      <c r="B48" s="172" t="s">
        <v>336</v>
      </c>
      <c r="C48" s="187" t="s">
        <v>337</v>
      </c>
      <c r="D48" s="173" t="s">
        <v>323</v>
      </c>
      <c r="E48" s="174">
        <v>151.28819999999999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15</v>
      </c>
      <c r="M48" s="176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6" t="s">
        <v>324</v>
      </c>
      <c r="S48" s="176" t="s">
        <v>269</v>
      </c>
      <c r="T48" s="161">
        <v>1.0999999999999999E-2</v>
      </c>
      <c r="U48" s="161">
        <f>ROUND(E48*T48,2)</f>
        <v>1.66</v>
      </c>
      <c r="V48" s="161"/>
      <c r="W48" s="152"/>
      <c r="X48" s="152"/>
      <c r="Y48" s="152"/>
      <c r="Z48" s="152"/>
      <c r="AA48" s="152"/>
      <c r="AB48" s="152"/>
      <c r="AC48" s="152"/>
      <c r="AD48" s="152"/>
      <c r="AE48" s="152"/>
      <c r="AF48" s="152" t="s">
        <v>433</v>
      </c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</row>
    <row r="49" spans="1:59" outlineLevel="1" x14ac:dyDescent="0.2">
      <c r="A49" s="159"/>
      <c r="B49" s="160"/>
      <c r="C49" s="257" t="s">
        <v>338</v>
      </c>
      <c r="D49" s="258"/>
      <c r="E49" s="258"/>
      <c r="F49" s="258"/>
      <c r="G49" s="258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52"/>
      <c r="X49" s="152"/>
      <c r="Y49" s="152"/>
      <c r="Z49" s="152"/>
      <c r="AA49" s="152"/>
      <c r="AB49" s="152"/>
      <c r="AC49" s="152"/>
      <c r="AD49" s="152"/>
      <c r="AE49" s="152"/>
      <c r="AF49" s="152" t="s">
        <v>327</v>
      </c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</row>
    <row r="50" spans="1:59" outlineLevel="1" x14ac:dyDescent="0.2">
      <c r="A50" s="159"/>
      <c r="B50" s="160"/>
      <c r="C50" s="193" t="s">
        <v>2749</v>
      </c>
      <c r="D50" s="191"/>
      <c r="E50" s="192">
        <v>151.29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52"/>
      <c r="X50" s="152"/>
      <c r="Y50" s="152"/>
      <c r="Z50" s="152"/>
      <c r="AA50" s="152"/>
      <c r="AB50" s="152"/>
      <c r="AC50" s="152"/>
      <c r="AD50" s="152"/>
      <c r="AE50" s="152"/>
      <c r="AF50" s="152" t="s">
        <v>329</v>
      </c>
      <c r="AG50" s="152">
        <v>0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</row>
    <row r="51" spans="1:59" ht="33.75" outlineLevel="1" x14ac:dyDescent="0.2">
      <c r="A51" s="171">
        <v>8</v>
      </c>
      <c r="B51" s="172" t="s">
        <v>340</v>
      </c>
      <c r="C51" s="187" t="s">
        <v>341</v>
      </c>
      <c r="D51" s="173" t="s">
        <v>323</v>
      </c>
      <c r="E51" s="174">
        <v>2269.3229999999999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15</v>
      </c>
      <c r="M51" s="176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6" t="s">
        <v>324</v>
      </c>
      <c r="S51" s="176" t="s">
        <v>269</v>
      </c>
      <c r="T51" s="161">
        <v>0</v>
      </c>
      <c r="U51" s="161">
        <f>ROUND(E51*T51,2)</f>
        <v>0</v>
      </c>
      <c r="V51" s="161"/>
      <c r="W51" s="152"/>
      <c r="X51" s="152"/>
      <c r="Y51" s="152"/>
      <c r="Z51" s="152"/>
      <c r="AA51" s="152"/>
      <c r="AB51" s="152"/>
      <c r="AC51" s="152"/>
      <c r="AD51" s="152"/>
      <c r="AE51" s="152"/>
      <c r="AF51" s="152" t="s">
        <v>433</v>
      </c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</row>
    <row r="52" spans="1:59" outlineLevel="1" x14ac:dyDescent="0.2">
      <c r="A52" s="159"/>
      <c r="B52" s="160"/>
      <c r="C52" s="257" t="s">
        <v>338</v>
      </c>
      <c r="D52" s="258"/>
      <c r="E52" s="258"/>
      <c r="F52" s="258"/>
      <c r="G52" s="258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52"/>
      <c r="X52" s="152"/>
      <c r="Y52" s="152"/>
      <c r="Z52" s="152"/>
      <c r="AA52" s="152"/>
      <c r="AB52" s="152"/>
      <c r="AC52" s="152"/>
      <c r="AD52" s="152"/>
      <c r="AE52" s="152"/>
      <c r="AF52" s="152" t="s">
        <v>327</v>
      </c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</row>
    <row r="53" spans="1:59" outlineLevel="1" x14ac:dyDescent="0.2">
      <c r="A53" s="159"/>
      <c r="B53" s="160"/>
      <c r="C53" s="193" t="s">
        <v>2750</v>
      </c>
      <c r="D53" s="191"/>
      <c r="E53" s="192">
        <v>2269.3200000000002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52"/>
      <c r="X53" s="152"/>
      <c r="Y53" s="152"/>
      <c r="Z53" s="152"/>
      <c r="AA53" s="152"/>
      <c r="AB53" s="152"/>
      <c r="AC53" s="152"/>
      <c r="AD53" s="152"/>
      <c r="AE53" s="152"/>
      <c r="AF53" s="152" t="s">
        <v>329</v>
      </c>
      <c r="AG53" s="152">
        <v>0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</row>
    <row r="54" spans="1:59" outlineLevel="1" x14ac:dyDescent="0.2">
      <c r="A54" s="171">
        <v>9</v>
      </c>
      <c r="B54" s="172" t="s">
        <v>343</v>
      </c>
      <c r="C54" s="187" t="s">
        <v>344</v>
      </c>
      <c r="D54" s="173" t="s">
        <v>323</v>
      </c>
      <c r="E54" s="174">
        <v>151.28819999999999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15</v>
      </c>
      <c r="M54" s="176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6" t="s">
        <v>324</v>
      </c>
      <c r="S54" s="176" t="s">
        <v>269</v>
      </c>
      <c r="T54" s="161">
        <v>0</v>
      </c>
      <c r="U54" s="161">
        <f>ROUND(E54*T54,2)</f>
        <v>0</v>
      </c>
      <c r="V54" s="161"/>
      <c r="W54" s="152"/>
      <c r="X54" s="152"/>
      <c r="Y54" s="152"/>
      <c r="Z54" s="152"/>
      <c r="AA54" s="152"/>
      <c r="AB54" s="152"/>
      <c r="AC54" s="152"/>
      <c r="AD54" s="152"/>
      <c r="AE54" s="152"/>
      <c r="AF54" s="152" t="s">
        <v>433</v>
      </c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</row>
    <row r="55" spans="1:59" outlineLevel="1" x14ac:dyDescent="0.2">
      <c r="A55" s="159"/>
      <c r="B55" s="160"/>
      <c r="C55" s="193" t="s">
        <v>2751</v>
      </c>
      <c r="D55" s="191"/>
      <c r="E55" s="192">
        <v>151.29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52"/>
      <c r="X55" s="152"/>
      <c r="Y55" s="152"/>
      <c r="Z55" s="152"/>
      <c r="AA55" s="152"/>
      <c r="AB55" s="152"/>
      <c r="AC55" s="152"/>
      <c r="AD55" s="152"/>
      <c r="AE55" s="152"/>
      <c r="AF55" s="152" t="s">
        <v>329</v>
      </c>
      <c r="AG55" s="152">
        <v>0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</row>
    <row r="56" spans="1:59" x14ac:dyDescent="0.2">
      <c r="A56" s="166" t="s">
        <v>260</v>
      </c>
      <c r="B56" s="167" t="s">
        <v>144</v>
      </c>
      <c r="C56" s="185" t="s">
        <v>145</v>
      </c>
      <c r="D56" s="168"/>
      <c r="E56" s="169"/>
      <c r="F56" s="170"/>
      <c r="G56" s="170">
        <f>SUMIF(AF57:AF72,"&lt;&gt;NOR",G57:G72)</f>
        <v>0</v>
      </c>
      <c r="H56" s="170"/>
      <c r="I56" s="170">
        <f>SUM(I57:I72)</f>
        <v>0</v>
      </c>
      <c r="J56" s="170"/>
      <c r="K56" s="170">
        <f>SUM(K57:K72)</f>
        <v>0</v>
      </c>
      <c r="L56" s="170"/>
      <c r="M56" s="170">
        <f>SUM(M57:M72)</f>
        <v>0</v>
      </c>
      <c r="N56" s="170"/>
      <c r="O56" s="170">
        <f>SUM(O57:O72)</f>
        <v>200.9</v>
      </c>
      <c r="P56" s="170"/>
      <c r="Q56" s="170">
        <f>SUM(Q57:Q72)</f>
        <v>0</v>
      </c>
      <c r="R56" s="170"/>
      <c r="S56" s="170"/>
      <c r="T56" s="165"/>
      <c r="U56" s="165">
        <f>SUM(U57:U72)</f>
        <v>41.29</v>
      </c>
      <c r="V56" s="165"/>
      <c r="AF56" t="s">
        <v>261</v>
      </c>
    </row>
    <row r="57" spans="1:59" outlineLevel="1" x14ac:dyDescent="0.2">
      <c r="A57" s="171">
        <v>10</v>
      </c>
      <c r="B57" s="172" t="s">
        <v>346</v>
      </c>
      <c r="C57" s="187" t="s">
        <v>347</v>
      </c>
      <c r="D57" s="173" t="s">
        <v>323</v>
      </c>
      <c r="E57" s="174">
        <v>76.895799999999994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15</v>
      </c>
      <c r="M57" s="176">
        <f>G57*(1+L57/100)</f>
        <v>0</v>
      </c>
      <c r="N57" s="176">
        <v>2.5249999999999999</v>
      </c>
      <c r="O57" s="176">
        <f>ROUND(E57*N57,2)</f>
        <v>194.16</v>
      </c>
      <c r="P57" s="176">
        <v>0</v>
      </c>
      <c r="Q57" s="176">
        <f>ROUND(E57*P57,2)</f>
        <v>0</v>
      </c>
      <c r="R57" s="176" t="s">
        <v>348</v>
      </c>
      <c r="S57" s="176" t="s">
        <v>269</v>
      </c>
      <c r="T57" s="161">
        <v>0.47699999999999998</v>
      </c>
      <c r="U57" s="161">
        <f>ROUND(E57*T57,2)</f>
        <v>36.68</v>
      </c>
      <c r="V57" s="161"/>
      <c r="W57" s="152"/>
      <c r="X57" s="152"/>
      <c r="Y57" s="152"/>
      <c r="Z57" s="152"/>
      <c r="AA57" s="152"/>
      <c r="AB57" s="152"/>
      <c r="AC57" s="152"/>
      <c r="AD57" s="152"/>
      <c r="AE57" s="152"/>
      <c r="AF57" s="152" t="s">
        <v>433</v>
      </c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</row>
    <row r="58" spans="1:59" outlineLevel="1" x14ac:dyDescent="0.2">
      <c r="A58" s="159"/>
      <c r="B58" s="160"/>
      <c r="C58" s="193" t="s">
        <v>2752</v>
      </c>
      <c r="D58" s="191"/>
      <c r="E58" s="192">
        <v>13.54</v>
      </c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52"/>
      <c r="X58" s="152"/>
      <c r="Y58" s="152"/>
      <c r="Z58" s="152"/>
      <c r="AA58" s="152"/>
      <c r="AB58" s="152"/>
      <c r="AC58" s="152"/>
      <c r="AD58" s="152"/>
      <c r="AE58" s="152"/>
      <c r="AF58" s="152" t="s">
        <v>329</v>
      </c>
      <c r="AG58" s="152">
        <v>0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</row>
    <row r="59" spans="1:59" outlineLevel="1" x14ac:dyDescent="0.2">
      <c r="A59" s="159"/>
      <c r="B59" s="160"/>
      <c r="C59" s="193" t="s">
        <v>2753</v>
      </c>
      <c r="D59" s="191"/>
      <c r="E59" s="192">
        <v>11.59</v>
      </c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52"/>
      <c r="X59" s="152"/>
      <c r="Y59" s="152"/>
      <c r="Z59" s="152"/>
      <c r="AA59" s="152"/>
      <c r="AB59" s="152"/>
      <c r="AC59" s="152"/>
      <c r="AD59" s="152"/>
      <c r="AE59" s="152"/>
      <c r="AF59" s="152" t="s">
        <v>329</v>
      </c>
      <c r="AG59" s="152">
        <v>0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</row>
    <row r="60" spans="1:59" outlineLevel="1" x14ac:dyDescent="0.2">
      <c r="A60" s="159"/>
      <c r="B60" s="160"/>
      <c r="C60" s="193" t="s">
        <v>2754</v>
      </c>
      <c r="D60" s="191"/>
      <c r="E60" s="192">
        <v>18.420000000000002</v>
      </c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52"/>
      <c r="X60" s="152"/>
      <c r="Y60" s="152"/>
      <c r="Z60" s="152"/>
      <c r="AA60" s="152"/>
      <c r="AB60" s="152"/>
      <c r="AC60" s="152"/>
      <c r="AD60" s="152"/>
      <c r="AE60" s="152"/>
      <c r="AF60" s="152" t="s">
        <v>329</v>
      </c>
      <c r="AG60" s="152">
        <v>0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</row>
    <row r="61" spans="1:59" outlineLevel="1" x14ac:dyDescent="0.2">
      <c r="A61" s="159"/>
      <c r="B61" s="160"/>
      <c r="C61" s="193" t="s">
        <v>2755</v>
      </c>
      <c r="D61" s="191"/>
      <c r="E61" s="192">
        <v>13.03</v>
      </c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52"/>
      <c r="X61" s="152"/>
      <c r="Y61" s="152"/>
      <c r="Z61" s="152"/>
      <c r="AA61" s="152"/>
      <c r="AB61" s="152"/>
      <c r="AC61" s="152"/>
      <c r="AD61" s="152"/>
      <c r="AE61" s="152"/>
      <c r="AF61" s="152" t="s">
        <v>329</v>
      </c>
      <c r="AG61" s="152">
        <v>0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</row>
    <row r="62" spans="1:59" outlineLevel="1" x14ac:dyDescent="0.2">
      <c r="A62" s="159"/>
      <c r="B62" s="160"/>
      <c r="C62" s="193" t="s">
        <v>2756</v>
      </c>
      <c r="D62" s="191"/>
      <c r="E62" s="192">
        <v>20.32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52"/>
      <c r="X62" s="152"/>
      <c r="Y62" s="152"/>
      <c r="Z62" s="152"/>
      <c r="AA62" s="152"/>
      <c r="AB62" s="152"/>
      <c r="AC62" s="152"/>
      <c r="AD62" s="152"/>
      <c r="AE62" s="152"/>
      <c r="AF62" s="152" t="s">
        <v>329</v>
      </c>
      <c r="AG62" s="152">
        <v>0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</row>
    <row r="63" spans="1:59" outlineLevel="1" x14ac:dyDescent="0.2">
      <c r="A63" s="171">
        <v>11</v>
      </c>
      <c r="B63" s="172" t="s">
        <v>468</v>
      </c>
      <c r="C63" s="187" t="s">
        <v>469</v>
      </c>
      <c r="D63" s="173" t="s">
        <v>369</v>
      </c>
      <c r="E63" s="174">
        <v>8.9499999999999996E-2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15</v>
      </c>
      <c r="M63" s="176">
        <f>G63*(1+L63/100)</f>
        <v>0</v>
      </c>
      <c r="N63" s="176">
        <v>1.0554399999999999</v>
      </c>
      <c r="O63" s="176">
        <f>ROUND(E63*N63,2)</f>
        <v>0.09</v>
      </c>
      <c r="P63" s="176">
        <v>0</v>
      </c>
      <c r="Q63" s="176">
        <f>ROUND(E63*P63,2)</f>
        <v>0</v>
      </c>
      <c r="R63" s="176" t="s">
        <v>348</v>
      </c>
      <c r="S63" s="176" t="s">
        <v>269</v>
      </c>
      <c r="T63" s="161">
        <v>15.231</v>
      </c>
      <c r="U63" s="161">
        <f>ROUND(E63*T63,2)</f>
        <v>1.36</v>
      </c>
      <c r="V63" s="161"/>
      <c r="W63" s="152"/>
      <c r="X63" s="152"/>
      <c r="Y63" s="152"/>
      <c r="Z63" s="152"/>
      <c r="AA63" s="152"/>
      <c r="AB63" s="152"/>
      <c r="AC63" s="152"/>
      <c r="AD63" s="152"/>
      <c r="AE63" s="152"/>
      <c r="AF63" s="152" t="s">
        <v>433</v>
      </c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</row>
    <row r="64" spans="1:59" outlineLevel="1" x14ac:dyDescent="0.2">
      <c r="A64" s="159"/>
      <c r="B64" s="160"/>
      <c r="C64" s="193" t="s">
        <v>2757</v>
      </c>
      <c r="D64" s="191"/>
      <c r="E64" s="192">
        <v>0.09</v>
      </c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52"/>
      <c r="X64" s="152"/>
      <c r="Y64" s="152"/>
      <c r="Z64" s="152"/>
      <c r="AA64" s="152"/>
      <c r="AB64" s="152"/>
      <c r="AC64" s="152"/>
      <c r="AD64" s="152"/>
      <c r="AE64" s="152"/>
      <c r="AF64" s="152" t="s">
        <v>329</v>
      </c>
      <c r="AG64" s="152">
        <v>0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</row>
    <row r="65" spans="1:59" outlineLevel="1" x14ac:dyDescent="0.2">
      <c r="A65" s="171">
        <v>12</v>
      </c>
      <c r="B65" s="172" t="s">
        <v>476</v>
      </c>
      <c r="C65" s="187" t="s">
        <v>477</v>
      </c>
      <c r="D65" s="173" t="s">
        <v>323</v>
      </c>
      <c r="E65" s="174">
        <v>2.625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15</v>
      </c>
      <c r="M65" s="176">
        <f>G65*(1+L65/100)</f>
        <v>0</v>
      </c>
      <c r="N65" s="176">
        <v>2.5249999999999999</v>
      </c>
      <c r="O65" s="176">
        <f>ROUND(E65*N65,2)</f>
        <v>6.63</v>
      </c>
      <c r="P65" s="176">
        <v>0</v>
      </c>
      <c r="Q65" s="176">
        <f>ROUND(E65*P65,2)</f>
        <v>0</v>
      </c>
      <c r="R65" s="176" t="s">
        <v>348</v>
      </c>
      <c r="S65" s="176" t="s">
        <v>269</v>
      </c>
      <c r="T65" s="161">
        <v>0.47699999999999998</v>
      </c>
      <c r="U65" s="161">
        <f>ROUND(E65*T65,2)</f>
        <v>1.25</v>
      </c>
      <c r="V65" s="161"/>
      <c r="W65" s="152"/>
      <c r="X65" s="152"/>
      <c r="Y65" s="152"/>
      <c r="Z65" s="152"/>
      <c r="AA65" s="152"/>
      <c r="AB65" s="152"/>
      <c r="AC65" s="152"/>
      <c r="AD65" s="152"/>
      <c r="AE65" s="152"/>
      <c r="AF65" s="152" t="s">
        <v>433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</row>
    <row r="66" spans="1:59" outlineLevel="1" x14ac:dyDescent="0.2">
      <c r="A66" s="159"/>
      <c r="B66" s="160"/>
      <c r="C66" s="193" t="s">
        <v>2758</v>
      </c>
      <c r="D66" s="191"/>
      <c r="E66" s="192">
        <v>2.63</v>
      </c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52"/>
      <c r="X66" s="152"/>
      <c r="Y66" s="152"/>
      <c r="Z66" s="152"/>
      <c r="AA66" s="152"/>
      <c r="AB66" s="152"/>
      <c r="AC66" s="152"/>
      <c r="AD66" s="152"/>
      <c r="AE66" s="152"/>
      <c r="AF66" s="152" t="s">
        <v>329</v>
      </c>
      <c r="AG66" s="152">
        <v>0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</row>
    <row r="67" spans="1:59" outlineLevel="1" x14ac:dyDescent="0.2">
      <c r="A67" s="171">
        <v>13</v>
      </c>
      <c r="B67" s="172" t="s">
        <v>471</v>
      </c>
      <c r="C67" s="187" t="s">
        <v>472</v>
      </c>
      <c r="D67" s="173" t="s">
        <v>395</v>
      </c>
      <c r="E67" s="174">
        <v>5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15</v>
      </c>
      <c r="M67" s="176">
        <f>G67*(1+L67/100)</f>
        <v>0</v>
      </c>
      <c r="N67" s="176">
        <v>4.4400000000000004E-3</v>
      </c>
      <c r="O67" s="176">
        <f>ROUND(E67*N67,2)</f>
        <v>0.02</v>
      </c>
      <c r="P67" s="176">
        <v>0</v>
      </c>
      <c r="Q67" s="176">
        <f>ROUND(E67*P67,2)</f>
        <v>0</v>
      </c>
      <c r="R67" s="176" t="s">
        <v>348</v>
      </c>
      <c r="S67" s="176" t="s">
        <v>269</v>
      </c>
      <c r="T67" s="161">
        <v>0.4</v>
      </c>
      <c r="U67" s="161">
        <f>ROUND(E67*T67,2)</f>
        <v>2</v>
      </c>
      <c r="V67" s="161"/>
      <c r="W67" s="152"/>
      <c r="X67" s="152"/>
      <c r="Y67" s="152"/>
      <c r="Z67" s="152"/>
      <c r="AA67" s="152"/>
      <c r="AB67" s="152"/>
      <c r="AC67" s="152"/>
      <c r="AD67" s="152"/>
      <c r="AE67" s="152"/>
      <c r="AF67" s="152" t="s">
        <v>433</v>
      </c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</row>
    <row r="68" spans="1:59" outlineLevel="1" x14ac:dyDescent="0.2">
      <c r="A68" s="159"/>
      <c r="B68" s="160"/>
      <c r="C68" s="257" t="s">
        <v>473</v>
      </c>
      <c r="D68" s="258"/>
      <c r="E68" s="258"/>
      <c r="F68" s="258"/>
      <c r="G68" s="258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52"/>
      <c r="X68" s="152"/>
      <c r="Y68" s="152"/>
      <c r="Z68" s="152"/>
      <c r="AA68" s="152"/>
      <c r="AB68" s="152"/>
      <c r="AC68" s="152"/>
      <c r="AD68" s="152"/>
      <c r="AE68" s="152"/>
      <c r="AF68" s="152" t="s">
        <v>327</v>
      </c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</row>
    <row r="69" spans="1:59" outlineLevel="1" x14ac:dyDescent="0.2">
      <c r="A69" s="159"/>
      <c r="B69" s="160"/>
      <c r="C69" s="193" t="s">
        <v>150</v>
      </c>
      <c r="D69" s="191"/>
      <c r="E69" s="192">
        <v>5</v>
      </c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52"/>
      <c r="X69" s="152"/>
      <c r="Y69" s="152"/>
      <c r="Z69" s="152"/>
      <c r="AA69" s="152"/>
      <c r="AB69" s="152"/>
      <c r="AC69" s="152"/>
      <c r="AD69" s="152"/>
      <c r="AE69" s="152"/>
      <c r="AF69" s="152" t="s">
        <v>329</v>
      </c>
      <c r="AG69" s="152">
        <v>0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</row>
    <row r="70" spans="1:59" outlineLevel="1" x14ac:dyDescent="0.2">
      <c r="A70" s="177">
        <v>14</v>
      </c>
      <c r="B70" s="178" t="s">
        <v>474</v>
      </c>
      <c r="C70" s="186" t="s">
        <v>2759</v>
      </c>
      <c r="D70" s="179" t="s">
        <v>395</v>
      </c>
      <c r="E70" s="180">
        <v>3</v>
      </c>
      <c r="F70" s="181"/>
      <c r="G70" s="182">
        <f>ROUND(E70*F70,2)</f>
        <v>0</v>
      </c>
      <c r="H70" s="181"/>
      <c r="I70" s="182">
        <f>ROUND(E70*H70,2)</f>
        <v>0</v>
      </c>
      <c r="J70" s="181"/>
      <c r="K70" s="182">
        <f>ROUND(E70*J70,2)</f>
        <v>0</v>
      </c>
      <c r="L70" s="182">
        <v>15</v>
      </c>
      <c r="M70" s="182">
        <f>G70*(1+L70/100)</f>
        <v>0</v>
      </c>
      <c r="N70" s="182">
        <v>0</v>
      </c>
      <c r="O70" s="182">
        <f>ROUND(E70*N70,2)</f>
        <v>0</v>
      </c>
      <c r="P70" s="182">
        <v>0</v>
      </c>
      <c r="Q70" s="182">
        <f>ROUND(E70*P70,2)</f>
        <v>0</v>
      </c>
      <c r="R70" s="182"/>
      <c r="S70" s="182" t="s">
        <v>265</v>
      </c>
      <c r="T70" s="161">
        <v>0</v>
      </c>
      <c r="U70" s="161">
        <f>ROUND(E70*T70,2)</f>
        <v>0</v>
      </c>
      <c r="V70" s="161"/>
      <c r="W70" s="152"/>
      <c r="X70" s="152"/>
      <c r="Y70" s="152"/>
      <c r="Z70" s="152"/>
      <c r="AA70" s="152"/>
      <c r="AB70" s="152"/>
      <c r="AC70" s="152"/>
      <c r="AD70" s="152"/>
      <c r="AE70" s="152"/>
      <c r="AF70" s="152" t="s">
        <v>433</v>
      </c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</row>
    <row r="71" spans="1:59" outlineLevel="1" x14ac:dyDescent="0.2">
      <c r="A71" s="171">
        <v>15</v>
      </c>
      <c r="B71" s="172" t="s">
        <v>2760</v>
      </c>
      <c r="C71" s="187" t="s">
        <v>2761</v>
      </c>
      <c r="D71" s="173" t="s">
        <v>395</v>
      </c>
      <c r="E71" s="174">
        <v>15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15</v>
      </c>
      <c r="M71" s="176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6"/>
      <c r="S71" s="176" t="s">
        <v>265</v>
      </c>
      <c r="T71" s="161">
        <v>0</v>
      </c>
      <c r="U71" s="161">
        <f>ROUND(E71*T71,2)</f>
        <v>0</v>
      </c>
      <c r="V71" s="161"/>
      <c r="W71" s="152"/>
      <c r="X71" s="152"/>
      <c r="Y71" s="152"/>
      <c r="Z71" s="152"/>
      <c r="AA71" s="152"/>
      <c r="AB71" s="152"/>
      <c r="AC71" s="152"/>
      <c r="AD71" s="152"/>
      <c r="AE71" s="152"/>
      <c r="AF71" s="152" t="s">
        <v>433</v>
      </c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</row>
    <row r="72" spans="1:59" outlineLevel="1" x14ac:dyDescent="0.2">
      <c r="A72" s="159"/>
      <c r="B72" s="160"/>
      <c r="C72" s="193" t="s">
        <v>1393</v>
      </c>
      <c r="D72" s="191"/>
      <c r="E72" s="192">
        <v>15</v>
      </c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52"/>
      <c r="X72" s="152"/>
      <c r="Y72" s="152"/>
      <c r="Z72" s="152"/>
      <c r="AA72" s="152"/>
      <c r="AB72" s="152"/>
      <c r="AC72" s="152"/>
      <c r="AD72" s="152"/>
      <c r="AE72" s="152"/>
      <c r="AF72" s="152" t="s">
        <v>329</v>
      </c>
      <c r="AG72" s="152">
        <v>0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</row>
    <row r="73" spans="1:59" x14ac:dyDescent="0.2">
      <c r="A73" s="166" t="s">
        <v>260</v>
      </c>
      <c r="B73" s="167" t="s">
        <v>146</v>
      </c>
      <c r="C73" s="185" t="s">
        <v>147</v>
      </c>
      <c r="D73" s="168"/>
      <c r="E73" s="169"/>
      <c r="F73" s="170"/>
      <c r="G73" s="170">
        <f>SUMIF(AF74:AF169,"&lt;&gt;NOR",G74:G169)</f>
        <v>0</v>
      </c>
      <c r="H73" s="170"/>
      <c r="I73" s="170">
        <f>SUM(I74:I169)</f>
        <v>0</v>
      </c>
      <c r="J73" s="170"/>
      <c r="K73" s="170">
        <f>SUM(K74:K169)</f>
        <v>0</v>
      </c>
      <c r="L73" s="170"/>
      <c r="M73" s="170">
        <f>SUM(M74:M169)</f>
        <v>0</v>
      </c>
      <c r="N73" s="170"/>
      <c r="O73" s="170">
        <f>SUM(O74:O169)</f>
        <v>231.28000000000006</v>
      </c>
      <c r="P73" s="170"/>
      <c r="Q73" s="170">
        <f>SUM(Q74:Q169)</f>
        <v>0</v>
      </c>
      <c r="R73" s="170"/>
      <c r="S73" s="170"/>
      <c r="T73" s="165"/>
      <c r="U73" s="165">
        <f>SUM(U74:U169)</f>
        <v>715.90999999999985</v>
      </c>
      <c r="V73" s="165"/>
      <c r="AF73" t="s">
        <v>261</v>
      </c>
    </row>
    <row r="74" spans="1:59" outlineLevel="1" x14ac:dyDescent="0.2">
      <c r="A74" s="171">
        <v>16</v>
      </c>
      <c r="B74" s="172" t="s">
        <v>478</v>
      </c>
      <c r="C74" s="187" t="s">
        <v>479</v>
      </c>
      <c r="D74" s="173" t="s">
        <v>353</v>
      </c>
      <c r="E74" s="174">
        <v>45.692500000000003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15</v>
      </c>
      <c r="M74" s="176">
        <f>G74*(1+L74/100)</f>
        <v>0</v>
      </c>
      <c r="N74" s="176">
        <v>1.2197499999999999</v>
      </c>
      <c r="O74" s="176">
        <f>ROUND(E74*N74,2)</f>
        <v>55.73</v>
      </c>
      <c r="P74" s="176">
        <v>0</v>
      </c>
      <c r="Q74" s="176">
        <f>ROUND(E74*P74,2)</f>
        <v>0</v>
      </c>
      <c r="R74" s="176" t="s">
        <v>348</v>
      </c>
      <c r="S74" s="176" t="s">
        <v>269</v>
      </c>
      <c r="T74" s="161">
        <v>1.3</v>
      </c>
      <c r="U74" s="161">
        <f>ROUND(E74*T74,2)</f>
        <v>59.4</v>
      </c>
      <c r="V74" s="161"/>
      <c r="W74" s="152"/>
      <c r="X74" s="152"/>
      <c r="Y74" s="152"/>
      <c r="Z74" s="152"/>
      <c r="AA74" s="152"/>
      <c r="AB74" s="152"/>
      <c r="AC74" s="152"/>
      <c r="AD74" s="152"/>
      <c r="AE74" s="152"/>
      <c r="AF74" s="152" t="s">
        <v>433</v>
      </c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</row>
    <row r="75" spans="1:59" outlineLevel="1" x14ac:dyDescent="0.2">
      <c r="A75" s="159"/>
      <c r="B75" s="160"/>
      <c r="C75" s="257" t="s">
        <v>480</v>
      </c>
      <c r="D75" s="258"/>
      <c r="E75" s="258"/>
      <c r="F75" s="258"/>
      <c r="G75" s="258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52"/>
      <c r="X75" s="152"/>
      <c r="Y75" s="152"/>
      <c r="Z75" s="152"/>
      <c r="AA75" s="152"/>
      <c r="AB75" s="152"/>
      <c r="AC75" s="152"/>
      <c r="AD75" s="152"/>
      <c r="AE75" s="152"/>
      <c r="AF75" s="152" t="s">
        <v>327</v>
      </c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</row>
    <row r="76" spans="1:59" outlineLevel="1" x14ac:dyDescent="0.2">
      <c r="A76" s="159"/>
      <c r="B76" s="160"/>
      <c r="C76" s="193" t="s">
        <v>2762</v>
      </c>
      <c r="D76" s="191"/>
      <c r="E76" s="192">
        <v>18.95</v>
      </c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52"/>
      <c r="X76" s="152"/>
      <c r="Y76" s="152"/>
      <c r="Z76" s="152"/>
      <c r="AA76" s="152"/>
      <c r="AB76" s="152"/>
      <c r="AC76" s="152"/>
      <c r="AD76" s="152"/>
      <c r="AE76" s="152"/>
      <c r="AF76" s="152" t="s">
        <v>329</v>
      </c>
      <c r="AG76" s="152">
        <v>0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</row>
    <row r="77" spans="1:59" outlineLevel="1" x14ac:dyDescent="0.2">
      <c r="A77" s="159"/>
      <c r="B77" s="160"/>
      <c r="C77" s="193" t="s">
        <v>2763</v>
      </c>
      <c r="D77" s="191"/>
      <c r="E77" s="192">
        <v>2.64</v>
      </c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52"/>
      <c r="X77" s="152"/>
      <c r="Y77" s="152"/>
      <c r="Z77" s="152"/>
      <c r="AA77" s="152"/>
      <c r="AB77" s="152"/>
      <c r="AC77" s="152"/>
      <c r="AD77" s="152"/>
      <c r="AE77" s="152"/>
      <c r="AF77" s="152" t="s">
        <v>329</v>
      </c>
      <c r="AG77" s="152">
        <v>0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</row>
    <row r="78" spans="1:59" outlineLevel="1" x14ac:dyDescent="0.2">
      <c r="A78" s="159"/>
      <c r="B78" s="160"/>
      <c r="C78" s="193" t="s">
        <v>2764</v>
      </c>
      <c r="D78" s="191"/>
      <c r="E78" s="192">
        <v>3.75</v>
      </c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52"/>
      <c r="X78" s="152"/>
      <c r="Y78" s="152"/>
      <c r="Z78" s="152"/>
      <c r="AA78" s="152"/>
      <c r="AB78" s="152"/>
      <c r="AC78" s="152"/>
      <c r="AD78" s="152"/>
      <c r="AE78" s="152"/>
      <c r="AF78" s="152" t="s">
        <v>329</v>
      </c>
      <c r="AG78" s="152">
        <v>0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</row>
    <row r="79" spans="1:59" outlineLevel="1" x14ac:dyDescent="0.2">
      <c r="A79" s="159"/>
      <c r="B79" s="160"/>
      <c r="C79" s="193" t="s">
        <v>2765</v>
      </c>
      <c r="D79" s="191"/>
      <c r="E79" s="192">
        <v>19.600000000000001</v>
      </c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52"/>
      <c r="X79" s="152"/>
      <c r="Y79" s="152"/>
      <c r="Z79" s="152"/>
      <c r="AA79" s="152"/>
      <c r="AB79" s="152"/>
      <c r="AC79" s="152"/>
      <c r="AD79" s="152"/>
      <c r="AE79" s="152"/>
      <c r="AF79" s="152" t="s">
        <v>329</v>
      </c>
      <c r="AG79" s="152">
        <v>0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</row>
    <row r="80" spans="1:59" outlineLevel="1" x14ac:dyDescent="0.2">
      <c r="A80" s="159"/>
      <c r="B80" s="160"/>
      <c r="C80" s="193" t="s">
        <v>2766</v>
      </c>
      <c r="D80" s="191"/>
      <c r="E80" s="192">
        <v>0.75</v>
      </c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52"/>
      <c r="X80" s="152"/>
      <c r="Y80" s="152"/>
      <c r="Z80" s="152"/>
      <c r="AA80" s="152"/>
      <c r="AB80" s="152"/>
      <c r="AC80" s="152"/>
      <c r="AD80" s="152"/>
      <c r="AE80" s="152"/>
      <c r="AF80" s="152" t="s">
        <v>329</v>
      </c>
      <c r="AG80" s="152">
        <v>0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</row>
    <row r="81" spans="1:59" outlineLevel="1" x14ac:dyDescent="0.2">
      <c r="A81" s="171">
        <v>17</v>
      </c>
      <c r="B81" s="172" t="s">
        <v>483</v>
      </c>
      <c r="C81" s="187" t="s">
        <v>484</v>
      </c>
      <c r="D81" s="173" t="s">
        <v>353</v>
      </c>
      <c r="E81" s="174">
        <v>4.8875000000000002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15</v>
      </c>
      <c r="M81" s="176">
        <f>G81*(1+L81/100)</f>
        <v>0</v>
      </c>
      <c r="N81" s="176">
        <v>0.77122999999999997</v>
      </c>
      <c r="O81" s="176">
        <f>ROUND(E81*N81,2)</f>
        <v>3.77</v>
      </c>
      <c r="P81" s="176">
        <v>0</v>
      </c>
      <c r="Q81" s="176">
        <f>ROUND(E81*P81,2)</f>
        <v>0</v>
      </c>
      <c r="R81" s="176" t="s">
        <v>348</v>
      </c>
      <c r="S81" s="176" t="s">
        <v>269</v>
      </c>
      <c r="T81" s="161">
        <v>0.93400000000000005</v>
      </c>
      <c r="U81" s="161">
        <f>ROUND(E81*T81,2)</f>
        <v>4.5599999999999996</v>
      </c>
      <c r="V81" s="161"/>
      <c r="W81" s="152"/>
      <c r="X81" s="152"/>
      <c r="Y81" s="152"/>
      <c r="Z81" s="152"/>
      <c r="AA81" s="152"/>
      <c r="AB81" s="152"/>
      <c r="AC81" s="152"/>
      <c r="AD81" s="152"/>
      <c r="AE81" s="152"/>
      <c r="AF81" s="152" t="s">
        <v>433</v>
      </c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</row>
    <row r="82" spans="1:59" outlineLevel="1" x14ac:dyDescent="0.2">
      <c r="A82" s="159"/>
      <c r="B82" s="160"/>
      <c r="C82" s="257" t="s">
        <v>480</v>
      </c>
      <c r="D82" s="258"/>
      <c r="E82" s="258"/>
      <c r="F82" s="258"/>
      <c r="G82" s="258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52"/>
      <c r="X82" s="152"/>
      <c r="Y82" s="152"/>
      <c r="Z82" s="152"/>
      <c r="AA82" s="152"/>
      <c r="AB82" s="152"/>
      <c r="AC82" s="152"/>
      <c r="AD82" s="152"/>
      <c r="AE82" s="152"/>
      <c r="AF82" s="152" t="s">
        <v>327</v>
      </c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</row>
    <row r="83" spans="1:59" outlineLevel="1" x14ac:dyDescent="0.2">
      <c r="A83" s="159"/>
      <c r="B83" s="160"/>
      <c r="C83" s="193" t="s">
        <v>2767</v>
      </c>
      <c r="D83" s="191"/>
      <c r="E83" s="192">
        <v>4.8899999999999997</v>
      </c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52"/>
      <c r="X83" s="152"/>
      <c r="Y83" s="152"/>
      <c r="Z83" s="152"/>
      <c r="AA83" s="152"/>
      <c r="AB83" s="152"/>
      <c r="AC83" s="152"/>
      <c r="AD83" s="152"/>
      <c r="AE83" s="152"/>
      <c r="AF83" s="152" t="s">
        <v>329</v>
      </c>
      <c r="AG83" s="152">
        <v>0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</row>
    <row r="84" spans="1:59" outlineLevel="1" x14ac:dyDescent="0.2">
      <c r="A84" s="171">
        <v>18</v>
      </c>
      <c r="B84" s="172" t="s">
        <v>367</v>
      </c>
      <c r="C84" s="187" t="s">
        <v>368</v>
      </c>
      <c r="D84" s="173" t="s">
        <v>369</v>
      </c>
      <c r="E84" s="174">
        <v>0.37409999999999999</v>
      </c>
      <c r="F84" s="175"/>
      <c r="G84" s="176">
        <f>ROUND(E84*F84,2)</f>
        <v>0</v>
      </c>
      <c r="H84" s="175"/>
      <c r="I84" s="176">
        <f>ROUND(E84*H84,2)</f>
        <v>0</v>
      </c>
      <c r="J84" s="175"/>
      <c r="K84" s="176">
        <f>ROUND(E84*J84,2)</f>
        <v>0</v>
      </c>
      <c r="L84" s="176">
        <v>15</v>
      </c>
      <c r="M84" s="176">
        <f>G84*(1+L84/100)</f>
        <v>0</v>
      </c>
      <c r="N84" s="176">
        <v>1.0202899999999999</v>
      </c>
      <c r="O84" s="176">
        <f>ROUND(E84*N84,2)</f>
        <v>0.38</v>
      </c>
      <c r="P84" s="176">
        <v>0</v>
      </c>
      <c r="Q84" s="176">
        <f>ROUND(E84*P84,2)</f>
        <v>0</v>
      </c>
      <c r="R84" s="176" t="s">
        <v>348</v>
      </c>
      <c r="S84" s="176" t="s">
        <v>269</v>
      </c>
      <c r="T84" s="161">
        <v>25.271000000000001</v>
      </c>
      <c r="U84" s="161">
        <f>ROUND(E84*T84,2)</f>
        <v>9.4499999999999993</v>
      </c>
      <c r="V84" s="161"/>
      <c r="W84" s="152"/>
      <c r="X84" s="152"/>
      <c r="Y84" s="152"/>
      <c r="Z84" s="152"/>
      <c r="AA84" s="152"/>
      <c r="AB84" s="152"/>
      <c r="AC84" s="152"/>
      <c r="AD84" s="152"/>
      <c r="AE84" s="152"/>
      <c r="AF84" s="152" t="s">
        <v>433</v>
      </c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</row>
    <row r="85" spans="1:59" outlineLevel="1" x14ac:dyDescent="0.2">
      <c r="A85" s="159"/>
      <c r="B85" s="160"/>
      <c r="C85" s="193" t="s">
        <v>2768</v>
      </c>
      <c r="D85" s="191"/>
      <c r="E85" s="192">
        <v>0.37</v>
      </c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52"/>
      <c r="X85" s="152"/>
      <c r="Y85" s="152"/>
      <c r="Z85" s="152"/>
      <c r="AA85" s="152"/>
      <c r="AB85" s="152"/>
      <c r="AC85" s="152"/>
      <c r="AD85" s="152"/>
      <c r="AE85" s="152"/>
      <c r="AF85" s="152" t="s">
        <v>329</v>
      </c>
      <c r="AG85" s="152">
        <v>0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</row>
    <row r="86" spans="1:59" ht="22.5" outlineLevel="1" x14ac:dyDescent="0.2">
      <c r="A86" s="171">
        <v>19</v>
      </c>
      <c r="B86" s="172" t="s">
        <v>487</v>
      </c>
      <c r="C86" s="187" t="s">
        <v>488</v>
      </c>
      <c r="D86" s="173" t="s">
        <v>353</v>
      </c>
      <c r="E86" s="174">
        <v>219.65549999999999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15</v>
      </c>
      <c r="M86" s="176">
        <f>G86*(1+L86/100)</f>
        <v>0</v>
      </c>
      <c r="N86" s="176">
        <v>0.34919</v>
      </c>
      <c r="O86" s="176">
        <f>ROUND(E86*N86,2)</f>
        <v>76.7</v>
      </c>
      <c r="P86" s="176">
        <v>0</v>
      </c>
      <c r="Q86" s="176">
        <f>ROUND(E86*P86,2)</f>
        <v>0</v>
      </c>
      <c r="R86" s="176" t="s">
        <v>348</v>
      </c>
      <c r="S86" s="176" t="s">
        <v>269</v>
      </c>
      <c r="T86" s="161">
        <v>1.1763999999999999</v>
      </c>
      <c r="U86" s="161">
        <f>ROUND(E86*T86,2)</f>
        <v>258.39999999999998</v>
      </c>
      <c r="V86" s="161"/>
      <c r="W86" s="152"/>
      <c r="X86" s="152"/>
      <c r="Y86" s="152"/>
      <c r="Z86" s="152"/>
      <c r="AA86" s="152"/>
      <c r="AB86" s="152"/>
      <c r="AC86" s="152"/>
      <c r="AD86" s="152"/>
      <c r="AE86" s="152"/>
      <c r="AF86" s="152" t="s">
        <v>433</v>
      </c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</row>
    <row r="87" spans="1:59" outlineLevel="1" x14ac:dyDescent="0.2">
      <c r="A87" s="159"/>
      <c r="B87" s="160"/>
      <c r="C87" s="193" t="s">
        <v>2769</v>
      </c>
      <c r="D87" s="191"/>
      <c r="E87" s="192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52"/>
      <c r="X87" s="152"/>
      <c r="Y87" s="152"/>
      <c r="Z87" s="152"/>
      <c r="AA87" s="152"/>
      <c r="AB87" s="152"/>
      <c r="AC87" s="152"/>
      <c r="AD87" s="152"/>
      <c r="AE87" s="152"/>
      <c r="AF87" s="152" t="s">
        <v>329</v>
      </c>
      <c r="AG87" s="152">
        <v>0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</row>
    <row r="88" spans="1:59" outlineLevel="1" x14ac:dyDescent="0.2">
      <c r="A88" s="159"/>
      <c r="B88" s="160"/>
      <c r="C88" s="193" t="s">
        <v>2770</v>
      </c>
      <c r="D88" s="191"/>
      <c r="E88" s="192">
        <v>272.85000000000002</v>
      </c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52"/>
      <c r="X88" s="152"/>
      <c r="Y88" s="152"/>
      <c r="Z88" s="152"/>
      <c r="AA88" s="152"/>
      <c r="AB88" s="152"/>
      <c r="AC88" s="152"/>
      <c r="AD88" s="152"/>
      <c r="AE88" s="152"/>
      <c r="AF88" s="152" t="s">
        <v>329</v>
      </c>
      <c r="AG88" s="152">
        <v>0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</row>
    <row r="89" spans="1:59" outlineLevel="1" x14ac:dyDescent="0.2">
      <c r="A89" s="159"/>
      <c r="B89" s="160"/>
      <c r="C89" s="193" t="s">
        <v>491</v>
      </c>
      <c r="D89" s="191"/>
      <c r="E89" s="192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52"/>
      <c r="X89" s="152"/>
      <c r="Y89" s="152"/>
      <c r="Z89" s="152"/>
      <c r="AA89" s="152"/>
      <c r="AB89" s="152"/>
      <c r="AC89" s="152"/>
      <c r="AD89" s="152"/>
      <c r="AE89" s="152"/>
      <c r="AF89" s="152" t="s">
        <v>329</v>
      </c>
      <c r="AG89" s="152">
        <v>0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</row>
    <row r="90" spans="1:59" outlineLevel="1" x14ac:dyDescent="0.2">
      <c r="A90" s="159"/>
      <c r="B90" s="160"/>
      <c r="C90" s="193" t="s">
        <v>2771</v>
      </c>
      <c r="D90" s="191"/>
      <c r="E90" s="192">
        <v>-51.2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52"/>
      <c r="X90" s="152"/>
      <c r="Y90" s="152"/>
      <c r="Z90" s="152"/>
      <c r="AA90" s="152"/>
      <c r="AB90" s="152"/>
      <c r="AC90" s="152"/>
      <c r="AD90" s="152"/>
      <c r="AE90" s="152"/>
      <c r="AF90" s="152" t="s">
        <v>329</v>
      </c>
      <c r="AG90" s="152">
        <v>0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</row>
    <row r="91" spans="1:59" outlineLevel="1" x14ac:dyDescent="0.2">
      <c r="A91" s="159"/>
      <c r="B91" s="160"/>
      <c r="C91" s="193" t="s">
        <v>2772</v>
      </c>
      <c r="D91" s="191"/>
      <c r="E91" s="192">
        <v>-1.99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52"/>
      <c r="X91" s="152"/>
      <c r="Y91" s="152"/>
      <c r="Z91" s="152"/>
      <c r="AA91" s="152"/>
      <c r="AB91" s="152"/>
      <c r="AC91" s="152"/>
      <c r="AD91" s="152"/>
      <c r="AE91" s="152"/>
      <c r="AF91" s="152" t="s">
        <v>329</v>
      </c>
      <c r="AG91" s="152">
        <v>0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</row>
    <row r="92" spans="1:59" outlineLevel="1" x14ac:dyDescent="0.2">
      <c r="A92" s="159"/>
      <c r="B92" s="160"/>
      <c r="C92" s="193" t="s">
        <v>449</v>
      </c>
      <c r="D92" s="191"/>
      <c r="E92" s="192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52"/>
      <c r="X92" s="152"/>
      <c r="Y92" s="152"/>
      <c r="Z92" s="152"/>
      <c r="AA92" s="152"/>
      <c r="AB92" s="152"/>
      <c r="AC92" s="152"/>
      <c r="AD92" s="152"/>
      <c r="AE92" s="152"/>
      <c r="AF92" s="152" t="s">
        <v>329</v>
      </c>
      <c r="AG92" s="152">
        <v>0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</row>
    <row r="93" spans="1:59" ht="22.5" outlineLevel="1" x14ac:dyDescent="0.2">
      <c r="A93" s="171">
        <v>20</v>
      </c>
      <c r="B93" s="172" t="s">
        <v>494</v>
      </c>
      <c r="C93" s="187" t="s">
        <v>495</v>
      </c>
      <c r="D93" s="173" t="s">
        <v>353</v>
      </c>
      <c r="E93" s="174">
        <v>28.987500000000001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15</v>
      </c>
      <c r="M93" s="176">
        <f>G93*(1+L93/100)</f>
        <v>0</v>
      </c>
      <c r="N93" s="176">
        <v>0.26335999999999998</v>
      </c>
      <c r="O93" s="176">
        <f>ROUND(E93*N93,2)</f>
        <v>7.63</v>
      </c>
      <c r="P93" s="176">
        <v>0</v>
      </c>
      <c r="Q93" s="176">
        <f>ROUND(E93*P93,2)</f>
        <v>0</v>
      </c>
      <c r="R93" s="176" t="s">
        <v>348</v>
      </c>
      <c r="S93" s="176" t="s">
        <v>269</v>
      </c>
      <c r="T93" s="161">
        <v>0.74</v>
      </c>
      <c r="U93" s="161">
        <f>ROUND(E93*T93,2)</f>
        <v>21.45</v>
      </c>
      <c r="V93" s="161"/>
      <c r="W93" s="152"/>
      <c r="X93" s="152"/>
      <c r="Y93" s="152"/>
      <c r="Z93" s="152"/>
      <c r="AA93" s="152"/>
      <c r="AB93" s="152"/>
      <c r="AC93" s="152"/>
      <c r="AD93" s="152"/>
      <c r="AE93" s="152"/>
      <c r="AF93" s="152" t="s">
        <v>433</v>
      </c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</row>
    <row r="94" spans="1:59" outlineLevel="1" x14ac:dyDescent="0.2">
      <c r="A94" s="159"/>
      <c r="B94" s="160"/>
      <c r="C94" s="193" t="s">
        <v>2773</v>
      </c>
      <c r="D94" s="191"/>
      <c r="E94" s="192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52"/>
      <c r="X94" s="152"/>
      <c r="Y94" s="152"/>
      <c r="Z94" s="152"/>
      <c r="AA94" s="152"/>
      <c r="AB94" s="152"/>
      <c r="AC94" s="152"/>
      <c r="AD94" s="152"/>
      <c r="AE94" s="152"/>
      <c r="AF94" s="152" t="s">
        <v>329</v>
      </c>
      <c r="AG94" s="152">
        <v>0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</row>
    <row r="95" spans="1:59" outlineLevel="1" x14ac:dyDescent="0.2">
      <c r="A95" s="159"/>
      <c r="B95" s="160"/>
      <c r="C95" s="193" t="s">
        <v>2774</v>
      </c>
      <c r="D95" s="191"/>
      <c r="E95" s="192">
        <v>29.63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52"/>
      <c r="X95" s="152"/>
      <c r="Y95" s="152"/>
      <c r="Z95" s="152"/>
      <c r="AA95" s="152"/>
      <c r="AB95" s="152"/>
      <c r="AC95" s="152"/>
      <c r="AD95" s="152"/>
      <c r="AE95" s="152"/>
      <c r="AF95" s="152" t="s">
        <v>329</v>
      </c>
      <c r="AG95" s="152">
        <v>0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</row>
    <row r="96" spans="1:59" outlineLevel="1" x14ac:dyDescent="0.2">
      <c r="A96" s="159"/>
      <c r="B96" s="160"/>
      <c r="C96" s="193" t="s">
        <v>491</v>
      </c>
      <c r="D96" s="191"/>
      <c r="E96" s="192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52"/>
      <c r="X96" s="152"/>
      <c r="Y96" s="152"/>
      <c r="Z96" s="152"/>
      <c r="AA96" s="152"/>
      <c r="AB96" s="152"/>
      <c r="AC96" s="152"/>
      <c r="AD96" s="152"/>
      <c r="AE96" s="152"/>
      <c r="AF96" s="152" t="s">
        <v>329</v>
      </c>
      <c r="AG96" s="152">
        <v>0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</row>
    <row r="97" spans="1:59" outlineLevel="1" x14ac:dyDescent="0.2">
      <c r="A97" s="159"/>
      <c r="B97" s="160"/>
      <c r="C97" s="193" t="s">
        <v>2775</v>
      </c>
      <c r="D97" s="191"/>
      <c r="E97" s="192">
        <v>-0.64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52"/>
      <c r="X97" s="152"/>
      <c r="Y97" s="152"/>
      <c r="Z97" s="152"/>
      <c r="AA97" s="152"/>
      <c r="AB97" s="152"/>
      <c r="AC97" s="152"/>
      <c r="AD97" s="152"/>
      <c r="AE97" s="152"/>
      <c r="AF97" s="152" t="s">
        <v>329</v>
      </c>
      <c r="AG97" s="152">
        <v>0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</row>
    <row r="98" spans="1:59" ht="22.5" outlineLevel="1" x14ac:dyDescent="0.2">
      <c r="A98" s="171">
        <v>21</v>
      </c>
      <c r="B98" s="172" t="s">
        <v>500</v>
      </c>
      <c r="C98" s="187" t="s">
        <v>501</v>
      </c>
      <c r="D98" s="173" t="s">
        <v>353</v>
      </c>
      <c r="E98" s="174">
        <v>106.89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15</v>
      </c>
      <c r="M98" s="176">
        <f>G98*(1+L98/100)</f>
        <v>0</v>
      </c>
      <c r="N98" s="176">
        <v>0.30714000000000002</v>
      </c>
      <c r="O98" s="176">
        <f>ROUND(E98*N98,2)</f>
        <v>32.83</v>
      </c>
      <c r="P98" s="176">
        <v>0</v>
      </c>
      <c r="Q98" s="176">
        <f>ROUND(E98*P98,2)</f>
        <v>0</v>
      </c>
      <c r="R98" s="176" t="s">
        <v>348</v>
      </c>
      <c r="S98" s="176" t="s">
        <v>269</v>
      </c>
      <c r="T98" s="161">
        <v>0.878</v>
      </c>
      <c r="U98" s="161">
        <f>ROUND(E98*T98,2)</f>
        <v>93.85</v>
      </c>
      <c r="V98" s="161"/>
      <c r="W98" s="152"/>
      <c r="X98" s="152"/>
      <c r="Y98" s="152"/>
      <c r="Z98" s="152"/>
      <c r="AA98" s="152"/>
      <c r="AB98" s="152"/>
      <c r="AC98" s="152"/>
      <c r="AD98" s="152"/>
      <c r="AE98" s="152"/>
      <c r="AF98" s="152" t="s">
        <v>433</v>
      </c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</row>
    <row r="99" spans="1:59" outlineLevel="1" x14ac:dyDescent="0.2">
      <c r="A99" s="159"/>
      <c r="B99" s="160"/>
      <c r="C99" s="193" t="s">
        <v>2776</v>
      </c>
      <c r="D99" s="191"/>
      <c r="E99" s="192">
        <v>106.89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52"/>
      <c r="X99" s="152"/>
      <c r="Y99" s="152"/>
      <c r="Z99" s="152"/>
      <c r="AA99" s="152"/>
      <c r="AB99" s="152"/>
      <c r="AC99" s="152"/>
      <c r="AD99" s="152"/>
      <c r="AE99" s="152"/>
      <c r="AF99" s="152" t="s">
        <v>329</v>
      </c>
      <c r="AG99" s="152">
        <v>0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</row>
    <row r="100" spans="1:59" ht="33.75" outlineLevel="1" x14ac:dyDescent="0.2">
      <c r="A100" s="171">
        <v>22</v>
      </c>
      <c r="B100" s="172" t="s">
        <v>505</v>
      </c>
      <c r="C100" s="187" t="s">
        <v>506</v>
      </c>
      <c r="D100" s="173" t="s">
        <v>353</v>
      </c>
      <c r="E100" s="174">
        <v>18.75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15</v>
      </c>
      <c r="M100" s="176">
        <f>G100*(1+L100/100)</f>
        <v>0</v>
      </c>
      <c r="N100" s="176">
        <v>0.22350999999999999</v>
      </c>
      <c r="O100" s="176">
        <f>ROUND(E100*N100,2)</f>
        <v>4.1900000000000004</v>
      </c>
      <c r="P100" s="176">
        <v>0</v>
      </c>
      <c r="Q100" s="176">
        <f>ROUND(E100*P100,2)</f>
        <v>0</v>
      </c>
      <c r="R100" s="176" t="s">
        <v>348</v>
      </c>
      <c r="S100" s="176" t="s">
        <v>269</v>
      </c>
      <c r="T100" s="161">
        <v>0.62</v>
      </c>
      <c r="U100" s="161">
        <f>ROUND(E100*T100,2)</f>
        <v>11.63</v>
      </c>
      <c r="V100" s="161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 t="s">
        <v>433</v>
      </c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</row>
    <row r="101" spans="1:59" outlineLevel="1" x14ac:dyDescent="0.2">
      <c r="A101" s="159"/>
      <c r="B101" s="160"/>
      <c r="C101" s="193" t="s">
        <v>2777</v>
      </c>
      <c r="D101" s="191"/>
      <c r="E101" s="192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 t="s">
        <v>329</v>
      </c>
      <c r="AG101" s="152">
        <v>0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</row>
    <row r="102" spans="1:59" outlineLevel="1" x14ac:dyDescent="0.2">
      <c r="A102" s="159"/>
      <c r="B102" s="160"/>
      <c r="C102" s="193" t="s">
        <v>2778</v>
      </c>
      <c r="D102" s="191"/>
      <c r="E102" s="192">
        <v>18.75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 t="s">
        <v>329</v>
      </c>
      <c r="AG102" s="152">
        <v>0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</row>
    <row r="103" spans="1:59" ht="22.5" outlineLevel="1" x14ac:dyDescent="0.2">
      <c r="A103" s="171">
        <v>23</v>
      </c>
      <c r="B103" s="172" t="s">
        <v>577</v>
      </c>
      <c r="C103" s="187" t="s">
        <v>578</v>
      </c>
      <c r="D103" s="173" t="s">
        <v>364</v>
      </c>
      <c r="E103" s="174">
        <v>2.4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15</v>
      </c>
      <c r="M103" s="176">
        <f>G103*(1+L103/100)</f>
        <v>0</v>
      </c>
      <c r="N103" s="176">
        <v>0.11436</v>
      </c>
      <c r="O103" s="176">
        <f>ROUND(E103*N103,2)</f>
        <v>0.27</v>
      </c>
      <c r="P103" s="176">
        <v>0</v>
      </c>
      <c r="Q103" s="176">
        <f>ROUND(E103*P103,2)</f>
        <v>0</v>
      </c>
      <c r="R103" s="176" t="s">
        <v>348</v>
      </c>
      <c r="S103" s="176" t="s">
        <v>269</v>
      </c>
      <c r="T103" s="161">
        <v>1.95</v>
      </c>
      <c r="U103" s="161">
        <f>ROUND(E103*T103,2)</f>
        <v>4.68</v>
      </c>
      <c r="V103" s="161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 t="s">
        <v>433</v>
      </c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</row>
    <row r="104" spans="1:59" outlineLevel="1" x14ac:dyDescent="0.2">
      <c r="A104" s="159"/>
      <c r="B104" s="160"/>
      <c r="C104" s="193" t="s">
        <v>2779</v>
      </c>
      <c r="D104" s="191"/>
      <c r="E104" s="192">
        <v>2.4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 t="s">
        <v>329</v>
      </c>
      <c r="AG104" s="152">
        <v>0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</row>
    <row r="105" spans="1:59" ht="22.5" outlineLevel="1" x14ac:dyDescent="0.2">
      <c r="A105" s="171">
        <v>24</v>
      </c>
      <c r="B105" s="172" t="s">
        <v>517</v>
      </c>
      <c r="C105" s="187" t="s">
        <v>518</v>
      </c>
      <c r="D105" s="173" t="s">
        <v>353</v>
      </c>
      <c r="E105" s="174">
        <v>236.709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15</v>
      </c>
      <c r="M105" s="176">
        <f>G105*(1+L105/100)</f>
        <v>0</v>
      </c>
      <c r="N105" s="176">
        <v>9.9849999999999994E-2</v>
      </c>
      <c r="O105" s="176">
        <f>ROUND(E105*N105,2)</f>
        <v>23.64</v>
      </c>
      <c r="P105" s="176">
        <v>0</v>
      </c>
      <c r="Q105" s="176">
        <f>ROUND(E105*P105,2)</f>
        <v>0</v>
      </c>
      <c r="R105" s="176" t="s">
        <v>348</v>
      </c>
      <c r="S105" s="176" t="s">
        <v>269</v>
      </c>
      <c r="T105" s="161">
        <v>0.49199999999999999</v>
      </c>
      <c r="U105" s="161">
        <f>ROUND(E105*T105,2)</f>
        <v>116.46</v>
      </c>
      <c r="V105" s="161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 t="s">
        <v>433</v>
      </c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</row>
    <row r="106" spans="1:59" ht="22.5" outlineLevel="1" x14ac:dyDescent="0.2">
      <c r="A106" s="159"/>
      <c r="B106" s="160"/>
      <c r="C106" s="257" t="s">
        <v>513</v>
      </c>
      <c r="D106" s="258"/>
      <c r="E106" s="258"/>
      <c r="F106" s="258"/>
      <c r="G106" s="258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 t="s">
        <v>327</v>
      </c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83" t="str">
        <f>C106</f>
        <v>jednoduché nebo příčky zděné do svislé dřevěné, cihelné, betonové nebo ocelové konstrukce na jakoukoliv maltu vápenocementovou (MVC) nebo cementovou (MC),</v>
      </c>
      <c r="BA106" s="152"/>
      <c r="BB106" s="152"/>
      <c r="BC106" s="152"/>
      <c r="BD106" s="152"/>
      <c r="BE106" s="152"/>
      <c r="BF106" s="152"/>
      <c r="BG106" s="152"/>
    </row>
    <row r="107" spans="1:59" outlineLevel="1" x14ac:dyDescent="0.2">
      <c r="A107" s="159"/>
      <c r="B107" s="160"/>
      <c r="C107" s="193" t="s">
        <v>2780</v>
      </c>
      <c r="D107" s="191"/>
      <c r="E107" s="192">
        <v>106.35</v>
      </c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 t="s">
        <v>329</v>
      </c>
      <c r="AG107" s="152">
        <v>0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</row>
    <row r="108" spans="1:59" outlineLevel="1" x14ac:dyDescent="0.2">
      <c r="A108" s="159"/>
      <c r="B108" s="160"/>
      <c r="C108" s="193" t="s">
        <v>2781</v>
      </c>
      <c r="D108" s="191"/>
      <c r="E108" s="192">
        <v>146.85</v>
      </c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 t="s">
        <v>329</v>
      </c>
      <c r="AG108" s="152">
        <v>0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</row>
    <row r="109" spans="1:59" outlineLevel="1" x14ac:dyDescent="0.2">
      <c r="A109" s="159"/>
      <c r="B109" s="160"/>
      <c r="C109" s="193" t="s">
        <v>2782</v>
      </c>
      <c r="D109" s="191"/>
      <c r="E109" s="192">
        <v>91.13</v>
      </c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 t="s">
        <v>329</v>
      </c>
      <c r="AG109" s="152">
        <v>0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</row>
    <row r="110" spans="1:59" outlineLevel="1" x14ac:dyDescent="0.2">
      <c r="A110" s="159"/>
      <c r="B110" s="160"/>
      <c r="C110" s="193" t="s">
        <v>491</v>
      </c>
      <c r="D110" s="191"/>
      <c r="E110" s="192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 t="s">
        <v>329</v>
      </c>
      <c r="AG110" s="152">
        <v>0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</row>
    <row r="111" spans="1:59" outlineLevel="1" x14ac:dyDescent="0.2">
      <c r="A111" s="159"/>
      <c r="B111" s="160"/>
      <c r="C111" s="193" t="s">
        <v>2783</v>
      </c>
      <c r="D111" s="191"/>
      <c r="E111" s="192">
        <v>-76.099999999999994</v>
      </c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 t="s">
        <v>329</v>
      </c>
      <c r="AG111" s="152">
        <v>0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</row>
    <row r="112" spans="1:59" outlineLevel="1" x14ac:dyDescent="0.2">
      <c r="A112" s="159"/>
      <c r="B112" s="160"/>
      <c r="C112" s="193" t="s">
        <v>2784</v>
      </c>
      <c r="D112" s="191"/>
      <c r="E112" s="192">
        <v>-31.51</v>
      </c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 t="s">
        <v>329</v>
      </c>
      <c r="AG112" s="152">
        <v>0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</row>
    <row r="113" spans="1:59" outlineLevel="1" x14ac:dyDescent="0.2">
      <c r="A113" s="159"/>
      <c r="B113" s="160"/>
      <c r="C113" s="193" t="s">
        <v>2785</v>
      </c>
      <c r="D113" s="191"/>
      <c r="E113" s="192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 t="s">
        <v>329</v>
      </c>
      <c r="AG113" s="152">
        <v>0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</row>
    <row r="114" spans="1:59" ht="22.5" outlineLevel="1" x14ac:dyDescent="0.2">
      <c r="A114" s="171">
        <v>25</v>
      </c>
      <c r="B114" s="172" t="s">
        <v>2786</v>
      </c>
      <c r="C114" s="187" t="s">
        <v>2787</v>
      </c>
      <c r="D114" s="173" t="s">
        <v>323</v>
      </c>
      <c r="E114" s="174">
        <v>1.6875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15</v>
      </c>
      <c r="M114" s="176">
        <f>G114*(1+L114/100)</f>
        <v>0</v>
      </c>
      <c r="N114" s="176">
        <v>1.9535199999999999</v>
      </c>
      <c r="O114" s="176">
        <f>ROUND(E114*N114,2)</f>
        <v>3.3</v>
      </c>
      <c r="P114" s="176">
        <v>0</v>
      </c>
      <c r="Q114" s="176">
        <f>ROUND(E114*P114,2)</f>
        <v>0</v>
      </c>
      <c r="R114" s="176" t="s">
        <v>348</v>
      </c>
      <c r="S114" s="176" t="s">
        <v>269</v>
      </c>
      <c r="T114" s="161">
        <v>3.69</v>
      </c>
      <c r="U114" s="161">
        <f>ROUND(E114*T114,2)</f>
        <v>6.23</v>
      </c>
      <c r="V114" s="161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 t="s">
        <v>433</v>
      </c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</row>
    <row r="115" spans="1:59" outlineLevel="1" x14ac:dyDescent="0.2">
      <c r="A115" s="159"/>
      <c r="B115" s="160"/>
      <c r="C115" s="193" t="s">
        <v>2788</v>
      </c>
      <c r="D115" s="191"/>
      <c r="E115" s="192">
        <v>1.69</v>
      </c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 t="s">
        <v>329</v>
      </c>
      <c r="AG115" s="152">
        <v>0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</row>
    <row r="116" spans="1:59" outlineLevel="1" x14ac:dyDescent="0.2">
      <c r="A116" s="171">
        <v>26</v>
      </c>
      <c r="B116" s="172" t="s">
        <v>524</v>
      </c>
      <c r="C116" s="187" t="s">
        <v>525</v>
      </c>
      <c r="D116" s="173" t="s">
        <v>353</v>
      </c>
      <c r="E116" s="174">
        <v>0.63749999999999996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15</v>
      </c>
      <c r="M116" s="176">
        <f>G116*(1+L116/100)</f>
        <v>0</v>
      </c>
      <c r="N116" s="176">
        <v>9.4729999999999995E-2</v>
      </c>
      <c r="O116" s="176">
        <f>ROUND(E116*N116,2)</f>
        <v>0.06</v>
      </c>
      <c r="P116" s="176">
        <v>0</v>
      </c>
      <c r="Q116" s="176">
        <f>ROUND(E116*P116,2)</f>
        <v>0</v>
      </c>
      <c r="R116" s="176" t="s">
        <v>348</v>
      </c>
      <c r="S116" s="176" t="s">
        <v>269</v>
      </c>
      <c r="T116" s="161">
        <v>0.66600000000000004</v>
      </c>
      <c r="U116" s="161">
        <f>ROUND(E116*T116,2)</f>
        <v>0.42</v>
      </c>
      <c r="V116" s="161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 t="s">
        <v>433</v>
      </c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</row>
    <row r="117" spans="1:59" outlineLevel="1" x14ac:dyDescent="0.2">
      <c r="A117" s="159"/>
      <c r="B117" s="160"/>
      <c r="C117" s="257" t="s">
        <v>526</v>
      </c>
      <c r="D117" s="258"/>
      <c r="E117" s="258"/>
      <c r="F117" s="258"/>
      <c r="G117" s="258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 t="s">
        <v>327</v>
      </c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</row>
    <row r="118" spans="1:59" outlineLevel="1" x14ac:dyDescent="0.2">
      <c r="A118" s="159"/>
      <c r="B118" s="160"/>
      <c r="C118" s="193" t="s">
        <v>2789</v>
      </c>
      <c r="D118" s="191"/>
      <c r="E118" s="192">
        <v>0.64</v>
      </c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 t="s">
        <v>329</v>
      </c>
      <c r="AG118" s="152">
        <v>0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</row>
    <row r="119" spans="1:59" outlineLevel="1" x14ac:dyDescent="0.2">
      <c r="A119" s="171">
        <v>27</v>
      </c>
      <c r="B119" s="172" t="s">
        <v>2790</v>
      </c>
      <c r="C119" s="187" t="s">
        <v>2791</v>
      </c>
      <c r="D119" s="173" t="s">
        <v>353</v>
      </c>
      <c r="E119" s="174">
        <v>10.27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15</v>
      </c>
      <c r="M119" s="176">
        <f>G119*(1+L119/100)</f>
        <v>0</v>
      </c>
      <c r="N119" s="176">
        <v>0.10032000000000001</v>
      </c>
      <c r="O119" s="176">
        <f>ROUND(E119*N119,2)</f>
        <v>1.03</v>
      </c>
      <c r="P119" s="176">
        <v>0</v>
      </c>
      <c r="Q119" s="176">
        <f>ROUND(E119*P119,2)</f>
        <v>0</v>
      </c>
      <c r="R119" s="176" t="s">
        <v>348</v>
      </c>
      <c r="S119" s="176" t="s">
        <v>269</v>
      </c>
      <c r="T119" s="161">
        <v>0.66600000000000004</v>
      </c>
      <c r="U119" s="161">
        <f>ROUND(E119*T119,2)</f>
        <v>6.84</v>
      </c>
      <c r="V119" s="161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 t="s">
        <v>433</v>
      </c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</row>
    <row r="120" spans="1:59" outlineLevel="1" x14ac:dyDescent="0.2">
      <c r="A120" s="159"/>
      <c r="B120" s="160"/>
      <c r="C120" s="257" t="s">
        <v>526</v>
      </c>
      <c r="D120" s="258"/>
      <c r="E120" s="258"/>
      <c r="F120" s="258"/>
      <c r="G120" s="258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 t="s">
        <v>327</v>
      </c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</row>
    <row r="121" spans="1:59" outlineLevel="1" x14ac:dyDescent="0.2">
      <c r="A121" s="159"/>
      <c r="B121" s="160"/>
      <c r="C121" s="193" t="s">
        <v>2792</v>
      </c>
      <c r="D121" s="191"/>
      <c r="E121" s="192">
        <v>10.27</v>
      </c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 t="s">
        <v>329</v>
      </c>
      <c r="AG121" s="152">
        <v>0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</row>
    <row r="122" spans="1:59" ht="22.5" outlineLevel="1" x14ac:dyDescent="0.2">
      <c r="A122" s="171">
        <v>28</v>
      </c>
      <c r="B122" s="172" t="s">
        <v>531</v>
      </c>
      <c r="C122" s="187" t="s">
        <v>532</v>
      </c>
      <c r="D122" s="173" t="s">
        <v>395</v>
      </c>
      <c r="E122" s="174">
        <v>7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15</v>
      </c>
      <c r="M122" s="176">
        <f>G122*(1+L122/100)</f>
        <v>0</v>
      </c>
      <c r="N122" s="176">
        <v>4.5289999999999997E-2</v>
      </c>
      <c r="O122" s="176">
        <f>ROUND(E122*N122,2)</f>
        <v>0.32</v>
      </c>
      <c r="P122" s="176">
        <v>0</v>
      </c>
      <c r="Q122" s="176">
        <f>ROUND(E122*P122,2)</f>
        <v>0</v>
      </c>
      <c r="R122" s="176" t="s">
        <v>348</v>
      </c>
      <c r="S122" s="176" t="s">
        <v>269</v>
      </c>
      <c r="T122" s="161">
        <v>0.2525</v>
      </c>
      <c r="U122" s="161">
        <f>ROUND(E122*T122,2)</f>
        <v>1.77</v>
      </c>
      <c r="V122" s="161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 t="s">
        <v>433</v>
      </c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</row>
    <row r="123" spans="1:59" outlineLevel="1" x14ac:dyDescent="0.2">
      <c r="A123" s="159"/>
      <c r="B123" s="160"/>
      <c r="C123" s="193" t="s">
        <v>2793</v>
      </c>
      <c r="D123" s="191"/>
      <c r="E123" s="192">
        <v>7</v>
      </c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 t="s">
        <v>329</v>
      </c>
      <c r="AG123" s="152">
        <v>0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</row>
    <row r="124" spans="1:59" ht="22.5" outlineLevel="1" x14ac:dyDescent="0.2">
      <c r="A124" s="171">
        <v>29</v>
      </c>
      <c r="B124" s="172" t="s">
        <v>534</v>
      </c>
      <c r="C124" s="187" t="s">
        <v>535</v>
      </c>
      <c r="D124" s="173" t="s">
        <v>395</v>
      </c>
      <c r="E124" s="174">
        <v>43</v>
      </c>
      <c r="F124" s="175"/>
      <c r="G124" s="176">
        <f>ROUND(E124*F124,2)</f>
        <v>0</v>
      </c>
      <c r="H124" s="175"/>
      <c r="I124" s="176">
        <f>ROUND(E124*H124,2)</f>
        <v>0</v>
      </c>
      <c r="J124" s="175"/>
      <c r="K124" s="176">
        <f>ROUND(E124*J124,2)</f>
        <v>0</v>
      </c>
      <c r="L124" s="176">
        <v>15</v>
      </c>
      <c r="M124" s="176">
        <f>G124*(1+L124/100)</f>
        <v>0</v>
      </c>
      <c r="N124" s="176">
        <v>5.4219999999999997E-2</v>
      </c>
      <c r="O124" s="176">
        <f>ROUND(E124*N124,2)</f>
        <v>2.33</v>
      </c>
      <c r="P124" s="176">
        <v>0</v>
      </c>
      <c r="Q124" s="176">
        <f>ROUND(E124*P124,2)</f>
        <v>0</v>
      </c>
      <c r="R124" s="176" t="s">
        <v>348</v>
      </c>
      <c r="S124" s="176" t="s">
        <v>269</v>
      </c>
      <c r="T124" s="161">
        <v>0.26</v>
      </c>
      <c r="U124" s="161">
        <f>ROUND(E124*T124,2)</f>
        <v>11.18</v>
      </c>
      <c r="V124" s="161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 t="s">
        <v>433</v>
      </c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</row>
    <row r="125" spans="1:59" outlineLevel="1" x14ac:dyDescent="0.2">
      <c r="A125" s="159"/>
      <c r="B125" s="160"/>
      <c r="C125" s="193" t="s">
        <v>2794</v>
      </c>
      <c r="D125" s="191"/>
      <c r="E125" s="192">
        <v>43</v>
      </c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 t="s">
        <v>329</v>
      </c>
      <c r="AG125" s="152">
        <v>0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</row>
    <row r="126" spans="1:59" ht="22.5" outlineLevel="1" x14ac:dyDescent="0.2">
      <c r="A126" s="171">
        <v>30</v>
      </c>
      <c r="B126" s="172" t="s">
        <v>537</v>
      </c>
      <c r="C126" s="187" t="s">
        <v>538</v>
      </c>
      <c r="D126" s="173" t="s">
        <v>395</v>
      </c>
      <c r="E126" s="174">
        <v>8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15</v>
      </c>
      <c r="M126" s="176">
        <f>G126*(1+L126/100)</f>
        <v>0</v>
      </c>
      <c r="N126" s="176">
        <v>6.3140000000000002E-2</v>
      </c>
      <c r="O126" s="176">
        <f>ROUND(E126*N126,2)</f>
        <v>0.51</v>
      </c>
      <c r="P126" s="176">
        <v>0</v>
      </c>
      <c r="Q126" s="176">
        <f>ROUND(E126*P126,2)</f>
        <v>0</v>
      </c>
      <c r="R126" s="176" t="s">
        <v>348</v>
      </c>
      <c r="S126" s="176" t="s">
        <v>269</v>
      </c>
      <c r="T126" s="161">
        <v>0.26750000000000002</v>
      </c>
      <c r="U126" s="161">
        <f>ROUND(E126*T126,2)</f>
        <v>2.14</v>
      </c>
      <c r="V126" s="161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 t="s">
        <v>433</v>
      </c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</row>
    <row r="127" spans="1:59" outlineLevel="1" x14ac:dyDescent="0.2">
      <c r="A127" s="159"/>
      <c r="B127" s="160"/>
      <c r="C127" s="193" t="s">
        <v>536</v>
      </c>
      <c r="D127" s="191"/>
      <c r="E127" s="192">
        <v>8</v>
      </c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 t="s">
        <v>329</v>
      </c>
      <c r="AG127" s="152">
        <v>0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</row>
    <row r="128" spans="1:59" ht="22.5" outlineLevel="1" x14ac:dyDescent="0.2">
      <c r="A128" s="171">
        <v>31</v>
      </c>
      <c r="B128" s="172" t="s">
        <v>2795</v>
      </c>
      <c r="C128" s="187" t="s">
        <v>2796</v>
      </c>
      <c r="D128" s="173" t="s">
        <v>395</v>
      </c>
      <c r="E128" s="174">
        <v>5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15</v>
      </c>
      <c r="M128" s="176">
        <f>G128*(1+L128/100)</f>
        <v>0</v>
      </c>
      <c r="N128" s="176">
        <v>9.8909999999999998E-2</v>
      </c>
      <c r="O128" s="176">
        <f>ROUND(E128*N128,2)</f>
        <v>0.49</v>
      </c>
      <c r="P128" s="176">
        <v>0</v>
      </c>
      <c r="Q128" s="176">
        <f>ROUND(E128*P128,2)</f>
        <v>0</v>
      </c>
      <c r="R128" s="176" t="s">
        <v>348</v>
      </c>
      <c r="S128" s="176" t="s">
        <v>269</v>
      </c>
      <c r="T128" s="161">
        <v>0.41</v>
      </c>
      <c r="U128" s="161">
        <f>ROUND(E128*T128,2)</f>
        <v>2.0499999999999998</v>
      </c>
      <c r="V128" s="161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 t="s">
        <v>433</v>
      </c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</row>
    <row r="129" spans="1:59" outlineLevel="1" x14ac:dyDescent="0.2">
      <c r="A129" s="159"/>
      <c r="B129" s="160"/>
      <c r="C129" s="193" t="s">
        <v>2797</v>
      </c>
      <c r="D129" s="191"/>
      <c r="E129" s="192">
        <v>5</v>
      </c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 t="s">
        <v>329</v>
      </c>
      <c r="AG129" s="152">
        <v>0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</row>
    <row r="130" spans="1:59" ht="22.5" outlineLevel="1" x14ac:dyDescent="0.2">
      <c r="A130" s="171">
        <v>32</v>
      </c>
      <c r="B130" s="172" t="s">
        <v>2798</v>
      </c>
      <c r="C130" s="187" t="s">
        <v>2799</v>
      </c>
      <c r="D130" s="173" t="s">
        <v>395</v>
      </c>
      <c r="E130" s="174">
        <v>10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15</v>
      </c>
      <c r="M130" s="176">
        <f>G130*(1+L130/100)</f>
        <v>0</v>
      </c>
      <c r="N130" s="176">
        <v>0.11676</v>
      </c>
      <c r="O130" s="176">
        <f>ROUND(E130*N130,2)</f>
        <v>1.17</v>
      </c>
      <c r="P130" s="176">
        <v>0</v>
      </c>
      <c r="Q130" s="176">
        <f>ROUND(E130*P130,2)</f>
        <v>0</v>
      </c>
      <c r="R130" s="176" t="s">
        <v>348</v>
      </c>
      <c r="S130" s="176" t="s">
        <v>269</v>
      </c>
      <c r="T130" s="161">
        <v>0.46500000000000002</v>
      </c>
      <c r="U130" s="161">
        <f>ROUND(E130*T130,2)</f>
        <v>4.6500000000000004</v>
      </c>
      <c r="V130" s="161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 t="s">
        <v>433</v>
      </c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</row>
    <row r="131" spans="1:59" outlineLevel="1" x14ac:dyDescent="0.2">
      <c r="A131" s="159"/>
      <c r="B131" s="160"/>
      <c r="C131" s="193" t="s">
        <v>541</v>
      </c>
      <c r="D131" s="191"/>
      <c r="E131" s="192">
        <v>10</v>
      </c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 t="s">
        <v>329</v>
      </c>
      <c r="AG131" s="152">
        <v>0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</row>
    <row r="132" spans="1:59" ht="33.75" outlineLevel="1" x14ac:dyDescent="0.2">
      <c r="A132" s="171">
        <v>33</v>
      </c>
      <c r="B132" s="172" t="s">
        <v>545</v>
      </c>
      <c r="C132" s="187" t="s">
        <v>546</v>
      </c>
      <c r="D132" s="173" t="s">
        <v>395</v>
      </c>
      <c r="E132" s="174">
        <v>8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15</v>
      </c>
      <c r="M132" s="176">
        <f>G132*(1+L132/100)</f>
        <v>0</v>
      </c>
      <c r="N132" s="176">
        <v>0.28864000000000001</v>
      </c>
      <c r="O132" s="176">
        <f>ROUND(E132*N132,2)</f>
        <v>2.31</v>
      </c>
      <c r="P132" s="176">
        <v>0</v>
      </c>
      <c r="Q132" s="176">
        <f>ROUND(E132*P132,2)</f>
        <v>0</v>
      </c>
      <c r="R132" s="176" t="s">
        <v>348</v>
      </c>
      <c r="S132" s="176" t="s">
        <v>269</v>
      </c>
      <c r="T132" s="161">
        <v>2.3039999999999998</v>
      </c>
      <c r="U132" s="161">
        <f>ROUND(E132*T132,2)</f>
        <v>18.43</v>
      </c>
      <c r="V132" s="161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 t="s">
        <v>433</v>
      </c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</row>
    <row r="133" spans="1:59" outlineLevel="1" x14ac:dyDescent="0.2">
      <c r="A133" s="159"/>
      <c r="B133" s="160"/>
      <c r="C133" s="193" t="s">
        <v>2800</v>
      </c>
      <c r="D133" s="191"/>
      <c r="E133" s="192">
        <v>8</v>
      </c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 t="s">
        <v>329</v>
      </c>
      <c r="AG133" s="152">
        <v>0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</row>
    <row r="134" spans="1:59" outlineLevel="1" x14ac:dyDescent="0.2">
      <c r="A134" s="171">
        <v>34</v>
      </c>
      <c r="B134" s="172" t="s">
        <v>2801</v>
      </c>
      <c r="C134" s="187" t="s">
        <v>2802</v>
      </c>
      <c r="D134" s="173" t="s">
        <v>369</v>
      </c>
      <c r="E134" s="174">
        <v>6.8000000000000005E-2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15</v>
      </c>
      <c r="M134" s="176">
        <f>G134*(1+L134/100)</f>
        <v>0</v>
      </c>
      <c r="N134" s="176">
        <v>1.0970899999999999</v>
      </c>
      <c r="O134" s="176">
        <f>ROUND(E134*N134,2)</f>
        <v>7.0000000000000007E-2</v>
      </c>
      <c r="P134" s="176">
        <v>0</v>
      </c>
      <c r="Q134" s="176">
        <f>ROUND(E134*P134,2)</f>
        <v>0</v>
      </c>
      <c r="R134" s="176" t="s">
        <v>348</v>
      </c>
      <c r="S134" s="176" t="s">
        <v>269</v>
      </c>
      <c r="T134" s="161">
        <v>16.582999999999998</v>
      </c>
      <c r="U134" s="161">
        <f>ROUND(E134*T134,2)</f>
        <v>1.1299999999999999</v>
      </c>
      <c r="V134" s="161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 t="s">
        <v>433</v>
      </c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</row>
    <row r="135" spans="1:59" outlineLevel="1" x14ac:dyDescent="0.2">
      <c r="A135" s="159"/>
      <c r="B135" s="160"/>
      <c r="C135" s="257" t="s">
        <v>550</v>
      </c>
      <c r="D135" s="258"/>
      <c r="E135" s="258"/>
      <c r="F135" s="258"/>
      <c r="G135" s="258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 t="s">
        <v>327</v>
      </c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</row>
    <row r="136" spans="1:59" outlineLevel="1" x14ac:dyDescent="0.2">
      <c r="A136" s="159"/>
      <c r="B136" s="160"/>
      <c r="C136" s="193" t="s">
        <v>2803</v>
      </c>
      <c r="D136" s="191"/>
      <c r="E136" s="192">
        <v>7.0000000000000007E-2</v>
      </c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 t="s">
        <v>329</v>
      </c>
      <c r="AG136" s="152">
        <v>0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</row>
    <row r="137" spans="1:59" outlineLevel="1" x14ac:dyDescent="0.2">
      <c r="A137" s="171">
        <v>35</v>
      </c>
      <c r="B137" s="172" t="s">
        <v>2804</v>
      </c>
      <c r="C137" s="187" t="s">
        <v>2805</v>
      </c>
      <c r="D137" s="173" t="s">
        <v>369</v>
      </c>
      <c r="E137" s="174">
        <v>0.33839999999999998</v>
      </c>
      <c r="F137" s="175"/>
      <c r="G137" s="176">
        <f>ROUND(E137*F137,2)</f>
        <v>0</v>
      </c>
      <c r="H137" s="175"/>
      <c r="I137" s="176">
        <f>ROUND(E137*H137,2)</f>
        <v>0</v>
      </c>
      <c r="J137" s="175"/>
      <c r="K137" s="176">
        <f>ROUND(E137*J137,2)</f>
        <v>0</v>
      </c>
      <c r="L137" s="176">
        <v>15</v>
      </c>
      <c r="M137" s="176">
        <f>G137*(1+L137/100)</f>
        <v>0</v>
      </c>
      <c r="N137" s="176">
        <v>1.0970899999999999</v>
      </c>
      <c r="O137" s="176">
        <f>ROUND(E137*N137,2)</f>
        <v>0.37</v>
      </c>
      <c r="P137" s="176">
        <v>0</v>
      </c>
      <c r="Q137" s="176">
        <f>ROUND(E137*P137,2)</f>
        <v>0</v>
      </c>
      <c r="R137" s="176" t="s">
        <v>348</v>
      </c>
      <c r="S137" s="176" t="s">
        <v>269</v>
      </c>
      <c r="T137" s="161">
        <v>16.582999999999998</v>
      </c>
      <c r="U137" s="161">
        <f>ROUND(E137*T137,2)</f>
        <v>5.61</v>
      </c>
      <c r="V137" s="161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 t="s">
        <v>433</v>
      </c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</row>
    <row r="138" spans="1:59" outlineLevel="1" x14ac:dyDescent="0.2">
      <c r="A138" s="159"/>
      <c r="B138" s="160"/>
      <c r="C138" s="257" t="s">
        <v>550</v>
      </c>
      <c r="D138" s="258"/>
      <c r="E138" s="258"/>
      <c r="F138" s="258"/>
      <c r="G138" s="258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 t="s">
        <v>327</v>
      </c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</row>
    <row r="139" spans="1:59" outlineLevel="1" x14ac:dyDescent="0.2">
      <c r="A139" s="159"/>
      <c r="B139" s="160"/>
      <c r="C139" s="193" t="s">
        <v>2806</v>
      </c>
      <c r="D139" s="191"/>
      <c r="E139" s="192">
        <v>0.34</v>
      </c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 t="s">
        <v>329</v>
      </c>
      <c r="AG139" s="152">
        <v>0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</row>
    <row r="140" spans="1:59" outlineLevel="1" x14ac:dyDescent="0.2">
      <c r="A140" s="171">
        <v>36</v>
      </c>
      <c r="B140" s="172" t="s">
        <v>2807</v>
      </c>
      <c r="C140" s="187" t="s">
        <v>2808</v>
      </c>
      <c r="D140" s="173" t="s">
        <v>369</v>
      </c>
      <c r="E140" s="174">
        <v>0.64059999999999995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15</v>
      </c>
      <c r="M140" s="176">
        <f>G140*(1+L140/100)</f>
        <v>0</v>
      </c>
      <c r="N140" s="176">
        <v>1.0922099999999999</v>
      </c>
      <c r="O140" s="176">
        <f>ROUND(E140*N140,2)</f>
        <v>0.7</v>
      </c>
      <c r="P140" s="176">
        <v>0</v>
      </c>
      <c r="Q140" s="176">
        <f>ROUND(E140*P140,2)</f>
        <v>0</v>
      </c>
      <c r="R140" s="176" t="s">
        <v>348</v>
      </c>
      <c r="S140" s="176" t="s">
        <v>269</v>
      </c>
      <c r="T140" s="161">
        <v>15.532999999999999</v>
      </c>
      <c r="U140" s="161">
        <f>ROUND(E140*T140,2)</f>
        <v>9.9499999999999993</v>
      </c>
      <c r="V140" s="161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 t="s">
        <v>433</v>
      </c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</row>
    <row r="141" spans="1:59" outlineLevel="1" x14ac:dyDescent="0.2">
      <c r="A141" s="159"/>
      <c r="B141" s="160"/>
      <c r="C141" s="257" t="s">
        <v>550</v>
      </c>
      <c r="D141" s="258"/>
      <c r="E141" s="258"/>
      <c r="F141" s="258"/>
      <c r="G141" s="258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 t="s">
        <v>327</v>
      </c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</row>
    <row r="142" spans="1:59" outlineLevel="1" x14ac:dyDescent="0.2">
      <c r="A142" s="159"/>
      <c r="B142" s="160"/>
      <c r="C142" s="193" t="s">
        <v>2809</v>
      </c>
      <c r="D142" s="191"/>
      <c r="E142" s="192">
        <v>0.64</v>
      </c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 t="s">
        <v>329</v>
      </c>
      <c r="AG142" s="152">
        <v>0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</row>
    <row r="143" spans="1:59" outlineLevel="1" x14ac:dyDescent="0.2">
      <c r="A143" s="171">
        <v>37</v>
      </c>
      <c r="B143" s="172" t="s">
        <v>2810</v>
      </c>
      <c r="C143" s="187" t="s">
        <v>2811</v>
      </c>
      <c r="D143" s="173" t="s">
        <v>369</v>
      </c>
      <c r="E143" s="174">
        <v>0.14199999999999999</v>
      </c>
      <c r="F143" s="175"/>
      <c r="G143" s="176">
        <f>ROUND(E143*F143,2)</f>
        <v>0</v>
      </c>
      <c r="H143" s="175"/>
      <c r="I143" s="176">
        <f>ROUND(E143*H143,2)</f>
        <v>0</v>
      </c>
      <c r="J143" s="175"/>
      <c r="K143" s="176">
        <f>ROUND(E143*J143,2)</f>
        <v>0</v>
      </c>
      <c r="L143" s="176">
        <v>15</v>
      </c>
      <c r="M143" s="176">
        <f>G143*(1+L143/100)</f>
        <v>0</v>
      </c>
      <c r="N143" s="176">
        <v>1.09954</v>
      </c>
      <c r="O143" s="176">
        <f>ROUND(E143*N143,2)</f>
        <v>0.16</v>
      </c>
      <c r="P143" s="176">
        <v>0</v>
      </c>
      <c r="Q143" s="176">
        <f>ROUND(E143*P143,2)</f>
        <v>0</v>
      </c>
      <c r="R143" s="176" t="s">
        <v>348</v>
      </c>
      <c r="S143" s="176" t="s">
        <v>269</v>
      </c>
      <c r="T143" s="161">
        <v>18.175000000000001</v>
      </c>
      <c r="U143" s="161">
        <f>ROUND(E143*T143,2)</f>
        <v>2.58</v>
      </c>
      <c r="V143" s="161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 t="s">
        <v>433</v>
      </c>
      <c r="AG143" s="152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</row>
    <row r="144" spans="1:59" outlineLevel="1" x14ac:dyDescent="0.2">
      <c r="A144" s="159"/>
      <c r="B144" s="160"/>
      <c r="C144" s="257" t="s">
        <v>550</v>
      </c>
      <c r="D144" s="258"/>
      <c r="E144" s="258"/>
      <c r="F144" s="258"/>
      <c r="G144" s="258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 t="s">
        <v>327</v>
      </c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</row>
    <row r="145" spans="1:59" outlineLevel="1" x14ac:dyDescent="0.2">
      <c r="A145" s="159"/>
      <c r="B145" s="160"/>
      <c r="C145" s="193" t="s">
        <v>2812</v>
      </c>
      <c r="D145" s="191"/>
      <c r="E145" s="192">
        <v>0.14000000000000001</v>
      </c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 t="s">
        <v>329</v>
      </c>
      <c r="AG145" s="152">
        <v>0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</row>
    <row r="146" spans="1:59" outlineLevel="1" x14ac:dyDescent="0.2">
      <c r="A146" s="171">
        <v>38</v>
      </c>
      <c r="B146" s="172" t="s">
        <v>557</v>
      </c>
      <c r="C146" s="187" t="s">
        <v>558</v>
      </c>
      <c r="D146" s="173" t="s">
        <v>353</v>
      </c>
      <c r="E146" s="174">
        <v>8.4138000000000002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15</v>
      </c>
      <c r="M146" s="176">
        <f>G146*(1+L146/100)</f>
        <v>0</v>
      </c>
      <c r="N146" s="176">
        <v>0.18323999999999999</v>
      </c>
      <c r="O146" s="176">
        <f>ROUND(E146*N146,2)</f>
        <v>1.54</v>
      </c>
      <c r="P146" s="176">
        <v>0</v>
      </c>
      <c r="Q146" s="176">
        <f>ROUND(E146*P146,2)</f>
        <v>0</v>
      </c>
      <c r="R146" s="176" t="s">
        <v>348</v>
      </c>
      <c r="S146" s="176" t="s">
        <v>269</v>
      </c>
      <c r="T146" s="161">
        <v>1.21</v>
      </c>
      <c r="U146" s="161">
        <f>ROUND(E146*T146,2)</f>
        <v>10.18</v>
      </c>
      <c r="V146" s="161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 t="s">
        <v>433</v>
      </c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</row>
    <row r="147" spans="1:59" outlineLevel="1" x14ac:dyDescent="0.2">
      <c r="A147" s="159"/>
      <c r="B147" s="160"/>
      <c r="C147" s="257" t="s">
        <v>559</v>
      </c>
      <c r="D147" s="258"/>
      <c r="E147" s="258"/>
      <c r="F147" s="258"/>
      <c r="G147" s="258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 t="s">
        <v>327</v>
      </c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</row>
    <row r="148" spans="1:59" outlineLevel="1" x14ac:dyDescent="0.2">
      <c r="A148" s="159"/>
      <c r="B148" s="160"/>
      <c r="C148" s="193" t="s">
        <v>2813</v>
      </c>
      <c r="D148" s="191"/>
      <c r="E148" s="192">
        <v>6.24</v>
      </c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52"/>
      <c r="X148" s="152"/>
      <c r="Y148" s="152"/>
      <c r="Z148" s="152"/>
      <c r="AA148" s="152"/>
      <c r="AB148" s="152"/>
      <c r="AC148" s="152"/>
      <c r="AD148" s="152"/>
      <c r="AE148" s="152"/>
      <c r="AF148" s="152" t="s">
        <v>329</v>
      </c>
      <c r="AG148" s="152">
        <v>0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</row>
    <row r="149" spans="1:59" outlineLevel="1" x14ac:dyDescent="0.2">
      <c r="A149" s="159"/>
      <c r="B149" s="160"/>
      <c r="C149" s="193" t="s">
        <v>2814</v>
      </c>
      <c r="D149" s="191"/>
      <c r="E149" s="192">
        <v>2.1800000000000002</v>
      </c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52"/>
      <c r="X149" s="152"/>
      <c r="Y149" s="152"/>
      <c r="Z149" s="152"/>
      <c r="AA149" s="152"/>
      <c r="AB149" s="152"/>
      <c r="AC149" s="152"/>
      <c r="AD149" s="152"/>
      <c r="AE149" s="152"/>
      <c r="AF149" s="152" t="s">
        <v>329</v>
      </c>
      <c r="AG149" s="152">
        <v>0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</row>
    <row r="150" spans="1:59" outlineLevel="1" x14ac:dyDescent="0.2">
      <c r="A150" s="171">
        <v>39</v>
      </c>
      <c r="B150" s="172" t="s">
        <v>2815</v>
      </c>
      <c r="C150" s="187" t="s">
        <v>2816</v>
      </c>
      <c r="D150" s="173" t="s">
        <v>353</v>
      </c>
      <c r="E150" s="174">
        <v>5.24</v>
      </c>
      <c r="F150" s="175"/>
      <c r="G150" s="176">
        <f>ROUND(E150*F150,2)</f>
        <v>0</v>
      </c>
      <c r="H150" s="175"/>
      <c r="I150" s="176">
        <f>ROUND(E150*H150,2)</f>
        <v>0</v>
      </c>
      <c r="J150" s="175"/>
      <c r="K150" s="176">
        <f>ROUND(E150*J150,2)</f>
        <v>0</v>
      </c>
      <c r="L150" s="176">
        <v>15</v>
      </c>
      <c r="M150" s="176">
        <f>G150*(1+L150/100)</f>
        <v>0</v>
      </c>
      <c r="N150" s="176">
        <v>0.16189999999999999</v>
      </c>
      <c r="O150" s="176">
        <f>ROUND(E150*N150,2)</f>
        <v>0.85</v>
      </c>
      <c r="P150" s="176">
        <v>0</v>
      </c>
      <c r="Q150" s="176">
        <f>ROUND(E150*P150,2)</f>
        <v>0</v>
      </c>
      <c r="R150" s="176" t="s">
        <v>348</v>
      </c>
      <c r="S150" s="176" t="s">
        <v>269</v>
      </c>
      <c r="T150" s="161">
        <v>1.1419999999999999</v>
      </c>
      <c r="U150" s="161">
        <f>ROUND(E150*T150,2)</f>
        <v>5.98</v>
      </c>
      <c r="V150" s="161"/>
      <c r="W150" s="152"/>
      <c r="X150" s="152"/>
      <c r="Y150" s="152"/>
      <c r="Z150" s="152"/>
      <c r="AA150" s="152"/>
      <c r="AB150" s="152"/>
      <c r="AC150" s="152"/>
      <c r="AD150" s="152"/>
      <c r="AE150" s="152"/>
      <c r="AF150" s="152" t="s">
        <v>433</v>
      </c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</row>
    <row r="151" spans="1:59" outlineLevel="1" x14ac:dyDescent="0.2">
      <c r="A151" s="159"/>
      <c r="B151" s="160"/>
      <c r="C151" s="257" t="s">
        <v>559</v>
      </c>
      <c r="D151" s="258"/>
      <c r="E151" s="258"/>
      <c r="F151" s="258"/>
      <c r="G151" s="258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2" t="s">
        <v>327</v>
      </c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</row>
    <row r="152" spans="1:59" outlineLevel="1" x14ac:dyDescent="0.2">
      <c r="A152" s="159"/>
      <c r="B152" s="160"/>
      <c r="C152" s="193" t="s">
        <v>2817</v>
      </c>
      <c r="D152" s="191"/>
      <c r="E152" s="192">
        <v>5.24</v>
      </c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52" t="s">
        <v>329</v>
      </c>
      <c r="AG152" s="152">
        <v>0</v>
      </c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</row>
    <row r="153" spans="1:59" outlineLevel="1" x14ac:dyDescent="0.2">
      <c r="A153" s="159"/>
      <c r="B153" s="160"/>
      <c r="C153" s="193" t="s">
        <v>449</v>
      </c>
      <c r="D153" s="191"/>
      <c r="E153" s="192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52"/>
      <c r="X153" s="152"/>
      <c r="Y153" s="152"/>
      <c r="Z153" s="152"/>
      <c r="AA153" s="152"/>
      <c r="AB153" s="152"/>
      <c r="AC153" s="152"/>
      <c r="AD153" s="152"/>
      <c r="AE153" s="152"/>
      <c r="AF153" s="152" t="s">
        <v>329</v>
      </c>
      <c r="AG153" s="152">
        <v>0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</row>
    <row r="154" spans="1:59" outlineLevel="1" x14ac:dyDescent="0.2">
      <c r="A154" s="171">
        <v>40</v>
      </c>
      <c r="B154" s="172" t="s">
        <v>552</v>
      </c>
      <c r="C154" s="187" t="s">
        <v>553</v>
      </c>
      <c r="D154" s="173" t="s">
        <v>323</v>
      </c>
      <c r="E154" s="174">
        <v>0.96430000000000005</v>
      </c>
      <c r="F154" s="175"/>
      <c r="G154" s="176">
        <f>ROUND(E154*F154,2)</f>
        <v>0</v>
      </c>
      <c r="H154" s="175"/>
      <c r="I154" s="176">
        <f>ROUND(E154*H154,2)</f>
        <v>0</v>
      </c>
      <c r="J154" s="175"/>
      <c r="K154" s="176">
        <f>ROUND(E154*J154,2)</f>
        <v>0</v>
      </c>
      <c r="L154" s="176">
        <v>15</v>
      </c>
      <c r="M154" s="176">
        <f>G154*(1+L154/100)</f>
        <v>0</v>
      </c>
      <c r="N154" s="176">
        <v>1.9332</v>
      </c>
      <c r="O154" s="176">
        <f>ROUND(E154*N154,2)</f>
        <v>1.86</v>
      </c>
      <c r="P154" s="176">
        <v>0</v>
      </c>
      <c r="Q154" s="176">
        <f>ROUND(E154*P154,2)</f>
        <v>0</v>
      </c>
      <c r="R154" s="176" t="s">
        <v>554</v>
      </c>
      <c r="S154" s="176" t="s">
        <v>269</v>
      </c>
      <c r="T154" s="161">
        <v>6.77</v>
      </c>
      <c r="U154" s="161">
        <f>ROUND(E154*T154,2)</f>
        <v>6.53</v>
      </c>
      <c r="V154" s="161"/>
      <c r="W154" s="152"/>
      <c r="X154" s="152"/>
      <c r="Y154" s="152"/>
      <c r="Z154" s="152"/>
      <c r="AA154" s="152"/>
      <c r="AB154" s="152"/>
      <c r="AC154" s="152"/>
      <c r="AD154" s="152"/>
      <c r="AE154" s="152"/>
      <c r="AF154" s="152" t="s">
        <v>433</v>
      </c>
      <c r="AG154" s="152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</row>
    <row r="155" spans="1:59" outlineLevel="1" x14ac:dyDescent="0.2">
      <c r="A155" s="159"/>
      <c r="B155" s="160"/>
      <c r="C155" s="257" t="s">
        <v>555</v>
      </c>
      <c r="D155" s="258"/>
      <c r="E155" s="258"/>
      <c r="F155" s="258"/>
      <c r="G155" s="258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 t="s">
        <v>327</v>
      </c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</row>
    <row r="156" spans="1:59" outlineLevel="1" x14ac:dyDescent="0.2">
      <c r="A156" s="159"/>
      <c r="B156" s="160"/>
      <c r="C156" s="193" t="s">
        <v>2818</v>
      </c>
      <c r="D156" s="191"/>
      <c r="E156" s="192">
        <v>0.96</v>
      </c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52"/>
      <c r="X156" s="152"/>
      <c r="Y156" s="152"/>
      <c r="Z156" s="152"/>
      <c r="AA156" s="152"/>
      <c r="AB156" s="152"/>
      <c r="AC156" s="152"/>
      <c r="AD156" s="152"/>
      <c r="AE156" s="152"/>
      <c r="AF156" s="152" t="s">
        <v>329</v>
      </c>
      <c r="AG156" s="152">
        <v>0</v>
      </c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</row>
    <row r="157" spans="1:59" ht="22.5" outlineLevel="1" x14ac:dyDescent="0.2">
      <c r="A157" s="171">
        <v>41</v>
      </c>
      <c r="B157" s="172" t="s">
        <v>563</v>
      </c>
      <c r="C157" s="187" t="s">
        <v>564</v>
      </c>
      <c r="D157" s="173" t="s">
        <v>395</v>
      </c>
      <c r="E157" s="174">
        <v>16</v>
      </c>
      <c r="F157" s="175"/>
      <c r="G157" s="176">
        <f>ROUND(E157*F157,2)</f>
        <v>0</v>
      </c>
      <c r="H157" s="175"/>
      <c r="I157" s="176">
        <f>ROUND(E157*H157,2)</f>
        <v>0</v>
      </c>
      <c r="J157" s="175"/>
      <c r="K157" s="176">
        <f>ROUND(E157*J157,2)</f>
        <v>0</v>
      </c>
      <c r="L157" s="176">
        <v>15</v>
      </c>
      <c r="M157" s="176">
        <f>G157*(1+L157/100)</f>
        <v>0</v>
      </c>
      <c r="N157" s="176">
        <v>2.2880000000000001E-2</v>
      </c>
      <c r="O157" s="176">
        <f>ROUND(E157*N157,2)</f>
        <v>0.37</v>
      </c>
      <c r="P157" s="176">
        <v>0</v>
      </c>
      <c r="Q157" s="176">
        <f>ROUND(E157*P157,2)</f>
        <v>0</v>
      </c>
      <c r="R157" s="176" t="s">
        <v>348</v>
      </c>
      <c r="S157" s="176" t="s">
        <v>269</v>
      </c>
      <c r="T157" s="161">
        <v>0.3175</v>
      </c>
      <c r="U157" s="161">
        <f>ROUND(E157*T157,2)</f>
        <v>5.08</v>
      </c>
      <c r="V157" s="161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 t="s">
        <v>433</v>
      </c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</row>
    <row r="158" spans="1:59" outlineLevel="1" x14ac:dyDescent="0.2">
      <c r="A158" s="159"/>
      <c r="B158" s="160"/>
      <c r="C158" s="193" t="s">
        <v>2819</v>
      </c>
      <c r="D158" s="191"/>
      <c r="E158" s="192">
        <v>16</v>
      </c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 t="s">
        <v>329</v>
      </c>
      <c r="AG158" s="152">
        <v>0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</row>
    <row r="159" spans="1:59" ht="22.5" outlineLevel="1" x14ac:dyDescent="0.2">
      <c r="A159" s="171">
        <v>42</v>
      </c>
      <c r="B159" s="172" t="s">
        <v>2820</v>
      </c>
      <c r="C159" s="187" t="s">
        <v>2821</v>
      </c>
      <c r="D159" s="173" t="s">
        <v>395</v>
      </c>
      <c r="E159" s="174">
        <v>1</v>
      </c>
      <c r="F159" s="175"/>
      <c r="G159" s="176">
        <f>ROUND(E159*F159,2)</f>
        <v>0</v>
      </c>
      <c r="H159" s="175"/>
      <c r="I159" s="176">
        <f>ROUND(E159*H159,2)</f>
        <v>0</v>
      </c>
      <c r="J159" s="175"/>
      <c r="K159" s="176">
        <f>ROUND(E159*J159,2)</f>
        <v>0</v>
      </c>
      <c r="L159" s="176">
        <v>15</v>
      </c>
      <c r="M159" s="176">
        <f>G159*(1+L159/100)</f>
        <v>0</v>
      </c>
      <c r="N159" s="176">
        <v>2.6960000000000001E-2</v>
      </c>
      <c r="O159" s="176">
        <f>ROUND(E159*N159,2)</f>
        <v>0.03</v>
      </c>
      <c r="P159" s="176">
        <v>0</v>
      </c>
      <c r="Q159" s="176">
        <f>ROUND(E159*P159,2)</f>
        <v>0</v>
      </c>
      <c r="R159" s="176" t="s">
        <v>348</v>
      </c>
      <c r="S159" s="176" t="s">
        <v>269</v>
      </c>
      <c r="T159" s="161">
        <v>0.32250000000000001</v>
      </c>
      <c r="U159" s="161">
        <f>ROUND(E159*T159,2)</f>
        <v>0.32</v>
      </c>
      <c r="V159" s="161"/>
      <c r="W159" s="152"/>
      <c r="X159" s="152"/>
      <c r="Y159" s="152"/>
      <c r="Z159" s="152"/>
      <c r="AA159" s="152"/>
      <c r="AB159" s="152"/>
      <c r="AC159" s="152"/>
      <c r="AD159" s="152"/>
      <c r="AE159" s="152"/>
      <c r="AF159" s="152" t="s">
        <v>433</v>
      </c>
      <c r="AG159" s="152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</row>
    <row r="160" spans="1:59" outlineLevel="1" x14ac:dyDescent="0.2">
      <c r="A160" s="159"/>
      <c r="B160" s="160"/>
      <c r="C160" s="193" t="s">
        <v>568</v>
      </c>
      <c r="D160" s="191"/>
      <c r="E160" s="192">
        <v>1</v>
      </c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52"/>
      <c r="X160" s="152"/>
      <c r="Y160" s="152"/>
      <c r="Z160" s="152"/>
      <c r="AA160" s="152"/>
      <c r="AB160" s="152"/>
      <c r="AC160" s="152"/>
      <c r="AD160" s="152"/>
      <c r="AE160" s="152"/>
      <c r="AF160" s="152" t="s">
        <v>329</v>
      </c>
      <c r="AG160" s="152">
        <v>0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</row>
    <row r="161" spans="1:59" ht="22.5" outlineLevel="1" x14ac:dyDescent="0.2">
      <c r="A161" s="171">
        <v>43</v>
      </c>
      <c r="B161" s="172" t="s">
        <v>569</v>
      </c>
      <c r="C161" s="187" t="s">
        <v>570</v>
      </c>
      <c r="D161" s="173" t="s">
        <v>395</v>
      </c>
      <c r="E161" s="174">
        <v>1</v>
      </c>
      <c r="F161" s="175"/>
      <c r="G161" s="176">
        <f>ROUND(E161*F161,2)</f>
        <v>0</v>
      </c>
      <c r="H161" s="175"/>
      <c r="I161" s="176">
        <f>ROUND(E161*H161,2)</f>
        <v>0</v>
      </c>
      <c r="J161" s="175"/>
      <c r="K161" s="176">
        <f>ROUND(E161*J161,2)</f>
        <v>0</v>
      </c>
      <c r="L161" s="176">
        <v>15</v>
      </c>
      <c r="M161" s="176">
        <f>G161*(1+L161/100)</f>
        <v>0</v>
      </c>
      <c r="N161" s="176">
        <v>4.088E-2</v>
      </c>
      <c r="O161" s="176">
        <f>ROUND(E161*N161,2)</f>
        <v>0.04</v>
      </c>
      <c r="P161" s="176">
        <v>0</v>
      </c>
      <c r="Q161" s="176">
        <f>ROUND(E161*P161,2)</f>
        <v>0</v>
      </c>
      <c r="R161" s="176" t="s">
        <v>348</v>
      </c>
      <c r="S161" s="176" t="s">
        <v>269</v>
      </c>
      <c r="T161" s="161">
        <v>0.45500000000000002</v>
      </c>
      <c r="U161" s="161">
        <f>ROUND(E161*T161,2)</f>
        <v>0.46</v>
      </c>
      <c r="V161" s="161"/>
      <c r="W161" s="152"/>
      <c r="X161" s="152"/>
      <c r="Y161" s="152"/>
      <c r="Z161" s="152"/>
      <c r="AA161" s="152"/>
      <c r="AB161" s="152"/>
      <c r="AC161" s="152"/>
      <c r="AD161" s="152"/>
      <c r="AE161" s="152"/>
      <c r="AF161" s="152" t="s">
        <v>433</v>
      </c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</row>
    <row r="162" spans="1:59" outlineLevel="1" x14ac:dyDescent="0.2">
      <c r="A162" s="159"/>
      <c r="B162" s="160"/>
      <c r="C162" s="193" t="s">
        <v>568</v>
      </c>
      <c r="D162" s="191"/>
      <c r="E162" s="192">
        <v>1</v>
      </c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 t="s">
        <v>329</v>
      </c>
      <c r="AG162" s="152">
        <v>0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</row>
    <row r="163" spans="1:59" ht="22.5" outlineLevel="1" x14ac:dyDescent="0.2">
      <c r="A163" s="171">
        <v>44</v>
      </c>
      <c r="B163" s="172" t="s">
        <v>572</v>
      </c>
      <c r="C163" s="187" t="s">
        <v>573</v>
      </c>
      <c r="D163" s="173" t="s">
        <v>395</v>
      </c>
      <c r="E163" s="174">
        <v>4</v>
      </c>
      <c r="F163" s="175"/>
      <c r="G163" s="176">
        <f>ROUND(E163*F163,2)</f>
        <v>0</v>
      </c>
      <c r="H163" s="175"/>
      <c r="I163" s="176">
        <f>ROUND(E163*H163,2)</f>
        <v>0</v>
      </c>
      <c r="J163" s="175"/>
      <c r="K163" s="176">
        <f>ROUND(E163*J163,2)</f>
        <v>0</v>
      </c>
      <c r="L163" s="176">
        <v>15</v>
      </c>
      <c r="M163" s="176">
        <f>G163*(1+L163/100)</f>
        <v>0</v>
      </c>
      <c r="N163" s="176">
        <v>4.496E-2</v>
      </c>
      <c r="O163" s="176">
        <f>ROUND(E163*N163,2)</f>
        <v>0.18</v>
      </c>
      <c r="P163" s="176">
        <v>0</v>
      </c>
      <c r="Q163" s="176">
        <f>ROUND(E163*P163,2)</f>
        <v>0</v>
      </c>
      <c r="R163" s="176" t="s">
        <v>348</v>
      </c>
      <c r="S163" s="176" t="s">
        <v>269</v>
      </c>
      <c r="T163" s="161">
        <v>0.46250000000000002</v>
      </c>
      <c r="U163" s="161">
        <f>ROUND(E163*T163,2)</f>
        <v>1.85</v>
      </c>
      <c r="V163" s="161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 t="s">
        <v>433</v>
      </c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</row>
    <row r="164" spans="1:59" outlineLevel="1" x14ac:dyDescent="0.2">
      <c r="A164" s="159"/>
      <c r="B164" s="160"/>
      <c r="C164" s="193" t="s">
        <v>571</v>
      </c>
      <c r="D164" s="191"/>
      <c r="E164" s="192">
        <v>4</v>
      </c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 t="s">
        <v>329</v>
      </c>
      <c r="AG164" s="152">
        <v>0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</row>
    <row r="165" spans="1:59" outlineLevel="1" x14ac:dyDescent="0.2">
      <c r="A165" s="171">
        <v>45</v>
      </c>
      <c r="B165" s="172" t="s">
        <v>2822</v>
      </c>
      <c r="C165" s="187" t="s">
        <v>2823</v>
      </c>
      <c r="D165" s="173" t="s">
        <v>364</v>
      </c>
      <c r="E165" s="174">
        <v>3.36</v>
      </c>
      <c r="F165" s="175"/>
      <c r="G165" s="176">
        <f>ROUND(E165*F165,2)</f>
        <v>0</v>
      </c>
      <c r="H165" s="175"/>
      <c r="I165" s="176">
        <f>ROUND(E165*H165,2)</f>
        <v>0</v>
      </c>
      <c r="J165" s="175"/>
      <c r="K165" s="176">
        <f>ROUND(E165*J165,2)</f>
        <v>0</v>
      </c>
      <c r="L165" s="176">
        <v>15</v>
      </c>
      <c r="M165" s="176">
        <f>G165*(1+L165/100)</f>
        <v>0</v>
      </c>
      <c r="N165" s="176">
        <v>2.5081799999999999</v>
      </c>
      <c r="O165" s="176">
        <f>ROUND(E165*N165,2)</f>
        <v>8.43</v>
      </c>
      <c r="P165" s="176">
        <v>0</v>
      </c>
      <c r="Q165" s="176">
        <f>ROUND(E165*P165,2)</f>
        <v>0</v>
      </c>
      <c r="R165" s="176" t="s">
        <v>1286</v>
      </c>
      <c r="S165" s="176" t="s">
        <v>269</v>
      </c>
      <c r="T165" s="161">
        <v>8.5504899999999999</v>
      </c>
      <c r="U165" s="161">
        <f>ROUND(E165*T165,2)</f>
        <v>28.73</v>
      </c>
      <c r="V165" s="161"/>
      <c r="W165" s="152"/>
      <c r="X165" s="152"/>
      <c r="Y165" s="152"/>
      <c r="Z165" s="152"/>
      <c r="AA165" s="152"/>
      <c r="AB165" s="152"/>
      <c r="AC165" s="152"/>
      <c r="AD165" s="152"/>
      <c r="AE165" s="152"/>
      <c r="AF165" s="152" t="s">
        <v>831</v>
      </c>
      <c r="AG165" s="152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</row>
    <row r="166" spans="1:59" ht="22.5" outlineLevel="1" x14ac:dyDescent="0.2">
      <c r="A166" s="159"/>
      <c r="B166" s="160"/>
      <c r="C166" s="257" t="s">
        <v>1297</v>
      </c>
      <c r="D166" s="258"/>
      <c r="E166" s="258"/>
      <c r="F166" s="258"/>
      <c r="G166" s="258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52"/>
      <c r="X166" s="152"/>
      <c r="Y166" s="152"/>
      <c r="Z166" s="152"/>
      <c r="AA166" s="152"/>
      <c r="AB166" s="152"/>
      <c r="AC166" s="152"/>
      <c r="AD166" s="152"/>
      <c r="AE166" s="152"/>
      <c r="AF166" s="152" t="s">
        <v>327</v>
      </c>
      <c r="AG166" s="152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83" t="str">
        <f>C166</f>
        <v>Výkop rýhy pro osazení včetně výkopu prostoru pro drenážní zásyp, osazení palisád do betonu, položení drenážního potrubí, umístění hydroizolační fólie, zásyp štěrkem.</v>
      </c>
      <c r="BA166" s="152"/>
      <c r="BB166" s="152"/>
      <c r="BC166" s="152"/>
      <c r="BD166" s="152"/>
      <c r="BE166" s="152"/>
      <c r="BF166" s="152"/>
      <c r="BG166" s="152"/>
    </row>
    <row r="167" spans="1:59" outlineLevel="1" x14ac:dyDescent="0.2">
      <c r="A167" s="159"/>
      <c r="B167" s="160"/>
      <c r="C167" s="193" t="s">
        <v>2824</v>
      </c>
      <c r="D167" s="191"/>
      <c r="E167" s="192">
        <v>3.36</v>
      </c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52"/>
      <c r="X167" s="152"/>
      <c r="Y167" s="152"/>
      <c r="Z167" s="152"/>
      <c r="AA167" s="152"/>
      <c r="AB167" s="152"/>
      <c r="AC167" s="152"/>
      <c r="AD167" s="152"/>
      <c r="AE167" s="152"/>
      <c r="AF167" s="152" t="s">
        <v>329</v>
      </c>
      <c r="AG167" s="152">
        <v>0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</row>
    <row r="168" spans="1:59" outlineLevel="1" x14ac:dyDescent="0.2">
      <c r="A168" s="171">
        <v>46</v>
      </c>
      <c r="B168" s="172" t="s">
        <v>574</v>
      </c>
      <c r="C168" s="187" t="s">
        <v>575</v>
      </c>
      <c r="D168" s="173" t="s">
        <v>364</v>
      </c>
      <c r="E168" s="174">
        <v>26.1</v>
      </c>
      <c r="F168" s="175"/>
      <c r="G168" s="176">
        <f>ROUND(E168*F168,2)</f>
        <v>0</v>
      </c>
      <c r="H168" s="175"/>
      <c r="I168" s="176">
        <f>ROUND(E168*H168,2)</f>
        <v>0</v>
      </c>
      <c r="J168" s="175"/>
      <c r="K168" s="176">
        <f>ROUND(E168*J168,2)</f>
        <v>0</v>
      </c>
      <c r="L168" s="176">
        <v>15</v>
      </c>
      <c r="M168" s="176">
        <f>G168*(1+L168/100)</f>
        <v>0</v>
      </c>
      <c r="N168" s="176">
        <v>8.3000000000000001E-4</v>
      </c>
      <c r="O168" s="176">
        <f>ROUND(E168*N168,2)</f>
        <v>0.02</v>
      </c>
      <c r="P168" s="176">
        <v>0</v>
      </c>
      <c r="Q168" s="176">
        <f>ROUND(E168*P168,2)</f>
        <v>0</v>
      </c>
      <c r="R168" s="176" t="s">
        <v>348</v>
      </c>
      <c r="S168" s="176" t="s">
        <v>269</v>
      </c>
      <c r="T168" s="161">
        <v>0.15</v>
      </c>
      <c r="U168" s="161">
        <f>ROUND(E168*T168,2)</f>
        <v>3.92</v>
      </c>
      <c r="V168" s="161"/>
      <c r="W168" s="152"/>
      <c r="X168" s="152"/>
      <c r="Y168" s="152"/>
      <c r="Z168" s="152"/>
      <c r="AA168" s="152"/>
      <c r="AB168" s="152"/>
      <c r="AC168" s="152"/>
      <c r="AD168" s="152"/>
      <c r="AE168" s="152"/>
      <c r="AF168" s="152" t="s">
        <v>433</v>
      </c>
      <c r="AG168" s="152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</row>
    <row r="169" spans="1:59" outlineLevel="1" x14ac:dyDescent="0.2">
      <c r="A169" s="159"/>
      <c r="B169" s="160"/>
      <c r="C169" s="193" t="s">
        <v>2825</v>
      </c>
      <c r="D169" s="191"/>
      <c r="E169" s="192">
        <v>26.1</v>
      </c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52"/>
      <c r="X169" s="152"/>
      <c r="Y169" s="152"/>
      <c r="Z169" s="152"/>
      <c r="AA169" s="152"/>
      <c r="AB169" s="152"/>
      <c r="AC169" s="152"/>
      <c r="AD169" s="152"/>
      <c r="AE169" s="152"/>
      <c r="AF169" s="152" t="s">
        <v>329</v>
      </c>
      <c r="AG169" s="152">
        <v>0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</row>
    <row r="170" spans="1:59" x14ac:dyDescent="0.2">
      <c r="A170" s="166" t="s">
        <v>260</v>
      </c>
      <c r="B170" s="167" t="s">
        <v>148</v>
      </c>
      <c r="C170" s="185" t="s">
        <v>149</v>
      </c>
      <c r="D170" s="168"/>
      <c r="E170" s="169"/>
      <c r="F170" s="170"/>
      <c r="G170" s="170">
        <f>SUMIF(AF171:AF209,"&lt;&gt;NOR",G171:G209)</f>
        <v>0</v>
      </c>
      <c r="H170" s="170"/>
      <c r="I170" s="170">
        <f>SUM(I171:I209)</f>
        <v>0</v>
      </c>
      <c r="J170" s="170"/>
      <c r="K170" s="170">
        <f>SUM(K171:K209)</f>
        <v>0</v>
      </c>
      <c r="L170" s="170"/>
      <c r="M170" s="170">
        <f>SUM(M171:M209)</f>
        <v>0</v>
      </c>
      <c r="N170" s="170"/>
      <c r="O170" s="170">
        <f>SUM(O171:O209)</f>
        <v>158.01999999999998</v>
      </c>
      <c r="P170" s="170"/>
      <c r="Q170" s="170">
        <f>SUM(Q171:Q209)</f>
        <v>0</v>
      </c>
      <c r="R170" s="170"/>
      <c r="S170" s="170"/>
      <c r="T170" s="165"/>
      <c r="U170" s="165">
        <f>SUM(U171:U209)</f>
        <v>307.61</v>
      </c>
      <c r="V170" s="165"/>
      <c r="AF170" t="s">
        <v>261</v>
      </c>
    </row>
    <row r="171" spans="1:59" outlineLevel="1" x14ac:dyDescent="0.2">
      <c r="A171" s="171">
        <v>47</v>
      </c>
      <c r="B171" s="172" t="s">
        <v>580</v>
      </c>
      <c r="C171" s="187" t="s">
        <v>581</v>
      </c>
      <c r="D171" s="173" t="s">
        <v>323</v>
      </c>
      <c r="E171" s="174">
        <v>11.581099999999999</v>
      </c>
      <c r="F171" s="175"/>
      <c r="G171" s="176">
        <f>ROUND(E171*F171,2)</f>
        <v>0</v>
      </c>
      <c r="H171" s="175"/>
      <c r="I171" s="176">
        <f>ROUND(E171*H171,2)</f>
        <v>0</v>
      </c>
      <c r="J171" s="175"/>
      <c r="K171" s="176">
        <f>ROUND(E171*J171,2)</f>
        <v>0</v>
      </c>
      <c r="L171" s="176">
        <v>15</v>
      </c>
      <c r="M171" s="176">
        <f>G171*(1+L171/100)</f>
        <v>0</v>
      </c>
      <c r="N171" s="176">
        <v>2.5251100000000002</v>
      </c>
      <c r="O171" s="176">
        <f>ROUND(E171*N171,2)</f>
        <v>29.24</v>
      </c>
      <c r="P171" s="176">
        <v>0</v>
      </c>
      <c r="Q171" s="176">
        <f>ROUND(E171*P171,2)</f>
        <v>0</v>
      </c>
      <c r="R171" s="176" t="s">
        <v>348</v>
      </c>
      <c r="S171" s="176" t="s">
        <v>269</v>
      </c>
      <c r="T171" s="161">
        <v>1.448</v>
      </c>
      <c r="U171" s="161">
        <f>ROUND(E171*T171,2)</f>
        <v>16.77</v>
      </c>
      <c r="V171" s="161"/>
      <c r="W171" s="152"/>
      <c r="X171" s="152"/>
      <c r="Y171" s="152"/>
      <c r="Z171" s="152"/>
      <c r="AA171" s="152"/>
      <c r="AB171" s="152"/>
      <c r="AC171" s="152"/>
      <c r="AD171" s="152"/>
      <c r="AE171" s="152"/>
      <c r="AF171" s="152" t="s">
        <v>433</v>
      </c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</row>
    <row r="172" spans="1:59" outlineLevel="1" x14ac:dyDescent="0.2">
      <c r="A172" s="159"/>
      <c r="B172" s="160"/>
      <c r="C172" s="193" t="s">
        <v>2826</v>
      </c>
      <c r="D172" s="191"/>
      <c r="E172" s="192">
        <v>6.96</v>
      </c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52"/>
      <c r="X172" s="152"/>
      <c r="Y172" s="152"/>
      <c r="Z172" s="152"/>
      <c r="AA172" s="152"/>
      <c r="AB172" s="152"/>
      <c r="AC172" s="152"/>
      <c r="AD172" s="152"/>
      <c r="AE172" s="152"/>
      <c r="AF172" s="152" t="s">
        <v>329</v>
      </c>
      <c r="AG172" s="152">
        <v>0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</row>
    <row r="173" spans="1:59" outlineLevel="1" x14ac:dyDescent="0.2">
      <c r="A173" s="159"/>
      <c r="B173" s="160"/>
      <c r="C173" s="193" t="s">
        <v>2827</v>
      </c>
      <c r="D173" s="191"/>
      <c r="E173" s="192">
        <v>0.53</v>
      </c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 t="s">
        <v>329</v>
      </c>
      <c r="AG173" s="152">
        <v>0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</row>
    <row r="174" spans="1:59" outlineLevel="1" x14ac:dyDescent="0.2">
      <c r="A174" s="159"/>
      <c r="B174" s="160"/>
      <c r="C174" s="193" t="s">
        <v>2828</v>
      </c>
      <c r="D174" s="191"/>
      <c r="E174" s="192">
        <v>1.33</v>
      </c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 t="s">
        <v>329</v>
      </c>
      <c r="AG174" s="152">
        <v>0</v>
      </c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</row>
    <row r="175" spans="1:59" outlineLevel="1" x14ac:dyDescent="0.2">
      <c r="A175" s="159"/>
      <c r="B175" s="160"/>
      <c r="C175" s="193" t="s">
        <v>2829</v>
      </c>
      <c r="D175" s="191"/>
      <c r="E175" s="192">
        <v>2.77</v>
      </c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 t="s">
        <v>329</v>
      </c>
      <c r="AG175" s="152">
        <v>0</v>
      </c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</row>
    <row r="176" spans="1:59" outlineLevel="1" x14ac:dyDescent="0.2">
      <c r="A176" s="171">
        <v>48</v>
      </c>
      <c r="B176" s="172" t="s">
        <v>586</v>
      </c>
      <c r="C176" s="187" t="s">
        <v>587</v>
      </c>
      <c r="D176" s="173" t="s">
        <v>369</v>
      </c>
      <c r="E176" s="174">
        <v>0.79200000000000004</v>
      </c>
      <c r="F176" s="175"/>
      <c r="G176" s="176">
        <f>ROUND(E176*F176,2)</f>
        <v>0</v>
      </c>
      <c r="H176" s="175"/>
      <c r="I176" s="176">
        <f>ROUND(E176*H176,2)</f>
        <v>0</v>
      </c>
      <c r="J176" s="175"/>
      <c r="K176" s="176">
        <f>ROUND(E176*J176,2)</f>
        <v>0</v>
      </c>
      <c r="L176" s="176">
        <v>15</v>
      </c>
      <c r="M176" s="176">
        <f>G176*(1+L176/100)</f>
        <v>0</v>
      </c>
      <c r="N176" s="176">
        <v>1.0166500000000001</v>
      </c>
      <c r="O176" s="176">
        <f>ROUND(E176*N176,2)</f>
        <v>0.81</v>
      </c>
      <c r="P176" s="176">
        <v>0</v>
      </c>
      <c r="Q176" s="176">
        <f>ROUND(E176*P176,2)</f>
        <v>0</v>
      </c>
      <c r="R176" s="176" t="s">
        <v>348</v>
      </c>
      <c r="S176" s="176" t="s">
        <v>269</v>
      </c>
      <c r="T176" s="161">
        <v>27.672999999999998</v>
      </c>
      <c r="U176" s="161">
        <f>ROUND(E176*T176,2)</f>
        <v>21.92</v>
      </c>
      <c r="V176" s="161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 t="s">
        <v>433</v>
      </c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</row>
    <row r="177" spans="1:59" outlineLevel="1" x14ac:dyDescent="0.2">
      <c r="A177" s="159"/>
      <c r="B177" s="160"/>
      <c r="C177" s="193" t="s">
        <v>2830</v>
      </c>
      <c r="D177" s="191"/>
      <c r="E177" s="192">
        <v>0.64</v>
      </c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 t="s">
        <v>329</v>
      </c>
      <c r="AG177" s="152">
        <v>0</v>
      </c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</row>
    <row r="178" spans="1:59" outlineLevel="1" x14ac:dyDescent="0.2">
      <c r="A178" s="159"/>
      <c r="B178" s="160"/>
      <c r="C178" s="193" t="s">
        <v>2831</v>
      </c>
      <c r="D178" s="191"/>
      <c r="E178" s="192">
        <v>0.15</v>
      </c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52"/>
      <c r="X178" s="152"/>
      <c r="Y178" s="152"/>
      <c r="Z178" s="152"/>
      <c r="AA178" s="152"/>
      <c r="AB178" s="152"/>
      <c r="AC178" s="152"/>
      <c r="AD178" s="152"/>
      <c r="AE178" s="152"/>
      <c r="AF178" s="152" t="s">
        <v>329</v>
      </c>
      <c r="AG178" s="152">
        <v>0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</row>
    <row r="179" spans="1:59" outlineLevel="1" x14ac:dyDescent="0.2">
      <c r="A179" s="159"/>
      <c r="B179" s="160"/>
      <c r="C179" s="193" t="s">
        <v>2832</v>
      </c>
      <c r="D179" s="191"/>
      <c r="E179" s="192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52"/>
      <c r="X179" s="152"/>
      <c r="Y179" s="152"/>
      <c r="Z179" s="152"/>
      <c r="AA179" s="152"/>
      <c r="AB179" s="152"/>
      <c r="AC179" s="152"/>
      <c r="AD179" s="152"/>
      <c r="AE179" s="152"/>
      <c r="AF179" s="152" t="s">
        <v>329</v>
      </c>
      <c r="AG179" s="152">
        <v>0</v>
      </c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</row>
    <row r="180" spans="1:59" outlineLevel="1" x14ac:dyDescent="0.2">
      <c r="A180" s="171">
        <v>49</v>
      </c>
      <c r="B180" s="172" t="s">
        <v>595</v>
      </c>
      <c r="C180" s="187" t="s">
        <v>596</v>
      </c>
      <c r="D180" s="173" t="s">
        <v>364</v>
      </c>
      <c r="E180" s="174">
        <v>57.76</v>
      </c>
      <c r="F180" s="175"/>
      <c r="G180" s="176">
        <f>ROUND(E180*F180,2)</f>
        <v>0</v>
      </c>
      <c r="H180" s="175"/>
      <c r="I180" s="176">
        <f>ROUND(E180*H180,2)</f>
        <v>0</v>
      </c>
      <c r="J180" s="175"/>
      <c r="K180" s="176">
        <f>ROUND(E180*J180,2)</f>
        <v>0</v>
      </c>
      <c r="L180" s="176">
        <v>15</v>
      </c>
      <c r="M180" s="176">
        <f>G180*(1+L180/100)</f>
        <v>0</v>
      </c>
      <c r="N180" s="176">
        <v>2.6720000000000001E-2</v>
      </c>
      <c r="O180" s="176">
        <f>ROUND(E180*N180,2)</f>
        <v>1.54</v>
      </c>
      <c r="P180" s="176">
        <v>0</v>
      </c>
      <c r="Q180" s="176">
        <f>ROUND(E180*P180,2)</f>
        <v>0</v>
      </c>
      <c r="R180" s="176" t="s">
        <v>348</v>
      </c>
      <c r="S180" s="176" t="s">
        <v>269</v>
      </c>
      <c r="T180" s="161">
        <v>0.245</v>
      </c>
      <c r="U180" s="161">
        <f>ROUND(E180*T180,2)</f>
        <v>14.15</v>
      </c>
      <c r="V180" s="161"/>
      <c r="W180" s="152"/>
      <c r="X180" s="152"/>
      <c r="Y180" s="152"/>
      <c r="Z180" s="152"/>
      <c r="AA180" s="152"/>
      <c r="AB180" s="152"/>
      <c r="AC180" s="152"/>
      <c r="AD180" s="152"/>
      <c r="AE180" s="152"/>
      <c r="AF180" s="152" t="s">
        <v>433</v>
      </c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</row>
    <row r="181" spans="1:59" outlineLevel="1" x14ac:dyDescent="0.2">
      <c r="A181" s="159"/>
      <c r="B181" s="160"/>
      <c r="C181" s="257" t="s">
        <v>593</v>
      </c>
      <c r="D181" s="258"/>
      <c r="E181" s="258"/>
      <c r="F181" s="258"/>
      <c r="G181" s="258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52"/>
      <c r="X181" s="152"/>
      <c r="Y181" s="152"/>
      <c r="Z181" s="152"/>
      <c r="AA181" s="152"/>
      <c r="AB181" s="152"/>
      <c r="AC181" s="152"/>
      <c r="AD181" s="152"/>
      <c r="AE181" s="152"/>
      <c r="AF181" s="152" t="s">
        <v>327</v>
      </c>
      <c r="AG181" s="152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</row>
    <row r="182" spans="1:59" outlineLevel="1" x14ac:dyDescent="0.2">
      <c r="A182" s="159"/>
      <c r="B182" s="160"/>
      <c r="C182" s="193" t="s">
        <v>2833</v>
      </c>
      <c r="D182" s="191"/>
      <c r="E182" s="192">
        <v>57.76</v>
      </c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52"/>
      <c r="X182" s="152"/>
      <c r="Y182" s="152"/>
      <c r="Z182" s="152"/>
      <c r="AA182" s="152"/>
      <c r="AB182" s="152"/>
      <c r="AC182" s="152"/>
      <c r="AD182" s="152"/>
      <c r="AE182" s="152"/>
      <c r="AF182" s="152" t="s">
        <v>329</v>
      </c>
      <c r="AG182" s="152">
        <v>0</v>
      </c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</row>
    <row r="183" spans="1:59" outlineLevel="1" x14ac:dyDescent="0.2">
      <c r="A183" s="171">
        <v>50</v>
      </c>
      <c r="B183" s="172" t="s">
        <v>591</v>
      </c>
      <c r="C183" s="187" t="s">
        <v>592</v>
      </c>
      <c r="D183" s="173" t="s">
        <v>364</v>
      </c>
      <c r="E183" s="174">
        <v>93.52</v>
      </c>
      <c r="F183" s="175"/>
      <c r="G183" s="176">
        <f>ROUND(E183*F183,2)</f>
        <v>0</v>
      </c>
      <c r="H183" s="175"/>
      <c r="I183" s="176">
        <f>ROUND(E183*H183,2)</f>
        <v>0</v>
      </c>
      <c r="J183" s="175"/>
      <c r="K183" s="176">
        <f>ROUND(E183*J183,2)</f>
        <v>0</v>
      </c>
      <c r="L183" s="176">
        <v>15</v>
      </c>
      <c r="M183" s="176">
        <f>G183*(1+L183/100)</f>
        <v>0</v>
      </c>
      <c r="N183" s="176">
        <v>2.349E-2</v>
      </c>
      <c r="O183" s="176">
        <f>ROUND(E183*N183,2)</f>
        <v>2.2000000000000002</v>
      </c>
      <c r="P183" s="176">
        <v>0</v>
      </c>
      <c r="Q183" s="176">
        <f>ROUND(E183*P183,2)</f>
        <v>0</v>
      </c>
      <c r="R183" s="176" t="s">
        <v>348</v>
      </c>
      <c r="S183" s="176" t="s">
        <v>269</v>
      </c>
      <c r="T183" s="161">
        <v>0.245</v>
      </c>
      <c r="U183" s="161">
        <f>ROUND(E183*T183,2)</f>
        <v>22.91</v>
      </c>
      <c r="V183" s="161"/>
      <c r="W183" s="152"/>
      <c r="X183" s="152"/>
      <c r="Y183" s="152"/>
      <c r="Z183" s="152"/>
      <c r="AA183" s="152"/>
      <c r="AB183" s="152"/>
      <c r="AC183" s="152"/>
      <c r="AD183" s="152"/>
      <c r="AE183" s="152"/>
      <c r="AF183" s="152" t="s">
        <v>433</v>
      </c>
      <c r="AG183" s="152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</row>
    <row r="184" spans="1:59" outlineLevel="1" x14ac:dyDescent="0.2">
      <c r="A184" s="159"/>
      <c r="B184" s="160"/>
      <c r="C184" s="257" t="s">
        <v>593</v>
      </c>
      <c r="D184" s="258"/>
      <c r="E184" s="258"/>
      <c r="F184" s="258"/>
      <c r="G184" s="258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52"/>
      <c r="X184" s="152"/>
      <c r="Y184" s="152"/>
      <c r="Z184" s="152"/>
      <c r="AA184" s="152"/>
      <c r="AB184" s="152"/>
      <c r="AC184" s="152"/>
      <c r="AD184" s="152"/>
      <c r="AE184" s="152"/>
      <c r="AF184" s="152" t="s">
        <v>327</v>
      </c>
      <c r="AG184" s="152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</row>
    <row r="185" spans="1:59" outlineLevel="1" x14ac:dyDescent="0.2">
      <c r="A185" s="159"/>
      <c r="B185" s="160"/>
      <c r="C185" s="193" t="s">
        <v>2834</v>
      </c>
      <c r="D185" s="191"/>
      <c r="E185" s="192">
        <v>93.52</v>
      </c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52"/>
      <c r="X185" s="152"/>
      <c r="Y185" s="152"/>
      <c r="Z185" s="152"/>
      <c r="AA185" s="152"/>
      <c r="AB185" s="152"/>
      <c r="AC185" s="152"/>
      <c r="AD185" s="152"/>
      <c r="AE185" s="152"/>
      <c r="AF185" s="152" t="s">
        <v>329</v>
      </c>
      <c r="AG185" s="152">
        <v>0</v>
      </c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</row>
    <row r="186" spans="1:59" outlineLevel="1" x14ac:dyDescent="0.2">
      <c r="A186" s="171">
        <v>51</v>
      </c>
      <c r="B186" s="172" t="s">
        <v>605</v>
      </c>
      <c r="C186" s="187" t="s">
        <v>606</v>
      </c>
      <c r="D186" s="173" t="s">
        <v>323</v>
      </c>
      <c r="E186" s="174">
        <v>1.264</v>
      </c>
      <c r="F186" s="175"/>
      <c r="G186" s="176">
        <f>ROUND(E186*F186,2)</f>
        <v>0</v>
      </c>
      <c r="H186" s="175"/>
      <c r="I186" s="176">
        <f>ROUND(E186*H186,2)</f>
        <v>0</v>
      </c>
      <c r="J186" s="175"/>
      <c r="K186" s="176">
        <f>ROUND(E186*J186,2)</f>
        <v>0</v>
      </c>
      <c r="L186" s="176">
        <v>15</v>
      </c>
      <c r="M186" s="176">
        <f>G186*(1+L186/100)</f>
        <v>0</v>
      </c>
      <c r="N186" s="176">
        <v>2.5698099999999999</v>
      </c>
      <c r="O186" s="176">
        <f>ROUND(E186*N186,2)</f>
        <v>3.25</v>
      </c>
      <c r="P186" s="176">
        <v>0</v>
      </c>
      <c r="Q186" s="176">
        <f>ROUND(E186*P186,2)</f>
        <v>0</v>
      </c>
      <c r="R186" s="176" t="s">
        <v>607</v>
      </c>
      <c r="S186" s="176" t="s">
        <v>269</v>
      </c>
      <c r="T186" s="161">
        <v>3.9289999999999998</v>
      </c>
      <c r="U186" s="161">
        <f>ROUND(E186*T186,2)</f>
        <v>4.97</v>
      </c>
      <c r="V186" s="161"/>
      <c r="W186" s="152"/>
      <c r="X186" s="152"/>
      <c r="Y186" s="152"/>
      <c r="Z186" s="152"/>
      <c r="AA186" s="152"/>
      <c r="AB186" s="152"/>
      <c r="AC186" s="152"/>
      <c r="AD186" s="152"/>
      <c r="AE186" s="152"/>
      <c r="AF186" s="152" t="s">
        <v>433</v>
      </c>
      <c r="AG186" s="152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</row>
    <row r="187" spans="1:59" outlineLevel="1" x14ac:dyDescent="0.2">
      <c r="A187" s="159"/>
      <c r="B187" s="160"/>
      <c r="C187" s="257" t="s">
        <v>608</v>
      </c>
      <c r="D187" s="258"/>
      <c r="E187" s="258"/>
      <c r="F187" s="258"/>
      <c r="G187" s="258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52"/>
      <c r="X187" s="152"/>
      <c r="Y187" s="152"/>
      <c r="Z187" s="152"/>
      <c r="AA187" s="152"/>
      <c r="AB187" s="152"/>
      <c r="AC187" s="152"/>
      <c r="AD187" s="152"/>
      <c r="AE187" s="152"/>
      <c r="AF187" s="152" t="s">
        <v>327</v>
      </c>
      <c r="AG187" s="152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</row>
    <row r="188" spans="1:59" outlineLevel="1" x14ac:dyDescent="0.2">
      <c r="A188" s="159"/>
      <c r="B188" s="160"/>
      <c r="C188" s="193" t="s">
        <v>2835</v>
      </c>
      <c r="D188" s="191"/>
      <c r="E188" s="192">
        <v>1.26</v>
      </c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52"/>
      <c r="X188" s="152"/>
      <c r="Y188" s="152"/>
      <c r="Z188" s="152"/>
      <c r="AA188" s="152"/>
      <c r="AB188" s="152"/>
      <c r="AC188" s="152"/>
      <c r="AD188" s="152"/>
      <c r="AE188" s="152"/>
      <c r="AF188" s="152" t="s">
        <v>329</v>
      </c>
      <c r="AG188" s="152">
        <v>0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</row>
    <row r="189" spans="1:59" outlineLevel="1" x14ac:dyDescent="0.2">
      <c r="A189" s="171">
        <v>52</v>
      </c>
      <c r="B189" s="172" t="s">
        <v>610</v>
      </c>
      <c r="C189" s="187" t="s">
        <v>611</v>
      </c>
      <c r="D189" s="173" t="s">
        <v>369</v>
      </c>
      <c r="E189" s="174">
        <v>0.31819999999999998</v>
      </c>
      <c r="F189" s="175"/>
      <c r="G189" s="176">
        <f>ROUND(E189*F189,2)</f>
        <v>0</v>
      </c>
      <c r="H189" s="175"/>
      <c r="I189" s="176">
        <f>ROUND(E189*H189,2)</f>
        <v>0</v>
      </c>
      <c r="J189" s="175"/>
      <c r="K189" s="176">
        <f>ROUND(E189*J189,2)</f>
        <v>0</v>
      </c>
      <c r="L189" s="176">
        <v>15</v>
      </c>
      <c r="M189" s="176">
        <f>G189*(1+L189/100)</f>
        <v>0</v>
      </c>
      <c r="N189" s="176">
        <v>1.002</v>
      </c>
      <c r="O189" s="176">
        <f>ROUND(E189*N189,2)</f>
        <v>0.32</v>
      </c>
      <c r="P189" s="176">
        <v>0</v>
      </c>
      <c r="Q189" s="176">
        <f>ROUND(E189*P189,2)</f>
        <v>0</v>
      </c>
      <c r="R189" s="176" t="s">
        <v>607</v>
      </c>
      <c r="S189" s="176" t="s">
        <v>269</v>
      </c>
      <c r="T189" s="161">
        <v>19.399000000000001</v>
      </c>
      <c r="U189" s="161">
        <f>ROUND(E189*T189,2)</f>
        <v>6.17</v>
      </c>
      <c r="V189" s="161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 t="s">
        <v>433</v>
      </c>
      <c r="AG189" s="152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</row>
    <row r="190" spans="1:59" outlineLevel="1" x14ac:dyDescent="0.2">
      <c r="A190" s="159"/>
      <c r="B190" s="160"/>
      <c r="C190" s="193" t="s">
        <v>2836</v>
      </c>
      <c r="D190" s="191"/>
      <c r="E190" s="192">
        <v>0.32</v>
      </c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 t="s">
        <v>329</v>
      </c>
      <c r="AG190" s="152">
        <v>0</v>
      </c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</row>
    <row r="191" spans="1:59" outlineLevel="1" x14ac:dyDescent="0.2">
      <c r="A191" s="171">
        <v>53</v>
      </c>
      <c r="B191" s="172" t="s">
        <v>601</v>
      </c>
      <c r="C191" s="187" t="s">
        <v>2837</v>
      </c>
      <c r="D191" s="173" t="s">
        <v>395</v>
      </c>
      <c r="E191" s="174">
        <v>27</v>
      </c>
      <c r="F191" s="175"/>
      <c r="G191" s="176">
        <f>ROUND(E191*F191,2)</f>
        <v>0</v>
      </c>
      <c r="H191" s="175"/>
      <c r="I191" s="176">
        <f>ROUND(E191*H191,2)</f>
        <v>0</v>
      </c>
      <c r="J191" s="175"/>
      <c r="K191" s="176">
        <f>ROUND(E191*J191,2)</f>
        <v>0</v>
      </c>
      <c r="L191" s="176">
        <v>15</v>
      </c>
      <c r="M191" s="176">
        <f>G191*(1+L191/100)</f>
        <v>0</v>
      </c>
      <c r="N191" s="176">
        <v>0.15486</v>
      </c>
      <c r="O191" s="176">
        <f>ROUND(E191*N191,2)</f>
        <v>4.18</v>
      </c>
      <c r="P191" s="176">
        <v>0</v>
      </c>
      <c r="Q191" s="176">
        <f>ROUND(E191*P191,2)</f>
        <v>0</v>
      </c>
      <c r="R191" s="176"/>
      <c r="S191" s="176" t="s">
        <v>265</v>
      </c>
      <c r="T191" s="161">
        <v>0</v>
      </c>
      <c r="U191" s="161">
        <f>ROUND(E191*T191,2)</f>
        <v>0</v>
      </c>
      <c r="V191" s="161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 t="s">
        <v>433</v>
      </c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</row>
    <row r="192" spans="1:59" outlineLevel="1" x14ac:dyDescent="0.2">
      <c r="A192" s="159"/>
      <c r="B192" s="160"/>
      <c r="C192" s="193" t="s">
        <v>2838</v>
      </c>
      <c r="D192" s="191"/>
      <c r="E192" s="192">
        <v>27</v>
      </c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52"/>
      <c r="X192" s="152"/>
      <c r="Y192" s="152"/>
      <c r="Z192" s="152"/>
      <c r="AA192" s="152"/>
      <c r="AB192" s="152"/>
      <c r="AC192" s="152"/>
      <c r="AD192" s="152"/>
      <c r="AE192" s="152"/>
      <c r="AF192" s="152" t="s">
        <v>329</v>
      </c>
      <c r="AG192" s="152">
        <v>0</v>
      </c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</row>
    <row r="193" spans="1:59" outlineLevel="1" x14ac:dyDescent="0.2">
      <c r="A193" s="171">
        <v>54</v>
      </c>
      <c r="B193" s="172" t="s">
        <v>598</v>
      </c>
      <c r="C193" s="187" t="s">
        <v>599</v>
      </c>
      <c r="D193" s="173" t="s">
        <v>395</v>
      </c>
      <c r="E193" s="174">
        <v>8</v>
      </c>
      <c r="F193" s="175"/>
      <c r="G193" s="176">
        <f>ROUND(E193*F193,2)</f>
        <v>0</v>
      </c>
      <c r="H193" s="175"/>
      <c r="I193" s="176">
        <f>ROUND(E193*H193,2)</f>
        <v>0</v>
      </c>
      <c r="J193" s="175"/>
      <c r="K193" s="176">
        <f>ROUND(E193*J193,2)</f>
        <v>0</v>
      </c>
      <c r="L193" s="176">
        <v>15</v>
      </c>
      <c r="M193" s="176">
        <f>G193*(1+L193/100)</f>
        <v>0</v>
      </c>
      <c r="N193" s="176">
        <v>0.15486</v>
      </c>
      <c r="O193" s="176">
        <f>ROUND(E193*N193,2)</f>
        <v>1.24</v>
      </c>
      <c r="P193" s="176">
        <v>0</v>
      </c>
      <c r="Q193" s="176">
        <f>ROUND(E193*P193,2)</f>
        <v>0</v>
      </c>
      <c r="R193" s="176"/>
      <c r="S193" s="176" t="s">
        <v>269</v>
      </c>
      <c r="T193" s="161">
        <v>0.88900000000000001</v>
      </c>
      <c r="U193" s="161">
        <f>ROUND(E193*T193,2)</f>
        <v>7.11</v>
      </c>
      <c r="V193" s="161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 t="s">
        <v>433</v>
      </c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</row>
    <row r="194" spans="1:59" outlineLevel="1" x14ac:dyDescent="0.2">
      <c r="A194" s="159"/>
      <c r="B194" s="160"/>
      <c r="C194" s="193" t="s">
        <v>2839</v>
      </c>
      <c r="D194" s="191"/>
      <c r="E194" s="192">
        <v>8</v>
      </c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 t="s">
        <v>329</v>
      </c>
      <c r="AG194" s="152">
        <v>0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</row>
    <row r="195" spans="1:59" outlineLevel="1" x14ac:dyDescent="0.2">
      <c r="A195" s="171">
        <v>55</v>
      </c>
      <c r="B195" s="172" t="s">
        <v>601</v>
      </c>
      <c r="C195" s="187" t="s">
        <v>602</v>
      </c>
      <c r="D195" s="173" t="s">
        <v>353</v>
      </c>
      <c r="E195" s="174">
        <v>316</v>
      </c>
      <c r="F195" s="175"/>
      <c r="G195" s="176">
        <f>ROUND(E195*F195,2)</f>
        <v>0</v>
      </c>
      <c r="H195" s="175"/>
      <c r="I195" s="176">
        <f>ROUND(E195*H195,2)</f>
        <v>0</v>
      </c>
      <c r="J195" s="175"/>
      <c r="K195" s="176">
        <f>ROUND(E195*J195,2)</f>
        <v>0</v>
      </c>
      <c r="L195" s="176">
        <v>15</v>
      </c>
      <c r="M195" s="176">
        <f>G195*(1+L195/100)</f>
        <v>0</v>
      </c>
      <c r="N195" s="176">
        <v>0.35499999999999998</v>
      </c>
      <c r="O195" s="176">
        <f>ROUND(E195*N195,2)</f>
        <v>112.18</v>
      </c>
      <c r="P195" s="176">
        <v>0</v>
      </c>
      <c r="Q195" s="176">
        <f>ROUND(E195*P195,2)</f>
        <v>0</v>
      </c>
      <c r="R195" s="176"/>
      <c r="S195" s="176" t="s">
        <v>265</v>
      </c>
      <c r="T195" s="161">
        <v>0</v>
      </c>
      <c r="U195" s="161">
        <f>ROUND(E195*T195,2)</f>
        <v>0</v>
      </c>
      <c r="V195" s="161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 t="s">
        <v>1548</v>
      </c>
      <c r="AG195" s="152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</row>
    <row r="196" spans="1:59" ht="22.5" outlineLevel="1" x14ac:dyDescent="0.2">
      <c r="A196" s="159"/>
      <c r="B196" s="160"/>
      <c r="C196" s="248" t="s">
        <v>2840</v>
      </c>
      <c r="D196" s="249"/>
      <c r="E196" s="249"/>
      <c r="F196" s="249"/>
      <c r="G196" s="249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52"/>
      <c r="X196" s="152"/>
      <c r="Y196" s="152"/>
      <c r="Z196" s="152"/>
      <c r="AA196" s="152"/>
      <c r="AB196" s="152"/>
      <c r="AC196" s="152"/>
      <c r="AD196" s="152"/>
      <c r="AE196" s="152"/>
      <c r="AF196" s="152" t="s">
        <v>272</v>
      </c>
      <c r="AG196" s="152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83" t="str">
        <f>C196</f>
        <v>Dodávka stropních předpjatých dutinových dílců (panelů) tl. 265 mm dle výkresu skladby stropní konstrukce. Včetně vybrání a výřezů pro prostupy, ucpávky dutin a doprava na stavbu.</v>
      </c>
      <c r="BA196" s="152"/>
      <c r="BB196" s="152"/>
      <c r="BC196" s="152"/>
      <c r="BD196" s="152"/>
      <c r="BE196" s="152"/>
      <c r="BF196" s="152"/>
      <c r="BG196" s="152"/>
    </row>
    <row r="197" spans="1:59" outlineLevel="1" x14ac:dyDescent="0.2">
      <c r="A197" s="159"/>
      <c r="B197" s="160"/>
      <c r="C197" s="193" t="s">
        <v>2841</v>
      </c>
      <c r="D197" s="191"/>
      <c r="E197" s="192">
        <v>316</v>
      </c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 t="s">
        <v>329</v>
      </c>
      <c r="AG197" s="152">
        <v>0</v>
      </c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</row>
    <row r="198" spans="1:59" ht="22.5" outlineLevel="1" x14ac:dyDescent="0.2">
      <c r="A198" s="171">
        <v>56</v>
      </c>
      <c r="B198" s="172" t="s">
        <v>613</v>
      </c>
      <c r="C198" s="187" t="s">
        <v>614</v>
      </c>
      <c r="D198" s="173" t="s">
        <v>353</v>
      </c>
      <c r="E198" s="174">
        <v>142.53</v>
      </c>
      <c r="F198" s="175"/>
      <c r="G198" s="176">
        <f>ROUND(E198*F198,2)</f>
        <v>0</v>
      </c>
      <c r="H198" s="175"/>
      <c r="I198" s="176">
        <f>ROUND(E198*H198,2)</f>
        <v>0</v>
      </c>
      <c r="J198" s="175"/>
      <c r="K198" s="176">
        <f>ROUND(E198*J198,2)</f>
        <v>0</v>
      </c>
      <c r="L198" s="176">
        <v>15</v>
      </c>
      <c r="M198" s="176">
        <f>G198*(1+L198/100)</f>
        <v>0</v>
      </c>
      <c r="N198" s="176">
        <v>1.12E-2</v>
      </c>
      <c r="O198" s="176">
        <f>ROUND(E198*N198,2)</f>
        <v>1.6</v>
      </c>
      <c r="P198" s="176">
        <v>0</v>
      </c>
      <c r="Q198" s="176">
        <f>ROUND(E198*P198,2)</f>
        <v>0</v>
      </c>
      <c r="R198" s="176" t="s">
        <v>348</v>
      </c>
      <c r="S198" s="176" t="s">
        <v>269</v>
      </c>
      <c r="T198" s="161">
        <v>0.92</v>
      </c>
      <c r="U198" s="161">
        <f>ROUND(E198*T198,2)</f>
        <v>131.13</v>
      </c>
      <c r="V198" s="161"/>
      <c r="W198" s="152"/>
      <c r="X198" s="152"/>
      <c r="Y198" s="152"/>
      <c r="Z198" s="152"/>
      <c r="AA198" s="152"/>
      <c r="AB198" s="152"/>
      <c r="AC198" s="152"/>
      <c r="AD198" s="152"/>
      <c r="AE198" s="152"/>
      <c r="AF198" s="152" t="s">
        <v>433</v>
      </c>
      <c r="AG198" s="152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</row>
    <row r="199" spans="1:59" outlineLevel="1" x14ac:dyDescent="0.2">
      <c r="A199" s="159"/>
      <c r="B199" s="160"/>
      <c r="C199" s="193" t="s">
        <v>2842</v>
      </c>
      <c r="D199" s="191"/>
      <c r="E199" s="192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52"/>
      <c r="X199" s="152"/>
      <c r="Y199" s="152"/>
      <c r="Z199" s="152"/>
      <c r="AA199" s="152"/>
      <c r="AB199" s="152"/>
      <c r="AC199" s="152"/>
      <c r="AD199" s="152"/>
      <c r="AE199" s="152"/>
      <c r="AF199" s="152" t="s">
        <v>329</v>
      </c>
      <c r="AG199" s="152">
        <v>0</v>
      </c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</row>
    <row r="200" spans="1:59" outlineLevel="1" x14ac:dyDescent="0.2">
      <c r="A200" s="159"/>
      <c r="B200" s="160"/>
      <c r="C200" s="193" t="s">
        <v>2843</v>
      </c>
      <c r="D200" s="191"/>
      <c r="E200" s="192">
        <v>142.53</v>
      </c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52"/>
      <c r="X200" s="152"/>
      <c r="Y200" s="152"/>
      <c r="Z200" s="152"/>
      <c r="AA200" s="152"/>
      <c r="AB200" s="152"/>
      <c r="AC200" s="152"/>
      <c r="AD200" s="152"/>
      <c r="AE200" s="152"/>
      <c r="AF200" s="152" t="s">
        <v>329</v>
      </c>
      <c r="AG200" s="152">
        <v>0</v>
      </c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</row>
    <row r="201" spans="1:59" ht="22.5" outlineLevel="1" x14ac:dyDescent="0.2">
      <c r="A201" s="171">
        <v>57</v>
      </c>
      <c r="B201" s="172" t="s">
        <v>617</v>
      </c>
      <c r="C201" s="187" t="s">
        <v>618</v>
      </c>
      <c r="D201" s="173" t="s">
        <v>353</v>
      </c>
      <c r="E201" s="174">
        <v>51.76</v>
      </c>
      <c r="F201" s="175"/>
      <c r="G201" s="176">
        <f>ROUND(E201*F201,2)</f>
        <v>0</v>
      </c>
      <c r="H201" s="175"/>
      <c r="I201" s="176">
        <f>ROUND(E201*H201,2)</f>
        <v>0</v>
      </c>
      <c r="J201" s="175"/>
      <c r="K201" s="176">
        <f>ROUND(E201*J201,2)</f>
        <v>0</v>
      </c>
      <c r="L201" s="176">
        <v>15</v>
      </c>
      <c r="M201" s="176">
        <f>G201*(1+L201/100)</f>
        <v>0</v>
      </c>
      <c r="N201" s="176">
        <v>1.2359999999999999E-2</v>
      </c>
      <c r="O201" s="176">
        <f>ROUND(E201*N201,2)</f>
        <v>0.64</v>
      </c>
      <c r="P201" s="176">
        <v>0</v>
      </c>
      <c r="Q201" s="176">
        <f>ROUND(E201*P201,2)</f>
        <v>0</v>
      </c>
      <c r="R201" s="176" t="s">
        <v>348</v>
      </c>
      <c r="S201" s="176" t="s">
        <v>269</v>
      </c>
      <c r="T201" s="161">
        <v>0.95</v>
      </c>
      <c r="U201" s="161">
        <f>ROUND(E201*T201,2)</f>
        <v>49.17</v>
      </c>
      <c r="V201" s="161"/>
      <c r="W201" s="152"/>
      <c r="X201" s="152"/>
      <c r="Y201" s="152"/>
      <c r="Z201" s="152"/>
      <c r="AA201" s="152"/>
      <c r="AB201" s="152"/>
      <c r="AC201" s="152"/>
      <c r="AD201" s="152"/>
      <c r="AE201" s="152"/>
      <c r="AF201" s="152" t="s">
        <v>433</v>
      </c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</row>
    <row r="202" spans="1:59" outlineLevel="1" x14ac:dyDescent="0.2">
      <c r="A202" s="159"/>
      <c r="B202" s="160"/>
      <c r="C202" s="193" t="s">
        <v>2844</v>
      </c>
      <c r="D202" s="191"/>
      <c r="E202" s="192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 t="s">
        <v>329</v>
      </c>
      <c r="AG202" s="152">
        <v>0</v>
      </c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</row>
    <row r="203" spans="1:59" outlineLevel="1" x14ac:dyDescent="0.2">
      <c r="A203" s="159"/>
      <c r="B203" s="160"/>
      <c r="C203" s="193" t="s">
        <v>2845</v>
      </c>
      <c r="D203" s="191"/>
      <c r="E203" s="192">
        <v>51.76</v>
      </c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52"/>
      <c r="X203" s="152"/>
      <c r="Y203" s="152"/>
      <c r="Z203" s="152"/>
      <c r="AA203" s="152"/>
      <c r="AB203" s="152"/>
      <c r="AC203" s="152"/>
      <c r="AD203" s="152"/>
      <c r="AE203" s="152"/>
      <c r="AF203" s="152" t="s">
        <v>329</v>
      </c>
      <c r="AG203" s="152">
        <v>0</v>
      </c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</row>
    <row r="204" spans="1:59" ht="22.5" outlineLevel="1" x14ac:dyDescent="0.2">
      <c r="A204" s="171">
        <v>58</v>
      </c>
      <c r="B204" s="172" t="s">
        <v>621</v>
      </c>
      <c r="C204" s="187" t="s">
        <v>622</v>
      </c>
      <c r="D204" s="173" t="s">
        <v>353</v>
      </c>
      <c r="E204" s="174">
        <v>32.9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15</v>
      </c>
      <c r="M204" s="176">
        <f>G204*(1+L204/100)</f>
        <v>0</v>
      </c>
      <c r="N204" s="176">
        <v>1.247E-2</v>
      </c>
      <c r="O204" s="176">
        <f>ROUND(E204*N204,2)</f>
        <v>0.41</v>
      </c>
      <c r="P204" s="176">
        <v>0</v>
      </c>
      <c r="Q204" s="176">
        <f>ROUND(E204*P204,2)</f>
        <v>0</v>
      </c>
      <c r="R204" s="176" t="s">
        <v>348</v>
      </c>
      <c r="S204" s="176" t="s">
        <v>269</v>
      </c>
      <c r="T204" s="161">
        <v>0.95</v>
      </c>
      <c r="U204" s="161">
        <f>ROUND(E204*T204,2)</f>
        <v>31.26</v>
      </c>
      <c r="V204" s="161"/>
      <c r="W204" s="152"/>
      <c r="X204" s="152"/>
      <c r="Y204" s="152"/>
      <c r="Z204" s="152"/>
      <c r="AA204" s="152"/>
      <c r="AB204" s="152"/>
      <c r="AC204" s="152"/>
      <c r="AD204" s="152"/>
      <c r="AE204" s="152"/>
      <c r="AF204" s="152" t="s">
        <v>433</v>
      </c>
      <c r="AG204" s="152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</row>
    <row r="205" spans="1:59" outlineLevel="1" x14ac:dyDescent="0.2">
      <c r="A205" s="159"/>
      <c r="B205" s="160"/>
      <c r="C205" s="193" t="s">
        <v>2846</v>
      </c>
      <c r="D205" s="191"/>
      <c r="E205" s="192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52"/>
      <c r="X205" s="152"/>
      <c r="Y205" s="152"/>
      <c r="Z205" s="152"/>
      <c r="AA205" s="152"/>
      <c r="AB205" s="152"/>
      <c r="AC205" s="152"/>
      <c r="AD205" s="152"/>
      <c r="AE205" s="152"/>
      <c r="AF205" s="152" t="s">
        <v>329</v>
      </c>
      <c r="AG205" s="152">
        <v>0</v>
      </c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</row>
    <row r="206" spans="1:59" outlineLevel="1" x14ac:dyDescent="0.2">
      <c r="A206" s="159"/>
      <c r="B206" s="160"/>
      <c r="C206" s="193" t="s">
        <v>2847</v>
      </c>
      <c r="D206" s="191"/>
      <c r="E206" s="192">
        <v>32.9</v>
      </c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52"/>
      <c r="X206" s="152"/>
      <c r="Y206" s="152"/>
      <c r="Z206" s="152"/>
      <c r="AA206" s="152"/>
      <c r="AB206" s="152"/>
      <c r="AC206" s="152"/>
      <c r="AD206" s="152"/>
      <c r="AE206" s="152"/>
      <c r="AF206" s="152" t="s">
        <v>329</v>
      </c>
      <c r="AG206" s="152">
        <v>0</v>
      </c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</row>
    <row r="207" spans="1:59" outlineLevel="1" x14ac:dyDescent="0.2">
      <c r="A207" s="171">
        <v>59</v>
      </c>
      <c r="B207" s="172" t="s">
        <v>629</v>
      </c>
      <c r="C207" s="187" t="s">
        <v>630</v>
      </c>
      <c r="D207" s="173" t="s">
        <v>364</v>
      </c>
      <c r="E207" s="174">
        <v>3.6</v>
      </c>
      <c r="F207" s="175"/>
      <c r="G207" s="176">
        <f>ROUND(E207*F207,2)</f>
        <v>0</v>
      </c>
      <c r="H207" s="175"/>
      <c r="I207" s="176">
        <f>ROUND(E207*H207,2)</f>
        <v>0</v>
      </c>
      <c r="J207" s="175"/>
      <c r="K207" s="176">
        <f>ROUND(E207*J207,2)</f>
        <v>0</v>
      </c>
      <c r="L207" s="176">
        <v>15</v>
      </c>
      <c r="M207" s="176">
        <f>G207*(1+L207/100)</f>
        <v>0</v>
      </c>
      <c r="N207" s="176">
        <v>0.11369</v>
      </c>
      <c r="O207" s="176">
        <f>ROUND(E207*N207,2)</f>
        <v>0.41</v>
      </c>
      <c r="P207" s="176">
        <v>0</v>
      </c>
      <c r="Q207" s="176">
        <f>ROUND(E207*P207,2)</f>
        <v>0</v>
      </c>
      <c r="R207" s="176" t="s">
        <v>348</v>
      </c>
      <c r="S207" s="176" t="s">
        <v>269</v>
      </c>
      <c r="T207" s="161">
        <v>0.56850000000000001</v>
      </c>
      <c r="U207" s="161">
        <f>ROUND(E207*T207,2)</f>
        <v>2.0499999999999998</v>
      </c>
      <c r="V207" s="161"/>
      <c r="W207" s="152"/>
      <c r="X207" s="152"/>
      <c r="Y207" s="152"/>
      <c r="Z207" s="152"/>
      <c r="AA207" s="152"/>
      <c r="AB207" s="152"/>
      <c r="AC207" s="152"/>
      <c r="AD207" s="152"/>
      <c r="AE207" s="152"/>
      <c r="AF207" s="152" t="s">
        <v>433</v>
      </c>
      <c r="AG207" s="152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</row>
    <row r="208" spans="1:59" outlineLevel="1" x14ac:dyDescent="0.2">
      <c r="A208" s="159"/>
      <c r="B208" s="160"/>
      <c r="C208" s="257" t="s">
        <v>631</v>
      </c>
      <c r="D208" s="258"/>
      <c r="E208" s="258"/>
      <c r="F208" s="258"/>
      <c r="G208" s="258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 t="s">
        <v>327</v>
      </c>
      <c r="AG208" s="152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</row>
    <row r="209" spans="1:59" outlineLevel="1" x14ac:dyDescent="0.2">
      <c r="A209" s="159"/>
      <c r="B209" s="160"/>
      <c r="C209" s="193" t="s">
        <v>2848</v>
      </c>
      <c r="D209" s="191"/>
      <c r="E209" s="192">
        <v>3.6</v>
      </c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52"/>
      <c r="X209" s="152"/>
      <c r="Y209" s="152"/>
      <c r="Z209" s="152"/>
      <c r="AA209" s="152"/>
      <c r="AB209" s="152"/>
      <c r="AC209" s="152"/>
      <c r="AD209" s="152"/>
      <c r="AE209" s="152"/>
      <c r="AF209" s="152" t="s">
        <v>329</v>
      </c>
      <c r="AG209" s="152">
        <v>0</v>
      </c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</row>
    <row r="210" spans="1:59" x14ac:dyDescent="0.2">
      <c r="A210" s="166" t="s">
        <v>260</v>
      </c>
      <c r="B210" s="167" t="s">
        <v>152</v>
      </c>
      <c r="C210" s="185" t="s">
        <v>153</v>
      </c>
      <c r="D210" s="168"/>
      <c r="E210" s="169"/>
      <c r="F210" s="170"/>
      <c r="G210" s="170">
        <f>SUMIF(AF211:AF284,"&lt;&gt;NOR",G211:G284)</f>
        <v>0</v>
      </c>
      <c r="H210" s="170"/>
      <c r="I210" s="170">
        <f>SUM(I211:I284)</f>
        <v>0</v>
      </c>
      <c r="J210" s="170"/>
      <c r="K210" s="170">
        <f>SUM(K211:K284)</f>
        <v>0</v>
      </c>
      <c r="L210" s="170"/>
      <c r="M210" s="170">
        <f>SUM(M211:M284)</f>
        <v>0</v>
      </c>
      <c r="N210" s="170"/>
      <c r="O210" s="170">
        <f>SUM(O211:O284)</f>
        <v>24.79</v>
      </c>
      <c r="P210" s="170"/>
      <c r="Q210" s="170">
        <f>SUM(Q211:Q284)</f>
        <v>0</v>
      </c>
      <c r="R210" s="170"/>
      <c r="S210" s="170"/>
      <c r="T210" s="165"/>
      <c r="U210" s="165">
        <f>SUM(U211:U284)</f>
        <v>424.19</v>
      </c>
      <c r="V210" s="165"/>
      <c r="AF210" t="s">
        <v>261</v>
      </c>
    </row>
    <row r="211" spans="1:59" outlineLevel="1" x14ac:dyDescent="0.2">
      <c r="A211" s="171">
        <v>60</v>
      </c>
      <c r="B211" s="172" t="s">
        <v>639</v>
      </c>
      <c r="C211" s="187" t="s">
        <v>640</v>
      </c>
      <c r="D211" s="173" t="s">
        <v>353</v>
      </c>
      <c r="E211" s="174">
        <v>121.5814</v>
      </c>
      <c r="F211" s="175"/>
      <c r="G211" s="176">
        <f>ROUND(E211*F211,2)</f>
        <v>0</v>
      </c>
      <c r="H211" s="175"/>
      <c r="I211" s="176">
        <f>ROUND(E211*H211,2)</f>
        <v>0</v>
      </c>
      <c r="J211" s="175"/>
      <c r="K211" s="176">
        <f>ROUND(E211*J211,2)</f>
        <v>0</v>
      </c>
      <c r="L211" s="176">
        <v>15</v>
      </c>
      <c r="M211" s="176">
        <f>G211*(1+L211/100)</f>
        <v>0</v>
      </c>
      <c r="N211" s="176">
        <v>4.0000000000000003E-5</v>
      </c>
      <c r="O211" s="176">
        <f>ROUND(E211*N211,2)</f>
        <v>0</v>
      </c>
      <c r="P211" s="176">
        <v>0</v>
      </c>
      <c r="Q211" s="176">
        <f>ROUND(E211*P211,2)</f>
        <v>0</v>
      </c>
      <c r="R211" s="176" t="s">
        <v>348</v>
      </c>
      <c r="S211" s="176" t="s">
        <v>269</v>
      </c>
      <c r="T211" s="161">
        <v>7.8E-2</v>
      </c>
      <c r="U211" s="161">
        <f>ROUND(E211*T211,2)</f>
        <v>9.48</v>
      </c>
      <c r="V211" s="161"/>
      <c r="W211" s="152"/>
      <c r="X211" s="152"/>
      <c r="Y211" s="152"/>
      <c r="Z211" s="152"/>
      <c r="AA211" s="152"/>
      <c r="AB211" s="152"/>
      <c r="AC211" s="152"/>
      <c r="AD211" s="152"/>
      <c r="AE211" s="152"/>
      <c r="AF211" s="152" t="s">
        <v>433</v>
      </c>
      <c r="AG211" s="152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</row>
    <row r="212" spans="1:59" ht="22.5" outlineLevel="1" x14ac:dyDescent="0.2">
      <c r="A212" s="159"/>
      <c r="B212" s="160"/>
      <c r="C212" s="257" t="s">
        <v>641</v>
      </c>
      <c r="D212" s="258"/>
      <c r="E212" s="258"/>
      <c r="F212" s="258"/>
      <c r="G212" s="258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 t="s">
        <v>327</v>
      </c>
      <c r="AG212" s="152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83" t="str">
        <f>C212</f>
        <v>které se zřizují před úpravami povrchu, a obalení osazených dveřních zárubní před znečištěním při úpravách povrchu nástřikem plastických maltovin včetně pozdějšího odkrytí,</v>
      </c>
      <c r="BA212" s="152"/>
      <c r="BB212" s="152"/>
      <c r="BC212" s="152"/>
      <c r="BD212" s="152"/>
      <c r="BE212" s="152"/>
      <c r="BF212" s="152"/>
      <c r="BG212" s="152"/>
    </row>
    <row r="213" spans="1:59" outlineLevel="1" x14ac:dyDescent="0.2">
      <c r="A213" s="159"/>
      <c r="B213" s="160"/>
      <c r="C213" s="193" t="s">
        <v>2849</v>
      </c>
      <c r="D213" s="191"/>
      <c r="E213" s="192">
        <v>11.79</v>
      </c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52"/>
      <c r="X213" s="152"/>
      <c r="Y213" s="152"/>
      <c r="Z213" s="152"/>
      <c r="AA213" s="152"/>
      <c r="AB213" s="152"/>
      <c r="AC213" s="152"/>
      <c r="AD213" s="152"/>
      <c r="AE213" s="152"/>
      <c r="AF213" s="152" t="s">
        <v>329</v>
      </c>
      <c r="AG213" s="152">
        <v>0</v>
      </c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</row>
    <row r="214" spans="1:59" outlineLevel="1" x14ac:dyDescent="0.2">
      <c r="A214" s="159"/>
      <c r="B214" s="160"/>
      <c r="C214" s="193" t="s">
        <v>2850</v>
      </c>
      <c r="D214" s="191"/>
      <c r="E214" s="192">
        <v>14.17</v>
      </c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52"/>
      <c r="X214" s="152"/>
      <c r="Y214" s="152"/>
      <c r="Z214" s="152"/>
      <c r="AA214" s="152"/>
      <c r="AB214" s="152"/>
      <c r="AC214" s="152"/>
      <c r="AD214" s="152"/>
      <c r="AE214" s="152"/>
      <c r="AF214" s="152" t="s">
        <v>329</v>
      </c>
      <c r="AG214" s="152">
        <v>0</v>
      </c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</row>
    <row r="215" spans="1:59" outlineLevel="1" x14ac:dyDescent="0.2">
      <c r="A215" s="159"/>
      <c r="B215" s="160"/>
      <c r="C215" s="193" t="s">
        <v>2851</v>
      </c>
      <c r="D215" s="191"/>
      <c r="E215" s="192">
        <v>21.89</v>
      </c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52"/>
      <c r="X215" s="152"/>
      <c r="Y215" s="152"/>
      <c r="Z215" s="152"/>
      <c r="AA215" s="152"/>
      <c r="AB215" s="152"/>
      <c r="AC215" s="152"/>
      <c r="AD215" s="152"/>
      <c r="AE215" s="152"/>
      <c r="AF215" s="152" t="s">
        <v>329</v>
      </c>
      <c r="AG215" s="152">
        <v>0</v>
      </c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</row>
    <row r="216" spans="1:59" outlineLevel="1" x14ac:dyDescent="0.2">
      <c r="A216" s="159"/>
      <c r="B216" s="160"/>
      <c r="C216" s="193" t="s">
        <v>2852</v>
      </c>
      <c r="D216" s="191"/>
      <c r="E216" s="192">
        <v>21.91</v>
      </c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52"/>
      <c r="X216" s="152"/>
      <c r="Y216" s="152"/>
      <c r="Z216" s="152"/>
      <c r="AA216" s="152"/>
      <c r="AB216" s="152"/>
      <c r="AC216" s="152"/>
      <c r="AD216" s="152"/>
      <c r="AE216" s="152"/>
      <c r="AF216" s="152" t="s">
        <v>329</v>
      </c>
      <c r="AG216" s="152">
        <v>0</v>
      </c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</row>
    <row r="217" spans="1:59" outlineLevel="1" x14ac:dyDescent="0.2">
      <c r="A217" s="159"/>
      <c r="B217" s="160"/>
      <c r="C217" s="193" t="s">
        <v>2853</v>
      </c>
      <c r="D217" s="191"/>
      <c r="E217" s="192">
        <v>13</v>
      </c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52"/>
      <c r="X217" s="152"/>
      <c r="Y217" s="152"/>
      <c r="Z217" s="152"/>
      <c r="AA217" s="152"/>
      <c r="AB217" s="152"/>
      <c r="AC217" s="152"/>
      <c r="AD217" s="152"/>
      <c r="AE217" s="152"/>
      <c r="AF217" s="152" t="s">
        <v>329</v>
      </c>
      <c r="AG217" s="152">
        <v>0</v>
      </c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</row>
    <row r="218" spans="1:59" outlineLevel="1" x14ac:dyDescent="0.2">
      <c r="A218" s="159"/>
      <c r="B218" s="160"/>
      <c r="C218" s="193" t="s">
        <v>2854</v>
      </c>
      <c r="D218" s="191"/>
      <c r="E218" s="192">
        <v>4.38</v>
      </c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52"/>
      <c r="X218" s="152"/>
      <c r="Y218" s="152"/>
      <c r="Z218" s="152"/>
      <c r="AA218" s="152"/>
      <c r="AB218" s="152"/>
      <c r="AC218" s="152"/>
      <c r="AD218" s="152"/>
      <c r="AE218" s="152"/>
      <c r="AF218" s="152" t="s">
        <v>329</v>
      </c>
      <c r="AG218" s="152">
        <v>0</v>
      </c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</row>
    <row r="219" spans="1:59" outlineLevel="1" x14ac:dyDescent="0.2">
      <c r="A219" s="159"/>
      <c r="B219" s="160"/>
      <c r="C219" s="193" t="s">
        <v>2855</v>
      </c>
      <c r="D219" s="191"/>
      <c r="E219" s="192">
        <v>4.9400000000000004</v>
      </c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52"/>
      <c r="X219" s="152"/>
      <c r="Y219" s="152"/>
      <c r="Z219" s="152"/>
      <c r="AA219" s="152"/>
      <c r="AB219" s="152"/>
      <c r="AC219" s="152"/>
      <c r="AD219" s="152"/>
      <c r="AE219" s="152"/>
      <c r="AF219" s="152" t="s">
        <v>329</v>
      </c>
      <c r="AG219" s="152">
        <v>0</v>
      </c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</row>
    <row r="220" spans="1:59" outlineLevel="1" x14ac:dyDescent="0.2">
      <c r="A220" s="159"/>
      <c r="B220" s="160"/>
      <c r="C220" s="193" t="s">
        <v>2856</v>
      </c>
      <c r="D220" s="191"/>
      <c r="E220" s="192">
        <v>3.64</v>
      </c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52"/>
      <c r="X220" s="152"/>
      <c r="Y220" s="152"/>
      <c r="Z220" s="152"/>
      <c r="AA220" s="152"/>
      <c r="AB220" s="152"/>
      <c r="AC220" s="152"/>
      <c r="AD220" s="152"/>
      <c r="AE220" s="152"/>
      <c r="AF220" s="152" t="s">
        <v>329</v>
      </c>
      <c r="AG220" s="152">
        <v>0</v>
      </c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</row>
    <row r="221" spans="1:59" outlineLevel="1" x14ac:dyDescent="0.2">
      <c r="A221" s="159"/>
      <c r="B221" s="160"/>
      <c r="C221" s="193" t="s">
        <v>2857</v>
      </c>
      <c r="D221" s="191"/>
      <c r="E221" s="192">
        <v>3.84</v>
      </c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52"/>
      <c r="X221" s="152"/>
      <c r="Y221" s="152"/>
      <c r="Z221" s="152"/>
      <c r="AA221" s="152"/>
      <c r="AB221" s="152"/>
      <c r="AC221" s="152"/>
      <c r="AD221" s="152"/>
      <c r="AE221" s="152"/>
      <c r="AF221" s="152" t="s">
        <v>329</v>
      </c>
      <c r="AG221" s="152">
        <v>0</v>
      </c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</row>
    <row r="222" spans="1:59" outlineLevel="1" x14ac:dyDescent="0.2">
      <c r="A222" s="159"/>
      <c r="B222" s="160"/>
      <c r="C222" s="193" t="s">
        <v>2858</v>
      </c>
      <c r="D222" s="191"/>
      <c r="E222" s="192">
        <v>4.74</v>
      </c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52"/>
      <c r="X222" s="152"/>
      <c r="Y222" s="152"/>
      <c r="Z222" s="152"/>
      <c r="AA222" s="152"/>
      <c r="AB222" s="152"/>
      <c r="AC222" s="152"/>
      <c r="AD222" s="152"/>
      <c r="AE222" s="152"/>
      <c r="AF222" s="152" t="s">
        <v>329</v>
      </c>
      <c r="AG222" s="152">
        <v>0</v>
      </c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</row>
    <row r="223" spans="1:59" outlineLevel="1" x14ac:dyDescent="0.2">
      <c r="A223" s="159"/>
      <c r="B223" s="160"/>
      <c r="C223" s="193" t="s">
        <v>2859</v>
      </c>
      <c r="D223" s="191"/>
      <c r="E223" s="192">
        <v>2.2200000000000002</v>
      </c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52"/>
      <c r="X223" s="152"/>
      <c r="Y223" s="152"/>
      <c r="Z223" s="152"/>
      <c r="AA223" s="152"/>
      <c r="AB223" s="152"/>
      <c r="AC223" s="152"/>
      <c r="AD223" s="152"/>
      <c r="AE223" s="152"/>
      <c r="AF223" s="152" t="s">
        <v>329</v>
      </c>
      <c r="AG223" s="152">
        <v>0</v>
      </c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</row>
    <row r="224" spans="1:59" outlineLevel="1" x14ac:dyDescent="0.2">
      <c r="A224" s="159"/>
      <c r="B224" s="160"/>
      <c r="C224" s="193" t="s">
        <v>2860</v>
      </c>
      <c r="D224" s="191"/>
      <c r="E224" s="192">
        <v>5.79</v>
      </c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52"/>
      <c r="X224" s="152"/>
      <c r="Y224" s="152"/>
      <c r="Z224" s="152"/>
      <c r="AA224" s="152"/>
      <c r="AB224" s="152"/>
      <c r="AC224" s="152"/>
      <c r="AD224" s="152"/>
      <c r="AE224" s="152"/>
      <c r="AF224" s="152" t="s">
        <v>329</v>
      </c>
      <c r="AG224" s="152">
        <v>0</v>
      </c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</row>
    <row r="225" spans="1:59" outlineLevel="1" x14ac:dyDescent="0.2">
      <c r="A225" s="159"/>
      <c r="B225" s="160"/>
      <c r="C225" s="193" t="s">
        <v>2861</v>
      </c>
      <c r="D225" s="191"/>
      <c r="E225" s="192">
        <v>9.26</v>
      </c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52"/>
      <c r="X225" s="152"/>
      <c r="Y225" s="152"/>
      <c r="Z225" s="152"/>
      <c r="AA225" s="152"/>
      <c r="AB225" s="152"/>
      <c r="AC225" s="152"/>
      <c r="AD225" s="152"/>
      <c r="AE225" s="152"/>
      <c r="AF225" s="152" t="s">
        <v>329</v>
      </c>
      <c r="AG225" s="152">
        <v>0</v>
      </c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</row>
    <row r="226" spans="1:59" outlineLevel="1" x14ac:dyDescent="0.2">
      <c r="A226" s="171">
        <v>61</v>
      </c>
      <c r="B226" s="172" t="s">
        <v>654</v>
      </c>
      <c r="C226" s="187" t="s">
        <v>655</v>
      </c>
      <c r="D226" s="173" t="s">
        <v>353</v>
      </c>
      <c r="E226" s="174">
        <v>64.06</v>
      </c>
      <c r="F226" s="175"/>
      <c r="G226" s="176">
        <f>ROUND(E226*F226,2)</f>
        <v>0</v>
      </c>
      <c r="H226" s="175"/>
      <c r="I226" s="176">
        <f>ROUND(E226*H226,2)</f>
        <v>0</v>
      </c>
      <c r="J226" s="175"/>
      <c r="K226" s="176">
        <f>ROUND(E226*J226,2)</f>
        <v>0</v>
      </c>
      <c r="L226" s="176">
        <v>15</v>
      </c>
      <c r="M226" s="176">
        <f>G226*(1+L226/100)</f>
        <v>0</v>
      </c>
      <c r="N226" s="176">
        <v>5.45E-3</v>
      </c>
      <c r="O226" s="176">
        <f>ROUND(E226*N226,2)</f>
        <v>0.35</v>
      </c>
      <c r="P226" s="176">
        <v>0</v>
      </c>
      <c r="Q226" s="176">
        <f>ROUND(E226*P226,2)</f>
        <v>0</v>
      </c>
      <c r="R226" s="176" t="s">
        <v>348</v>
      </c>
      <c r="S226" s="176" t="s">
        <v>269</v>
      </c>
      <c r="T226" s="161">
        <v>0.13600000000000001</v>
      </c>
      <c r="U226" s="161">
        <f>ROUND(E226*T226,2)</f>
        <v>8.7100000000000009</v>
      </c>
      <c r="V226" s="161"/>
      <c r="W226" s="152"/>
      <c r="X226" s="152"/>
      <c r="Y226" s="152"/>
      <c r="Z226" s="152"/>
      <c r="AA226" s="152"/>
      <c r="AB226" s="152"/>
      <c r="AC226" s="152"/>
      <c r="AD226" s="152"/>
      <c r="AE226" s="152"/>
      <c r="AF226" s="152" t="s">
        <v>433</v>
      </c>
      <c r="AG226" s="152"/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</row>
    <row r="227" spans="1:59" outlineLevel="1" x14ac:dyDescent="0.2">
      <c r="A227" s="159"/>
      <c r="B227" s="160"/>
      <c r="C227" s="257" t="s">
        <v>656</v>
      </c>
      <c r="D227" s="258"/>
      <c r="E227" s="258"/>
      <c r="F227" s="258"/>
      <c r="G227" s="258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52"/>
      <c r="X227" s="152"/>
      <c r="Y227" s="152"/>
      <c r="Z227" s="152"/>
      <c r="AA227" s="152"/>
      <c r="AB227" s="152"/>
      <c r="AC227" s="152"/>
      <c r="AD227" s="152"/>
      <c r="AE227" s="152"/>
      <c r="AF227" s="152" t="s">
        <v>327</v>
      </c>
      <c r="AG227" s="152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</row>
    <row r="228" spans="1:59" outlineLevel="1" x14ac:dyDescent="0.2">
      <c r="A228" s="159"/>
      <c r="B228" s="160"/>
      <c r="C228" s="193" t="s">
        <v>2862</v>
      </c>
      <c r="D228" s="191"/>
      <c r="E228" s="192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52"/>
      <c r="X228" s="152"/>
      <c r="Y228" s="152"/>
      <c r="Z228" s="152"/>
      <c r="AA228" s="152"/>
      <c r="AB228" s="152"/>
      <c r="AC228" s="152"/>
      <c r="AD228" s="152"/>
      <c r="AE228" s="152"/>
      <c r="AF228" s="152" t="s">
        <v>329</v>
      </c>
      <c r="AG228" s="152">
        <v>0</v>
      </c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</row>
    <row r="229" spans="1:59" outlineLevel="1" x14ac:dyDescent="0.2">
      <c r="A229" s="159"/>
      <c r="B229" s="160"/>
      <c r="C229" s="193" t="s">
        <v>2863</v>
      </c>
      <c r="D229" s="191"/>
      <c r="E229" s="192">
        <v>64.06</v>
      </c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52"/>
      <c r="X229" s="152"/>
      <c r="Y229" s="152"/>
      <c r="Z229" s="152"/>
      <c r="AA229" s="152"/>
      <c r="AB229" s="152"/>
      <c r="AC229" s="152"/>
      <c r="AD229" s="152"/>
      <c r="AE229" s="152"/>
      <c r="AF229" s="152" t="s">
        <v>329</v>
      </c>
      <c r="AG229" s="152">
        <v>0</v>
      </c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</row>
    <row r="230" spans="1:59" ht="22.5" outlineLevel="1" x14ac:dyDescent="0.2">
      <c r="A230" s="171">
        <v>62</v>
      </c>
      <c r="B230" s="172" t="s">
        <v>659</v>
      </c>
      <c r="C230" s="187" t="s">
        <v>660</v>
      </c>
      <c r="D230" s="173" t="s">
        <v>353</v>
      </c>
      <c r="E230" s="174">
        <v>64.06</v>
      </c>
      <c r="F230" s="175"/>
      <c r="G230" s="176">
        <f>ROUND(E230*F230,2)</f>
        <v>0</v>
      </c>
      <c r="H230" s="175"/>
      <c r="I230" s="176">
        <f>ROUND(E230*H230,2)</f>
        <v>0</v>
      </c>
      <c r="J230" s="175"/>
      <c r="K230" s="176">
        <f>ROUND(E230*J230,2)</f>
        <v>0</v>
      </c>
      <c r="L230" s="176">
        <v>15</v>
      </c>
      <c r="M230" s="176">
        <f>G230*(1+L230/100)</f>
        <v>0</v>
      </c>
      <c r="N230" s="176">
        <v>2.1329999999999998E-2</v>
      </c>
      <c r="O230" s="176">
        <f>ROUND(E230*N230,2)</f>
        <v>1.37</v>
      </c>
      <c r="P230" s="176">
        <v>0</v>
      </c>
      <c r="Q230" s="176">
        <f>ROUND(E230*P230,2)</f>
        <v>0</v>
      </c>
      <c r="R230" s="176" t="s">
        <v>348</v>
      </c>
      <c r="S230" s="176" t="s">
        <v>269</v>
      </c>
      <c r="T230" s="161">
        <v>0.61099999999999999</v>
      </c>
      <c r="U230" s="161">
        <f>ROUND(E230*T230,2)</f>
        <v>39.14</v>
      </c>
      <c r="V230" s="161"/>
      <c r="W230" s="152"/>
      <c r="X230" s="152"/>
      <c r="Y230" s="152"/>
      <c r="Z230" s="152"/>
      <c r="AA230" s="152"/>
      <c r="AB230" s="152"/>
      <c r="AC230" s="152"/>
      <c r="AD230" s="152"/>
      <c r="AE230" s="152"/>
      <c r="AF230" s="152" t="s">
        <v>433</v>
      </c>
      <c r="AG230" s="152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</row>
    <row r="231" spans="1:59" outlineLevel="1" x14ac:dyDescent="0.2">
      <c r="A231" s="159"/>
      <c r="B231" s="160"/>
      <c r="C231" s="257" t="s">
        <v>661</v>
      </c>
      <c r="D231" s="258"/>
      <c r="E231" s="258"/>
      <c r="F231" s="258"/>
      <c r="G231" s="258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52"/>
      <c r="X231" s="152"/>
      <c r="Y231" s="152"/>
      <c r="Z231" s="152"/>
      <c r="AA231" s="152"/>
      <c r="AB231" s="152"/>
      <c r="AC231" s="152"/>
      <c r="AD231" s="152"/>
      <c r="AE231" s="152"/>
      <c r="AF231" s="152" t="s">
        <v>327</v>
      </c>
      <c r="AG231" s="152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</row>
    <row r="232" spans="1:59" outlineLevel="1" x14ac:dyDescent="0.2">
      <c r="A232" s="159"/>
      <c r="B232" s="160"/>
      <c r="C232" s="193" t="s">
        <v>2864</v>
      </c>
      <c r="D232" s="191"/>
      <c r="E232" s="192">
        <v>64.06</v>
      </c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52"/>
      <c r="X232" s="152"/>
      <c r="Y232" s="152"/>
      <c r="Z232" s="152"/>
      <c r="AA232" s="152"/>
      <c r="AB232" s="152"/>
      <c r="AC232" s="152"/>
      <c r="AD232" s="152"/>
      <c r="AE232" s="152"/>
      <c r="AF232" s="152" t="s">
        <v>329</v>
      </c>
      <c r="AG232" s="152">
        <v>0</v>
      </c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</row>
    <row r="233" spans="1:59" outlineLevel="1" x14ac:dyDescent="0.2">
      <c r="A233" s="171">
        <v>63</v>
      </c>
      <c r="B233" s="172" t="s">
        <v>662</v>
      </c>
      <c r="C233" s="187" t="s">
        <v>663</v>
      </c>
      <c r="D233" s="173" t="s">
        <v>353</v>
      </c>
      <c r="E233" s="174">
        <v>505.01929999999999</v>
      </c>
      <c r="F233" s="175"/>
      <c r="G233" s="176">
        <f>ROUND(E233*F233,2)</f>
        <v>0</v>
      </c>
      <c r="H233" s="175"/>
      <c r="I233" s="176">
        <f>ROUND(E233*H233,2)</f>
        <v>0</v>
      </c>
      <c r="J233" s="175"/>
      <c r="K233" s="176">
        <f>ROUND(E233*J233,2)</f>
        <v>0</v>
      </c>
      <c r="L233" s="176">
        <v>15</v>
      </c>
      <c r="M233" s="176">
        <f>G233*(1+L233/100)</f>
        <v>0</v>
      </c>
      <c r="N233" s="176">
        <v>5.0000000000000001E-3</v>
      </c>
      <c r="O233" s="176">
        <f>ROUND(E233*N233,2)</f>
        <v>2.5299999999999998</v>
      </c>
      <c r="P233" s="176">
        <v>0</v>
      </c>
      <c r="Q233" s="176">
        <f>ROUND(E233*P233,2)</f>
        <v>0</v>
      </c>
      <c r="R233" s="176" t="s">
        <v>348</v>
      </c>
      <c r="S233" s="176" t="s">
        <v>269</v>
      </c>
      <c r="T233" s="161">
        <v>8.1000000000000003E-2</v>
      </c>
      <c r="U233" s="161">
        <f>ROUND(E233*T233,2)</f>
        <v>40.909999999999997</v>
      </c>
      <c r="V233" s="161"/>
      <c r="W233" s="152"/>
      <c r="X233" s="152"/>
      <c r="Y233" s="152"/>
      <c r="Z233" s="152"/>
      <c r="AA233" s="152"/>
      <c r="AB233" s="152"/>
      <c r="AC233" s="152"/>
      <c r="AD233" s="152"/>
      <c r="AE233" s="152"/>
      <c r="AF233" s="152" t="s">
        <v>433</v>
      </c>
      <c r="AG233" s="152"/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</row>
    <row r="234" spans="1:59" outlineLevel="1" x14ac:dyDescent="0.2">
      <c r="A234" s="159"/>
      <c r="B234" s="160"/>
      <c r="C234" s="257" t="s">
        <v>656</v>
      </c>
      <c r="D234" s="258"/>
      <c r="E234" s="258"/>
      <c r="F234" s="258"/>
      <c r="G234" s="258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52"/>
      <c r="X234" s="152"/>
      <c r="Y234" s="152"/>
      <c r="Z234" s="152"/>
      <c r="AA234" s="152"/>
      <c r="AB234" s="152"/>
      <c r="AC234" s="152"/>
      <c r="AD234" s="152"/>
      <c r="AE234" s="152"/>
      <c r="AF234" s="152" t="s">
        <v>327</v>
      </c>
      <c r="AG234" s="152"/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</row>
    <row r="235" spans="1:59" outlineLevel="1" x14ac:dyDescent="0.2">
      <c r="A235" s="159"/>
      <c r="B235" s="160"/>
      <c r="C235" s="193" t="s">
        <v>2865</v>
      </c>
      <c r="D235" s="191"/>
      <c r="E235" s="192">
        <v>30.84</v>
      </c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52"/>
      <c r="X235" s="152"/>
      <c r="Y235" s="152"/>
      <c r="Z235" s="152"/>
      <c r="AA235" s="152"/>
      <c r="AB235" s="152"/>
      <c r="AC235" s="152"/>
      <c r="AD235" s="152"/>
      <c r="AE235" s="152"/>
      <c r="AF235" s="152" t="s">
        <v>329</v>
      </c>
      <c r="AG235" s="152">
        <v>0</v>
      </c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</row>
    <row r="236" spans="1:59" outlineLevel="1" x14ac:dyDescent="0.2">
      <c r="A236" s="159"/>
      <c r="B236" s="160"/>
      <c r="C236" s="193" t="s">
        <v>2866</v>
      </c>
      <c r="D236" s="191"/>
      <c r="E236" s="192">
        <v>-11.79</v>
      </c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52"/>
      <c r="X236" s="152"/>
      <c r="Y236" s="152"/>
      <c r="Z236" s="152"/>
      <c r="AA236" s="152"/>
      <c r="AB236" s="152"/>
      <c r="AC236" s="152"/>
      <c r="AD236" s="152"/>
      <c r="AE236" s="152"/>
      <c r="AF236" s="152" t="s">
        <v>329</v>
      </c>
      <c r="AG236" s="152">
        <v>0</v>
      </c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</row>
    <row r="237" spans="1:59" outlineLevel="1" x14ac:dyDescent="0.2">
      <c r="A237" s="159"/>
      <c r="B237" s="160"/>
      <c r="C237" s="193" t="s">
        <v>2867</v>
      </c>
      <c r="D237" s="191"/>
      <c r="E237" s="192">
        <v>30.6</v>
      </c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52"/>
      <c r="X237" s="152"/>
      <c r="Y237" s="152"/>
      <c r="Z237" s="152"/>
      <c r="AA237" s="152"/>
      <c r="AB237" s="152"/>
      <c r="AC237" s="152"/>
      <c r="AD237" s="152"/>
      <c r="AE237" s="152"/>
      <c r="AF237" s="152" t="s">
        <v>329</v>
      </c>
      <c r="AG237" s="152">
        <v>0</v>
      </c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</row>
    <row r="238" spans="1:59" outlineLevel="1" x14ac:dyDescent="0.2">
      <c r="A238" s="159"/>
      <c r="B238" s="160"/>
      <c r="C238" s="193" t="s">
        <v>2868</v>
      </c>
      <c r="D238" s="191"/>
      <c r="E238" s="192">
        <v>-2.66</v>
      </c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52"/>
      <c r="X238" s="152"/>
      <c r="Y238" s="152"/>
      <c r="Z238" s="152"/>
      <c r="AA238" s="152"/>
      <c r="AB238" s="152"/>
      <c r="AC238" s="152"/>
      <c r="AD238" s="152"/>
      <c r="AE238" s="152"/>
      <c r="AF238" s="152" t="s">
        <v>329</v>
      </c>
      <c r="AG238" s="152">
        <v>0</v>
      </c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</row>
    <row r="239" spans="1:59" outlineLevel="1" x14ac:dyDescent="0.2">
      <c r="A239" s="159"/>
      <c r="B239" s="160"/>
      <c r="C239" s="193" t="s">
        <v>2869</v>
      </c>
      <c r="D239" s="191"/>
      <c r="E239" s="192">
        <v>56.87</v>
      </c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52"/>
      <c r="X239" s="152"/>
      <c r="Y239" s="152"/>
      <c r="Z239" s="152"/>
      <c r="AA239" s="152"/>
      <c r="AB239" s="152"/>
      <c r="AC239" s="152"/>
      <c r="AD239" s="152"/>
      <c r="AE239" s="152"/>
      <c r="AF239" s="152" t="s">
        <v>329</v>
      </c>
      <c r="AG239" s="152">
        <v>0</v>
      </c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</row>
    <row r="240" spans="1:59" outlineLevel="1" x14ac:dyDescent="0.2">
      <c r="A240" s="159"/>
      <c r="B240" s="160"/>
      <c r="C240" s="193" t="s">
        <v>2870</v>
      </c>
      <c r="D240" s="191"/>
      <c r="E240" s="192">
        <v>87.48</v>
      </c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52"/>
      <c r="X240" s="152"/>
      <c r="Y240" s="152"/>
      <c r="Z240" s="152"/>
      <c r="AA240" s="152"/>
      <c r="AB240" s="152"/>
      <c r="AC240" s="152"/>
      <c r="AD240" s="152"/>
      <c r="AE240" s="152"/>
      <c r="AF240" s="152" t="s">
        <v>329</v>
      </c>
      <c r="AG240" s="152">
        <v>0</v>
      </c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</row>
    <row r="241" spans="1:59" outlineLevel="1" x14ac:dyDescent="0.2">
      <c r="A241" s="159"/>
      <c r="B241" s="160"/>
      <c r="C241" s="193" t="s">
        <v>2871</v>
      </c>
      <c r="D241" s="191"/>
      <c r="E241" s="192">
        <v>-17.899999999999999</v>
      </c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52"/>
      <c r="X241" s="152"/>
      <c r="Y241" s="152"/>
      <c r="Z241" s="152"/>
      <c r="AA241" s="152"/>
      <c r="AB241" s="152"/>
      <c r="AC241" s="152"/>
      <c r="AD241" s="152"/>
      <c r="AE241" s="152"/>
      <c r="AF241" s="152" t="s">
        <v>329</v>
      </c>
      <c r="AG241" s="152">
        <v>0</v>
      </c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</row>
    <row r="242" spans="1:59" outlineLevel="1" x14ac:dyDescent="0.2">
      <c r="A242" s="159"/>
      <c r="B242" s="160"/>
      <c r="C242" s="193" t="s">
        <v>2872</v>
      </c>
      <c r="D242" s="191"/>
      <c r="E242" s="192">
        <v>66.25</v>
      </c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52"/>
      <c r="X242" s="152"/>
      <c r="Y242" s="152"/>
      <c r="Z242" s="152"/>
      <c r="AA242" s="152"/>
      <c r="AB242" s="152"/>
      <c r="AC242" s="152"/>
      <c r="AD242" s="152"/>
      <c r="AE242" s="152"/>
      <c r="AF242" s="152" t="s">
        <v>329</v>
      </c>
      <c r="AG242" s="152">
        <v>0</v>
      </c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</row>
    <row r="243" spans="1:59" outlineLevel="1" x14ac:dyDescent="0.2">
      <c r="A243" s="159"/>
      <c r="B243" s="160"/>
      <c r="C243" s="193" t="s">
        <v>2873</v>
      </c>
      <c r="D243" s="191"/>
      <c r="E243" s="192">
        <v>-18.28</v>
      </c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52"/>
      <c r="X243" s="152"/>
      <c r="Y243" s="152"/>
      <c r="Z243" s="152"/>
      <c r="AA243" s="152"/>
      <c r="AB243" s="152"/>
      <c r="AC243" s="152"/>
      <c r="AD243" s="152"/>
      <c r="AE243" s="152"/>
      <c r="AF243" s="152" t="s">
        <v>329</v>
      </c>
      <c r="AG243" s="152">
        <v>0</v>
      </c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</row>
    <row r="244" spans="1:59" outlineLevel="1" x14ac:dyDescent="0.2">
      <c r="A244" s="159"/>
      <c r="B244" s="160"/>
      <c r="C244" s="193" t="s">
        <v>2874</v>
      </c>
      <c r="D244" s="191"/>
      <c r="E244" s="192">
        <v>-1.91</v>
      </c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52"/>
      <c r="X244" s="152"/>
      <c r="Y244" s="152"/>
      <c r="Z244" s="152"/>
      <c r="AA244" s="152"/>
      <c r="AB244" s="152"/>
      <c r="AC244" s="152"/>
      <c r="AD244" s="152"/>
      <c r="AE244" s="152"/>
      <c r="AF244" s="152" t="s">
        <v>329</v>
      </c>
      <c r="AG244" s="152">
        <v>0</v>
      </c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</row>
    <row r="245" spans="1:59" outlineLevel="1" x14ac:dyDescent="0.2">
      <c r="A245" s="159"/>
      <c r="B245" s="160"/>
      <c r="C245" s="193" t="s">
        <v>2875</v>
      </c>
      <c r="D245" s="191"/>
      <c r="E245" s="192">
        <v>15.65</v>
      </c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52"/>
      <c r="X245" s="152"/>
      <c r="Y245" s="152"/>
      <c r="Z245" s="152"/>
      <c r="AA245" s="152"/>
      <c r="AB245" s="152"/>
      <c r="AC245" s="152"/>
      <c r="AD245" s="152"/>
      <c r="AE245" s="152"/>
      <c r="AF245" s="152" t="s">
        <v>329</v>
      </c>
      <c r="AG245" s="152">
        <v>0</v>
      </c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</row>
    <row r="246" spans="1:59" outlineLevel="1" x14ac:dyDescent="0.2">
      <c r="A246" s="159"/>
      <c r="B246" s="160"/>
      <c r="C246" s="193" t="s">
        <v>2876</v>
      </c>
      <c r="D246" s="191"/>
      <c r="E246" s="192">
        <v>-11.62</v>
      </c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52"/>
      <c r="X246" s="152"/>
      <c r="Y246" s="152"/>
      <c r="Z246" s="152"/>
      <c r="AA246" s="152"/>
      <c r="AB246" s="152"/>
      <c r="AC246" s="152"/>
      <c r="AD246" s="152"/>
      <c r="AE246" s="152"/>
      <c r="AF246" s="152" t="s">
        <v>329</v>
      </c>
      <c r="AG246" s="152">
        <v>0</v>
      </c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</row>
    <row r="247" spans="1:59" outlineLevel="1" x14ac:dyDescent="0.2">
      <c r="A247" s="159"/>
      <c r="B247" s="160"/>
      <c r="C247" s="193" t="s">
        <v>2877</v>
      </c>
      <c r="D247" s="191"/>
      <c r="E247" s="192">
        <v>31.07</v>
      </c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52"/>
      <c r="X247" s="152"/>
      <c r="Y247" s="152"/>
      <c r="Z247" s="152"/>
      <c r="AA247" s="152"/>
      <c r="AB247" s="152"/>
      <c r="AC247" s="152"/>
      <c r="AD247" s="152"/>
      <c r="AE247" s="152"/>
      <c r="AF247" s="152" t="s">
        <v>329</v>
      </c>
      <c r="AG247" s="152">
        <v>0</v>
      </c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</row>
    <row r="248" spans="1:59" outlineLevel="1" x14ac:dyDescent="0.2">
      <c r="A248" s="159"/>
      <c r="B248" s="160"/>
      <c r="C248" s="193" t="s">
        <v>2878</v>
      </c>
      <c r="D248" s="191"/>
      <c r="E248" s="192">
        <v>-30.06</v>
      </c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52"/>
      <c r="X248" s="152"/>
      <c r="Y248" s="152"/>
      <c r="Z248" s="152"/>
      <c r="AA248" s="152"/>
      <c r="AB248" s="152"/>
      <c r="AC248" s="152"/>
      <c r="AD248" s="152"/>
      <c r="AE248" s="152"/>
      <c r="AF248" s="152" t="s">
        <v>329</v>
      </c>
      <c r="AG248" s="152">
        <v>0</v>
      </c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</row>
    <row r="249" spans="1:59" outlineLevel="1" x14ac:dyDescent="0.2">
      <c r="A249" s="159"/>
      <c r="B249" s="160"/>
      <c r="C249" s="193" t="s">
        <v>2879</v>
      </c>
      <c r="D249" s="191"/>
      <c r="E249" s="192">
        <v>40.72</v>
      </c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52"/>
      <c r="X249" s="152"/>
      <c r="Y249" s="152"/>
      <c r="Z249" s="152"/>
      <c r="AA249" s="152"/>
      <c r="AB249" s="152"/>
      <c r="AC249" s="152"/>
      <c r="AD249" s="152"/>
      <c r="AE249" s="152"/>
      <c r="AF249" s="152" t="s">
        <v>329</v>
      </c>
      <c r="AG249" s="152">
        <v>0</v>
      </c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</row>
    <row r="250" spans="1:59" outlineLevel="1" x14ac:dyDescent="0.2">
      <c r="A250" s="159"/>
      <c r="B250" s="160"/>
      <c r="C250" s="193" t="s">
        <v>2880</v>
      </c>
      <c r="D250" s="191"/>
      <c r="E250" s="192">
        <v>0.79</v>
      </c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52"/>
      <c r="X250" s="152"/>
      <c r="Y250" s="152"/>
      <c r="Z250" s="152"/>
      <c r="AA250" s="152"/>
      <c r="AB250" s="152"/>
      <c r="AC250" s="152"/>
      <c r="AD250" s="152"/>
      <c r="AE250" s="152"/>
      <c r="AF250" s="152" t="s">
        <v>329</v>
      </c>
      <c r="AG250" s="152">
        <v>0</v>
      </c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</row>
    <row r="251" spans="1:59" outlineLevel="1" x14ac:dyDescent="0.2">
      <c r="A251" s="159"/>
      <c r="B251" s="160"/>
      <c r="C251" s="193" t="s">
        <v>2881</v>
      </c>
      <c r="D251" s="191"/>
      <c r="E251" s="192">
        <v>37.520000000000003</v>
      </c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52"/>
      <c r="X251" s="152"/>
      <c r="Y251" s="152"/>
      <c r="Z251" s="152"/>
      <c r="AA251" s="152"/>
      <c r="AB251" s="152"/>
      <c r="AC251" s="152"/>
      <c r="AD251" s="152"/>
      <c r="AE251" s="152"/>
      <c r="AF251" s="152" t="s">
        <v>329</v>
      </c>
      <c r="AG251" s="152">
        <v>0</v>
      </c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</row>
    <row r="252" spans="1:59" outlineLevel="1" x14ac:dyDescent="0.2">
      <c r="A252" s="159"/>
      <c r="B252" s="160"/>
      <c r="C252" s="193" t="s">
        <v>2882</v>
      </c>
      <c r="D252" s="191"/>
      <c r="E252" s="192">
        <v>37.58</v>
      </c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52"/>
      <c r="X252" s="152"/>
      <c r="Y252" s="152"/>
      <c r="Z252" s="152"/>
      <c r="AA252" s="152"/>
      <c r="AB252" s="152"/>
      <c r="AC252" s="152"/>
      <c r="AD252" s="152"/>
      <c r="AE252" s="152"/>
      <c r="AF252" s="152" t="s">
        <v>329</v>
      </c>
      <c r="AG252" s="152">
        <v>0</v>
      </c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</row>
    <row r="253" spans="1:59" outlineLevel="1" x14ac:dyDescent="0.2">
      <c r="A253" s="159"/>
      <c r="B253" s="160"/>
      <c r="C253" s="193" t="s">
        <v>2883</v>
      </c>
      <c r="D253" s="191"/>
      <c r="E253" s="192">
        <v>34.93</v>
      </c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52"/>
      <c r="X253" s="152"/>
      <c r="Y253" s="152"/>
      <c r="Z253" s="152"/>
      <c r="AA253" s="152"/>
      <c r="AB253" s="152"/>
      <c r="AC253" s="152"/>
      <c r="AD253" s="152"/>
      <c r="AE253" s="152"/>
      <c r="AF253" s="152" t="s">
        <v>329</v>
      </c>
      <c r="AG253" s="152">
        <v>0</v>
      </c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</row>
    <row r="254" spans="1:59" outlineLevel="1" x14ac:dyDescent="0.2">
      <c r="A254" s="159"/>
      <c r="B254" s="160"/>
      <c r="C254" s="193" t="s">
        <v>2884</v>
      </c>
      <c r="D254" s="191"/>
      <c r="E254" s="192">
        <v>-3.14</v>
      </c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52"/>
      <c r="X254" s="152"/>
      <c r="Y254" s="152"/>
      <c r="Z254" s="152"/>
      <c r="AA254" s="152"/>
      <c r="AB254" s="152"/>
      <c r="AC254" s="152"/>
      <c r="AD254" s="152"/>
      <c r="AE254" s="152"/>
      <c r="AF254" s="152" t="s">
        <v>329</v>
      </c>
      <c r="AG254" s="152">
        <v>0</v>
      </c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</row>
    <row r="255" spans="1:59" outlineLevel="1" x14ac:dyDescent="0.2">
      <c r="A255" s="159"/>
      <c r="B255" s="160"/>
      <c r="C255" s="193" t="s">
        <v>2885</v>
      </c>
      <c r="D255" s="191"/>
      <c r="E255" s="192">
        <v>6.05</v>
      </c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52"/>
      <c r="X255" s="152"/>
      <c r="Y255" s="152"/>
      <c r="Z255" s="152"/>
      <c r="AA255" s="152"/>
      <c r="AB255" s="152"/>
      <c r="AC255" s="152"/>
      <c r="AD255" s="152"/>
      <c r="AE255" s="152"/>
      <c r="AF255" s="152" t="s">
        <v>329</v>
      </c>
      <c r="AG255" s="152">
        <v>0</v>
      </c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</row>
    <row r="256" spans="1:59" outlineLevel="1" x14ac:dyDescent="0.2">
      <c r="A256" s="159"/>
      <c r="B256" s="160"/>
      <c r="C256" s="193" t="s">
        <v>2886</v>
      </c>
      <c r="D256" s="191"/>
      <c r="E256" s="192">
        <v>31.96</v>
      </c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52"/>
      <c r="X256" s="152"/>
      <c r="Y256" s="152"/>
      <c r="Z256" s="152"/>
      <c r="AA256" s="152"/>
      <c r="AB256" s="152"/>
      <c r="AC256" s="152"/>
      <c r="AD256" s="152"/>
      <c r="AE256" s="152"/>
      <c r="AF256" s="152" t="s">
        <v>329</v>
      </c>
      <c r="AG256" s="152">
        <v>0</v>
      </c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</row>
    <row r="257" spans="1:59" outlineLevel="1" x14ac:dyDescent="0.2">
      <c r="A257" s="159"/>
      <c r="B257" s="160"/>
      <c r="C257" s="193" t="s">
        <v>2887</v>
      </c>
      <c r="D257" s="191"/>
      <c r="E257" s="192">
        <v>10.89</v>
      </c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52"/>
      <c r="X257" s="152"/>
      <c r="Y257" s="152"/>
      <c r="Z257" s="152"/>
      <c r="AA257" s="152"/>
      <c r="AB257" s="152"/>
      <c r="AC257" s="152"/>
      <c r="AD257" s="152"/>
      <c r="AE257" s="152"/>
      <c r="AF257" s="152" t="s">
        <v>329</v>
      </c>
      <c r="AG257" s="152">
        <v>0</v>
      </c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</row>
    <row r="258" spans="1:59" outlineLevel="1" x14ac:dyDescent="0.2">
      <c r="A258" s="159"/>
      <c r="B258" s="160"/>
      <c r="C258" s="193" t="s">
        <v>2888</v>
      </c>
      <c r="D258" s="191"/>
      <c r="E258" s="192">
        <v>36.15</v>
      </c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52"/>
      <c r="X258" s="152"/>
      <c r="Y258" s="152"/>
      <c r="Z258" s="152"/>
      <c r="AA258" s="152"/>
      <c r="AB258" s="152"/>
      <c r="AC258" s="152"/>
      <c r="AD258" s="152"/>
      <c r="AE258" s="152"/>
      <c r="AF258" s="152" t="s">
        <v>329</v>
      </c>
      <c r="AG258" s="152">
        <v>0</v>
      </c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</row>
    <row r="259" spans="1:59" outlineLevel="1" x14ac:dyDescent="0.2">
      <c r="A259" s="159"/>
      <c r="B259" s="160"/>
      <c r="C259" s="193" t="s">
        <v>2889</v>
      </c>
      <c r="D259" s="191"/>
      <c r="E259" s="192">
        <v>-42.27</v>
      </c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52"/>
      <c r="X259" s="152"/>
      <c r="Y259" s="152"/>
      <c r="Z259" s="152"/>
      <c r="AA259" s="152"/>
      <c r="AB259" s="152"/>
      <c r="AC259" s="152"/>
      <c r="AD259" s="152"/>
      <c r="AE259" s="152"/>
      <c r="AF259" s="152" t="s">
        <v>329</v>
      </c>
      <c r="AG259" s="152">
        <v>0</v>
      </c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</row>
    <row r="260" spans="1:59" outlineLevel="1" x14ac:dyDescent="0.2">
      <c r="A260" s="159"/>
      <c r="B260" s="160"/>
      <c r="C260" s="193" t="s">
        <v>2890</v>
      </c>
      <c r="D260" s="191"/>
      <c r="E260" s="192">
        <v>37.590000000000003</v>
      </c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52"/>
      <c r="X260" s="152"/>
      <c r="Y260" s="152"/>
      <c r="Z260" s="152"/>
      <c r="AA260" s="152"/>
      <c r="AB260" s="152"/>
      <c r="AC260" s="152"/>
      <c r="AD260" s="152"/>
      <c r="AE260" s="152"/>
      <c r="AF260" s="152" t="s">
        <v>329</v>
      </c>
      <c r="AG260" s="152">
        <v>0</v>
      </c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</row>
    <row r="261" spans="1:59" outlineLevel="1" x14ac:dyDescent="0.2">
      <c r="A261" s="159"/>
      <c r="B261" s="160"/>
      <c r="C261" s="193" t="s">
        <v>2891</v>
      </c>
      <c r="D261" s="191"/>
      <c r="E261" s="192">
        <v>-3.01</v>
      </c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52"/>
      <c r="X261" s="152"/>
      <c r="Y261" s="152"/>
      <c r="Z261" s="152"/>
      <c r="AA261" s="152"/>
      <c r="AB261" s="152"/>
      <c r="AC261" s="152"/>
      <c r="AD261" s="152"/>
      <c r="AE261" s="152"/>
      <c r="AF261" s="152" t="s">
        <v>329</v>
      </c>
      <c r="AG261" s="152">
        <v>0</v>
      </c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</row>
    <row r="262" spans="1:59" outlineLevel="1" x14ac:dyDescent="0.2">
      <c r="A262" s="159"/>
      <c r="B262" s="160"/>
      <c r="C262" s="193" t="s">
        <v>2892</v>
      </c>
      <c r="D262" s="191"/>
      <c r="E262" s="192">
        <v>-23.26</v>
      </c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52"/>
      <c r="X262" s="152"/>
      <c r="Y262" s="152"/>
      <c r="Z262" s="152"/>
      <c r="AA262" s="152"/>
      <c r="AB262" s="152"/>
      <c r="AC262" s="152"/>
      <c r="AD262" s="152"/>
      <c r="AE262" s="152"/>
      <c r="AF262" s="152" t="s">
        <v>329</v>
      </c>
      <c r="AG262" s="152">
        <v>0</v>
      </c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</row>
    <row r="263" spans="1:59" outlineLevel="1" x14ac:dyDescent="0.2">
      <c r="A263" s="159"/>
      <c r="B263" s="160"/>
      <c r="C263" s="193" t="s">
        <v>2893</v>
      </c>
      <c r="D263" s="191"/>
      <c r="E263" s="192">
        <v>40.68</v>
      </c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52"/>
      <c r="X263" s="152"/>
      <c r="Y263" s="152"/>
      <c r="Z263" s="152"/>
      <c r="AA263" s="152"/>
      <c r="AB263" s="152"/>
      <c r="AC263" s="152"/>
      <c r="AD263" s="152"/>
      <c r="AE263" s="152"/>
      <c r="AF263" s="152" t="s">
        <v>329</v>
      </c>
      <c r="AG263" s="152">
        <v>0</v>
      </c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</row>
    <row r="264" spans="1:59" outlineLevel="1" x14ac:dyDescent="0.2">
      <c r="A264" s="159"/>
      <c r="B264" s="160"/>
      <c r="C264" s="193" t="s">
        <v>2894</v>
      </c>
      <c r="D264" s="191"/>
      <c r="E264" s="192">
        <v>-29.76</v>
      </c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52"/>
      <c r="X264" s="152"/>
      <c r="Y264" s="152"/>
      <c r="Z264" s="152"/>
      <c r="AA264" s="152"/>
      <c r="AB264" s="152"/>
      <c r="AC264" s="152"/>
      <c r="AD264" s="152"/>
      <c r="AE264" s="152"/>
      <c r="AF264" s="152" t="s">
        <v>329</v>
      </c>
      <c r="AG264" s="152">
        <v>0</v>
      </c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</row>
    <row r="265" spans="1:59" outlineLevel="1" x14ac:dyDescent="0.2">
      <c r="A265" s="159"/>
      <c r="B265" s="160"/>
      <c r="C265" s="193" t="s">
        <v>2895</v>
      </c>
      <c r="D265" s="191"/>
      <c r="E265" s="192">
        <v>26.37</v>
      </c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52"/>
      <c r="X265" s="152"/>
      <c r="Y265" s="152"/>
      <c r="Z265" s="152"/>
      <c r="AA265" s="152"/>
      <c r="AB265" s="152"/>
      <c r="AC265" s="152"/>
      <c r="AD265" s="152"/>
      <c r="AE265" s="152"/>
      <c r="AF265" s="152" t="s">
        <v>329</v>
      </c>
      <c r="AG265" s="152">
        <v>0</v>
      </c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</row>
    <row r="266" spans="1:59" outlineLevel="1" x14ac:dyDescent="0.2">
      <c r="A266" s="159"/>
      <c r="B266" s="160"/>
      <c r="C266" s="193" t="s">
        <v>2896</v>
      </c>
      <c r="D266" s="191"/>
      <c r="E266" s="192">
        <v>14.56</v>
      </c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52"/>
      <c r="X266" s="152"/>
      <c r="Y266" s="152"/>
      <c r="Z266" s="152"/>
      <c r="AA266" s="152"/>
      <c r="AB266" s="152"/>
      <c r="AC266" s="152"/>
      <c r="AD266" s="152"/>
      <c r="AE266" s="152"/>
      <c r="AF266" s="152" t="s">
        <v>329</v>
      </c>
      <c r="AG266" s="152">
        <v>0</v>
      </c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</row>
    <row r="267" spans="1:59" outlineLevel="1" x14ac:dyDescent="0.2">
      <c r="A267" s="159"/>
      <c r="B267" s="160"/>
      <c r="C267" s="193" t="s">
        <v>2897</v>
      </c>
      <c r="D267" s="191"/>
      <c r="E267" s="192">
        <v>68.180000000000007</v>
      </c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52"/>
      <c r="X267" s="152"/>
      <c r="Y267" s="152"/>
      <c r="Z267" s="152"/>
      <c r="AA267" s="152"/>
      <c r="AB267" s="152"/>
      <c r="AC267" s="152"/>
      <c r="AD267" s="152"/>
      <c r="AE267" s="152"/>
      <c r="AF267" s="152" t="s">
        <v>329</v>
      </c>
      <c r="AG267" s="152">
        <v>0</v>
      </c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</row>
    <row r="268" spans="1:59" outlineLevel="1" x14ac:dyDescent="0.2">
      <c r="A268" s="159"/>
      <c r="B268" s="160"/>
      <c r="C268" s="193" t="s">
        <v>2898</v>
      </c>
      <c r="D268" s="191"/>
      <c r="E268" s="192">
        <v>-2.2999999999999998</v>
      </c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 t="s">
        <v>329</v>
      </c>
      <c r="AG268" s="152">
        <v>0</v>
      </c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</row>
    <row r="269" spans="1:59" outlineLevel="1" x14ac:dyDescent="0.2">
      <c r="A269" s="159"/>
      <c r="B269" s="160"/>
      <c r="C269" s="193" t="s">
        <v>2899</v>
      </c>
      <c r="D269" s="191"/>
      <c r="E269" s="192">
        <v>-19.75</v>
      </c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52"/>
      <c r="X269" s="152"/>
      <c r="Y269" s="152"/>
      <c r="Z269" s="152"/>
      <c r="AA269" s="152"/>
      <c r="AB269" s="152"/>
      <c r="AC269" s="152"/>
      <c r="AD269" s="152"/>
      <c r="AE269" s="152"/>
      <c r="AF269" s="152" t="s">
        <v>329</v>
      </c>
      <c r="AG269" s="152">
        <v>0</v>
      </c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</row>
    <row r="270" spans="1:59" outlineLevel="1" x14ac:dyDescent="0.2">
      <c r="A270" s="159"/>
      <c r="B270" s="160"/>
      <c r="C270" s="193" t="s">
        <v>2900</v>
      </c>
      <c r="D270" s="191"/>
      <c r="E270" s="192">
        <v>51.09</v>
      </c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52"/>
      <c r="X270" s="152"/>
      <c r="Y270" s="152"/>
      <c r="Z270" s="152"/>
      <c r="AA270" s="152"/>
      <c r="AB270" s="152"/>
      <c r="AC270" s="152"/>
      <c r="AD270" s="152"/>
      <c r="AE270" s="152"/>
      <c r="AF270" s="152" t="s">
        <v>329</v>
      </c>
      <c r="AG270" s="152">
        <v>0</v>
      </c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</row>
    <row r="271" spans="1:59" outlineLevel="1" x14ac:dyDescent="0.2">
      <c r="A271" s="159"/>
      <c r="B271" s="160"/>
      <c r="C271" s="193" t="s">
        <v>2901</v>
      </c>
      <c r="D271" s="191"/>
      <c r="E271" s="192">
        <v>-63.06</v>
      </c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52"/>
      <c r="X271" s="152"/>
      <c r="Y271" s="152"/>
      <c r="Z271" s="152"/>
      <c r="AA271" s="152"/>
      <c r="AB271" s="152"/>
      <c r="AC271" s="152"/>
      <c r="AD271" s="152"/>
      <c r="AE271" s="152"/>
      <c r="AF271" s="152" t="s">
        <v>329</v>
      </c>
      <c r="AG271" s="152">
        <v>0</v>
      </c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</row>
    <row r="272" spans="1:59" outlineLevel="1" x14ac:dyDescent="0.2">
      <c r="A272" s="159"/>
      <c r="B272" s="160"/>
      <c r="C272" s="193" t="s">
        <v>2902</v>
      </c>
      <c r="D272" s="191"/>
      <c r="E272" s="192">
        <v>4.21</v>
      </c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52"/>
      <c r="X272" s="152"/>
      <c r="Y272" s="152"/>
      <c r="Z272" s="152"/>
      <c r="AA272" s="152"/>
      <c r="AB272" s="152"/>
      <c r="AC272" s="152"/>
      <c r="AD272" s="152"/>
      <c r="AE272" s="152"/>
      <c r="AF272" s="152" t="s">
        <v>329</v>
      </c>
      <c r="AG272" s="152">
        <v>0</v>
      </c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</row>
    <row r="273" spans="1:59" outlineLevel="1" x14ac:dyDescent="0.2">
      <c r="A273" s="159"/>
      <c r="B273" s="160"/>
      <c r="C273" s="193" t="s">
        <v>2903</v>
      </c>
      <c r="D273" s="191"/>
      <c r="E273" s="192">
        <v>-9.26</v>
      </c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52"/>
      <c r="X273" s="152"/>
      <c r="Y273" s="152"/>
      <c r="Z273" s="152"/>
      <c r="AA273" s="152"/>
      <c r="AB273" s="152"/>
      <c r="AC273" s="152"/>
      <c r="AD273" s="152"/>
      <c r="AE273" s="152"/>
      <c r="AF273" s="152" t="s">
        <v>329</v>
      </c>
      <c r="AG273" s="152">
        <v>0</v>
      </c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</row>
    <row r="274" spans="1:59" outlineLevel="1" x14ac:dyDescent="0.2">
      <c r="A274" s="159"/>
      <c r="B274" s="160"/>
      <c r="C274" s="193" t="s">
        <v>2904</v>
      </c>
      <c r="D274" s="191"/>
      <c r="E274" s="192">
        <v>-2.97</v>
      </c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52"/>
      <c r="X274" s="152"/>
      <c r="Y274" s="152"/>
      <c r="Z274" s="152"/>
      <c r="AA274" s="152"/>
      <c r="AB274" s="152"/>
      <c r="AC274" s="152"/>
      <c r="AD274" s="152"/>
      <c r="AE274" s="152"/>
      <c r="AF274" s="152" t="s">
        <v>329</v>
      </c>
      <c r="AG274" s="152">
        <v>0</v>
      </c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</row>
    <row r="275" spans="1:59" ht="22.5" outlineLevel="1" x14ac:dyDescent="0.2">
      <c r="A275" s="171">
        <v>64</v>
      </c>
      <c r="B275" s="172" t="s">
        <v>700</v>
      </c>
      <c r="C275" s="187" t="s">
        <v>701</v>
      </c>
      <c r="D275" s="173" t="s">
        <v>353</v>
      </c>
      <c r="E275" s="174">
        <v>505.01929999999999</v>
      </c>
      <c r="F275" s="175"/>
      <c r="G275" s="176">
        <f>ROUND(E275*F275,2)</f>
        <v>0</v>
      </c>
      <c r="H275" s="175"/>
      <c r="I275" s="176">
        <f>ROUND(E275*H275,2)</f>
        <v>0</v>
      </c>
      <c r="J275" s="175"/>
      <c r="K275" s="176">
        <f>ROUND(E275*J275,2)</f>
        <v>0</v>
      </c>
      <c r="L275" s="176">
        <v>15</v>
      </c>
      <c r="M275" s="176">
        <f>G275*(1+L275/100)</f>
        <v>0</v>
      </c>
      <c r="N275" s="176">
        <v>0.02</v>
      </c>
      <c r="O275" s="176">
        <f>ROUND(E275*N275,2)</f>
        <v>10.1</v>
      </c>
      <c r="P275" s="176">
        <v>0</v>
      </c>
      <c r="Q275" s="176">
        <f>ROUND(E275*P275,2)</f>
        <v>0</v>
      </c>
      <c r="R275" s="176" t="s">
        <v>348</v>
      </c>
      <c r="S275" s="176" t="s">
        <v>269</v>
      </c>
      <c r="T275" s="161">
        <v>0.41</v>
      </c>
      <c r="U275" s="161">
        <f>ROUND(E275*T275,2)</f>
        <v>207.06</v>
      </c>
      <c r="V275" s="161"/>
      <c r="W275" s="152"/>
      <c r="X275" s="152"/>
      <c r="Y275" s="152"/>
      <c r="Z275" s="152"/>
      <c r="AA275" s="152"/>
      <c r="AB275" s="152"/>
      <c r="AC275" s="152"/>
      <c r="AD275" s="152"/>
      <c r="AE275" s="152"/>
      <c r="AF275" s="152" t="s">
        <v>433</v>
      </c>
      <c r="AG275" s="152"/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</row>
    <row r="276" spans="1:59" outlineLevel="1" x14ac:dyDescent="0.2">
      <c r="A276" s="159"/>
      <c r="B276" s="160"/>
      <c r="C276" s="257" t="s">
        <v>702</v>
      </c>
      <c r="D276" s="258"/>
      <c r="E276" s="258"/>
      <c r="F276" s="258"/>
      <c r="G276" s="258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52"/>
      <c r="X276" s="152"/>
      <c r="Y276" s="152"/>
      <c r="Z276" s="152"/>
      <c r="AA276" s="152"/>
      <c r="AB276" s="152"/>
      <c r="AC276" s="152"/>
      <c r="AD276" s="152"/>
      <c r="AE276" s="152"/>
      <c r="AF276" s="152" t="s">
        <v>327</v>
      </c>
      <c r="AG276" s="152"/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</row>
    <row r="277" spans="1:59" outlineLevel="1" x14ac:dyDescent="0.2">
      <c r="A277" s="159"/>
      <c r="B277" s="160"/>
      <c r="C277" s="193" t="s">
        <v>2905</v>
      </c>
      <c r="D277" s="191"/>
      <c r="E277" s="192">
        <v>505.02</v>
      </c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52"/>
      <c r="X277" s="152"/>
      <c r="Y277" s="152"/>
      <c r="Z277" s="152"/>
      <c r="AA277" s="152"/>
      <c r="AB277" s="152"/>
      <c r="AC277" s="152"/>
      <c r="AD277" s="152"/>
      <c r="AE277" s="152"/>
      <c r="AF277" s="152" t="s">
        <v>329</v>
      </c>
      <c r="AG277" s="152">
        <v>0</v>
      </c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</row>
    <row r="278" spans="1:59" outlineLevel="1" x14ac:dyDescent="0.2">
      <c r="A278" s="171">
        <v>65</v>
      </c>
      <c r="B278" s="172" t="s">
        <v>704</v>
      </c>
      <c r="C278" s="187" t="s">
        <v>705</v>
      </c>
      <c r="D278" s="173" t="s">
        <v>364</v>
      </c>
      <c r="E278" s="174">
        <v>68.31</v>
      </c>
      <c r="F278" s="175"/>
      <c r="G278" s="176">
        <f>ROUND(E278*F278,2)</f>
        <v>0</v>
      </c>
      <c r="H278" s="175"/>
      <c r="I278" s="176">
        <f>ROUND(E278*H278,2)</f>
        <v>0</v>
      </c>
      <c r="J278" s="175"/>
      <c r="K278" s="176">
        <f>ROUND(E278*J278,2)</f>
        <v>0</v>
      </c>
      <c r="L278" s="176">
        <v>15</v>
      </c>
      <c r="M278" s="176">
        <f>G278*(1+L278/100)</f>
        <v>0</v>
      </c>
      <c r="N278" s="176">
        <v>4.6000000000000001E-4</v>
      </c>
      <c r="O278" s="176">
        <f>ROUND(E278*N278,2)</f>
        <v>0.03</v>
      </c>
      <c r="P278" s="176">
        <v>0</v>
      </c>
      <c r="Q278" s="176">
        <f>ROUND(E278*P278,2)</f>
        <v>0</v>
      </c>
      <c r="R278" s="176" t="s">
        <v>348</v>
      </c>
      <c r="S278" s="176" t="s">
        <v>269</v>
      </c>
      <c r="T278" s="161">
        <v>0</v>
      </c>
      <c r="U278" s="161">
        <f>ROUND(E278*T278,2)</f>
        <v>0</v>
      </c>
      <c r="V278" s="161"/>
      <c r="W278" s="152"/>
      <c r="X278" s="152"/>
      <c r="Y278" s="152"/>
      <c r="Z278" s="152"/>
      <c r="AA278" s="152"/>
      <c r="AB278" s="152"/>
      <c r="AC278" s="152"/>
      <c r="AD278" s="152"/>
      <c r="AE278" s="152"/>
      <c r="AF278" s="152" t="s">
        <v>433</v>
      </c>
      <c r="AG278" s="152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</row>
    <row r="279" spans="1:59" outlineLevel="1" x14ac:dyDescent="0.2">
      <c r="A279" s="159"/>
      <c r="B279" s="160"/>
      <c r="C279" s="257" t="s">
        <v>706</v>
      </c>
      <c r="D279" s="258"/>
      <c r="E279" s="258"/>
      <c r="F279" s="258"/>
      <c r="G279" s="258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52"/>
      <c r="X279" s="152"/>
      <c r="Y279" s="152"/>
      <c r="Z279" s="152"/>
      <c r="AA279" s="152"/>
      <c r="AB279" s="152"/>
      <c r="AC279" s="152"/>
      <c r="AD279" s="152"/>
      <c r="AE279" s="152"/>
      <c r="AF279" s="152" t="s">
        <v>327</v>
      </c>
      <c r="AG279" s="152"/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</row>
    <row r="280" spans="1:59" outlineLevel="1" x14ac:dyDescent="0.2">
      <c r="A280" s="159"/>
      <c r="B280" s="160"/>
      <c r="C280" s="193" t="s">
        <v>2906</v>
      </c>
      <c r="D280" s="191"/>
      <c r="E280" s="192">
        <v>68.31</v>
      </c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52"/>
      <c r="X280" s="152"/>
      <c r="Y280" s="152"/>
      <c r="Z280" s="152"/>
      <c r="AA280" s="152"/>
      <c r="AB280" s="152"/>
      <c r="AC280" s="152"/>
      <c r="AD280" s="152"/>
      <c r="AE280" s="152"/>
      <c r="AF280" s="152" t="s">
        <v>329</v>
      </c>
      <c r="AG280" s="152">
        <v>0</v>
      </c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</row>
    <row r="281" spans="1:59" outlineLevel="1" x14ac:dyDescent="0.2">
      <c r="A281" s="171">
        <v>66</v>
      </c>
      <c r="B281" s="172" t="s">
        <v>708</v>
      </c>
      <c r="C281" s="187" t="s">
        <v>709</v>
      </c>
      <c r="D281" s="173" t="s">
        <v>353</v>
      </c>
      <c r="E281" s="174">
        <v>235.89760000000001</v>
      </c>
      <c r="F281" s="175"/>
      <c r="G281" s="176">
        <f>ROUND(E281*F281,2)</f>
        <v>0</v>
      </c>
      <c r="H281" s="175"/>
      <c r="I281" s="176">
        <f>ROUND(E281*H281,2)</f>
        <v>0</v>
      </c>
      <c r="J281" s="175"/>
      <c r="K281" s="176">
        <f>ROUND(E281*J281,2)</f>
        <v>0</v>
      </c>
      <c r="L281" s="176">
        <v>15</v>
      </c>
      <c r="M281" s="176">
        <f>G281*(1+L281/100)</f>
        <v>0</v>
      </c>
      <c r="N281" s="176">
        <v>4.4139999999999999E-2</v>
      </c>
      <c r="O281" s="176">
        <f>ROUND(E281*N281,2)</f>
        <v>10.41</v>
      </c>
      <c r="P281" s="176">
        <v>0</v>
      </c>
      <c r="Q281" s="176">
        <f>ROUND(E281*P281,2)</f>
        <v>0</v>
      </c>
      <c r="R281" s="176" t="s">
        <v>348</v>
      </c>
      <c r="S281" s="176" t="s">
        <v>269</v>
      </c>
      <c r="T281" s="161">
        <v>0.504</v>
      </c>
      <c r="U281" s="161">
        <f>ROUND(E281*T281,2)</f>
        <v>118.89</v>
      </c>
      <c r="V281" s="161"/>
      <c r="W281" s="152"/>
      <c r="X281" s="152"/>
      <c r="Y281" s="152"/>
      <c r="Z281" s="152"/>
      <c r="AA281" s="152"/>
      <c r="AB281" s="152"/>
      <c r="AC281" s="152"/>
      <c r="AD281" s="152"/>
      <c r="AE281" s="152"/>
      <c r="AF281" s="152" t="s">
        <v>433</v>
      </c>
      <c r="AG281" s="152"/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</row>
    <row r="282" spans="1:59" outlineLevel="1" x14ac:dyDescent="0.2">
      <c r="A282" s="159"/>
      <c r="B282" s="160"/>
      <c r="C282" s="193" t="s">
        <v>2907</v>
      </c>
      <c r="D282" s="191"/>
      <c r="E282" s="192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52"/>
      <c r="X282" s="152"/>
      <c r="Y282" s="152"/>
      <c r="Z282" s="152"/>
      <c r="AA282" s="152"/>
      <c r="AB282" s="152"/>
      <c r="AC282" s="152"/>
      <c r="AD282" s="152"/>
      <c r="AE282" s="152"/>
      <c r="AF282" s="152" t="s">
        <v>329</v>
      </c>
      <c r="AG282" s="152">
        <v>0</v>
      </c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</row>
    <row r="283" spans="1:59" outlineLevel="1" x14ac:dyDescent="0.2">
      <c r="A283" s="159"/>
      <c r="B283" s="160"/>
      <c r="C283" s="193" t="s">
        <v>2908</v>
      </c>
      <c r="D283" s="191"/>
      <c r="E283" s="192">
        <v>232.06</v>
      </c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52"/>
      <c r="X283" s="152"/>
      <c r="Y283" s="152"/>
      <c r="Z283" s="152"/>
      <c r="AA283" s="152"/>
      <c r="AB283" s="152"/>
      <c r="AC283" s="152"/>
      <c r="AD283" s="152"/>
      <c r="AE283" s="152"/>
      <c r="AF283" s="152" t="s">
        <v>329</v>
      </c>
      <c r="AG283" s="152">
        <v>0</v>
      </c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</row>
    <row r="284" spans="1:59" outlineLevel="1" x14ac:dyDescent="0.2">
      <c r="A284" s="159"/>
      <c r="B284" s="160"/>
      <c r="C284" s="193" t="s">
        <v>2909</v>
      </c>
      <c r="D284" s="191"/>
      <c r="E284" s="192">
        <v>3.84</v>
      </c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52"/>
      <c r="X284" s="152"/>
      <c r="Y284" s="152"/>
      <c r="Z284" s="152"/>
      <c r="AA284" s="152"/>
      <c r="AB284" s="152"/>
      <c r="AC284" s="152"/>
      <c r="AD284" s="152"/>
      <c r="AE284" s="152"/>
      <c r="AF284" s="152" t="s">
        <v>329</v>
      </c>
      <c r="AG284" s="152">
        <v>0</v>
      </c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</row>
    <row r="285" spans="1:59" x14ac:dyDescent="0.2">
      <c r="A285" s="166" t="s">
        <v>260</v>
      </c>
      <c r="B285" s="167" t="s">
        <v>154</v>
      </c>
      <c r="C285" s="185" t="s">
        <v>155</v>
      </c>
      <c r="D285" s="168"/>
      <c r="E285" s="169"/>
      <c r="F285" s="170"/>
      <c r="G285" s="170">
        <f>SUMIF(AF286:AF305,"&lt;&gt;NOR",G286:G305)</f>
        <v>0</v>
      </c>
      <c r="H285" s="170"/>
      <c r="I285" s="170">
        <f>SUM(I286:I305)</f>
        <v>0</v>
      </c>
      <c r="J285" s="170"/>
      <c r="K285" s="170">
        <f>SUM(K286:K305)</f>
        <v>0</v>
      </c>
      <c r="L285" s="170"/>
      <c r="M285" s="170">
        <f>SUM(M286:M305)</f>
        <v>0</v>
      </c>
      <c r="N285" s="170"/>
      <c r="O285" s="170">
        <f>SUM(O286:O305)</f>
        <v>21.799999999999997</v>
      </c>
      <c r="P285" s="170"/>
      <c r="Q285" s="170">
        <f>SUM(Q286:Q305)</f>
        <v>0</v>
      </c>
      <c r="R285" s="170"/>
      <c r="S285" s="170"/>
      <c r="T285" s="165"/>
      <c r="U285" s="165">
        <f>SUM(U286:U305)</f>
        <v>645.61</v>
      </c>
      <c r="V285" s="165"/>
      <c r="AF285" t="s">
        <v>261</v>
      </c>
    </row>
    <row r="286" spans="1:59" outlineLevel="1" x14ac:dyDescent="0.2">
      <c r="A286" s="171">
        <v>67</v>
      </c>
      <c r="B286" s="172" t="s">
        <v>713</v>
      </c>
      <c r="C286" s="187" t="s">
        <v>714</v>
      </c>
      <c r="D286" s="173" t="s">
        <v>353</v>
      </c>
      <c r="E286" s="174">
        <v>50.554499999999997</v>
      </c>
      <c r="F286" s="175"/>
      <c r="G286" s="176">
        <f>ROUND(E286*F286,2)</f>
        <v>0</v>
      </c>
      <c r="H286" s="175"/>
      <c r="I286" s="176">
        <f>ROUND(E286*H286,2)</f>
        <v>0</v>
      </c>
      <c r="J286" s="175"/>
      <c r="K286" s="176">
        <f>ROUND(E286*J286,2)</f>
        <v>0</v>
      </c>
      <c r="L286" s="176">
        <v>15</v>
      </c>
      <c r="M286" s="176">
        <f>G286*(1+L286/100)</f>
        <v>0</v>
      </c>
      <c r="N286" s="176">
        <v>4.0000000000000003E-5</v>
      </c>
      <c r="O286" s="176">
        <f>ROUND(E286*N286,2)</f>
        <v>0</v>
      </c>
      <c r="P286" s="176">
        <v>0</v>
      </c>
      <c r="Q286" s="176">
        <f>ROUND(E286*P286,2)</f>
        <v>0</v>
      </c>
      <c r="R286" s="176" t="s">
        <v>348</v>
      </c>
      <c r="S286" s="176" t="s">
        <v>269</v>
      </c>
      <c r="T286" s="161">
        <v>7.8E-2</v>
      </c>
      <c r="U286" s="161">
        <f>ROUND(E286*T286,2)</f>
        <v>3.94</v>
      </c>
      <c r="V286" s="161"/>
      <c r="W286" s="152"/>
      <c r="X286" s="152"/>
      <c r="Y286" s="152"/>
      <c r="Z286" s="152"/>
      <c r="AA286" s="152"/>
      <c r="AB286" s="152"/>
      <c r="AC286" s="152"/>
      <c r="AD286" s="152"/>
      <c r="AE286" s="152"/>
      <c r="AF286" s="152" t="s">
        <v>433</v>
      </c>
      <c r="AG286" s="152"/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</row>
    <row r="287" spans="1:59" ht="22.5" outlineLevel="1" x14ac:dyDescent="0.2">
      <c r="A287" s="159"/>
      <c r="B287" s="160"/>
      <c r="C287" s="257" t="s">
        <v>715</v>
      </c>
      <c r="D287" s="258"/>
      <c r="E287" s="258"/>
      <c r="F287" s="258"/>
      <c r="G287" s="258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52"/>
      <c r="X287" s="152"/>
      <c r="Y287" s="152"/>
      <c r="Z287" s="152"/>
      <c r="AA287" s="152"/>
      <c r="AB287" s="152"/>
      <c r="AC287" s="152"/>
      <c r="AD287" s="152"/>
      <c r="AE287" s="152"/>
      <c r="AF287" s="152" t="s">
        <v>327</v>
      </c>
      <c r="AG287" s="152"/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83" t="str">
        <f>C287</f>
        <v>s rámy a zárubněmi, zábradlí, předmětů oplechování apod., které se zřizují ještě před úpravami povrchu, před jejich znečištěním při úpravách povrchu nástřikem plastických (lepivých) maltovin</v>
      </c>
      <c r="BA287" s="152"/>
      <c r="BB287" s="152"/>
      <c r="BC287" s="152"/>
      <c r="BD287" s="152"/>
      <c r="BE287" s="152"/>
      <c r="BF287" s="152"/>
      <c r="BG287" s="152"/>
    </row>
    <row r="288" spans="1:59" outlineLevel="1" x14ac:dyDescent="0.2">
      <c r="A288" s="159"/>
      <c r="B288" s="160"/>
      <c r="C288" s="193" t="s">
        <v>2910</v>
      </c>
      <c r="D288" s="191"/>
      <c r="E288" s="192">
        <v>30.35</v>
      </c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52"/>
      <c r="X288" s="152"/>
      <c r="Y288" s="152"/>
      <c r="Z288" s="152"/>
      <c r="AA288" s="152"/>
      <c r="AB288" s="152"/>
      <c r="AC288" s="152"/>
      <c r="AD288" s="152"/>
      <c r="AE288" s="152"/>
      <c r="AF288" s="152" t="s">
        <v>329</v>
      </c>
      <c r="AG288" s="152">
        <v>0</v>
      </c>
      <c r="AH288" s="152"/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  <c r="BG288" s="152"/>
    </row>
    <row r="289" spans="1:59" outlineLevel="1" x14ac:dyDescent="0.2">
      <c r="A289" s="159"/>
      <c r="B289" s="160"/>
      <c r="C289" s="193" t="s">
        <v>2911</v>
      </c>
      <c r="D289" s="191"/>
      <c r="E289" s="192">
        <v>20.21</v>
      </c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52"/>
      <c r="X289" s="152"/>
      <c r="Y289" s="152"/>
      <c r="Z289" s="152"/>
      <c r="AA289" s="152"/>
      <c r="AB289" s="152"/>
      <c r="AC289" s="152"/>
      <c r="AD289" s="152"/>
      <c r="AE289" s="152"/>
      <c r="AF289" s="152" t="s">
        <v>329</v>
      </c>
      <c r="AG289" s="152">
        <v>0</v>
      </c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  <c r="BG289" s="152"/>
    </row>
    <row r="290" spans="1:59" outlineLevel="1" x14ac:dyDescent="0.2">
      <c r="A290" s="159"/>
      <c r="B290" s="160"/>
      <c r="C290" s="193" t="s">
        <v>718</v>
      </c>
      <c r="D290" s="191"/>
      <c r="E290" s="192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52"/>
      <c r="X290" s="152"/>
      <c r="Y290" s="152"/>
      <c r="Z290" s="152"/>
      <c r="AA290" s="152"/>
      <c r="AB290" s="152"/>
      <c r="AC290" s="152"/>
      <c r="AD290" s="152"/>
      <c r="AE290" s="152"/>
      <c r="AF290" s="152" t="s">
        <v>329</v>
      </c>
      <c r="AG290" s="152">
        <v>0</v>
      </c>
      <c r="AH290" s="152"/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52"/>
      <c r="BG290" s="152"/>
    </row>
    <row r="291" spans="1:59" outlineLevel="1" x14ac:dyDescent="0.2">
      <c r="A291" s="171">
        <v>68</v>
      </c>
      <c r="B291" s="172" t="s">
        <v>719</v>
      </c>
      <c r="C291" s="187" t="s">
        <v>720</v>
      </c>
      <c r="D291" s="173" t="s">
        <v>353</v>
      </c>
      <c r="E291" s="174">
        <v>382.54</v>
      </c>
      <c r="F291" s="175"/>
      <c r="G291" s="176">
        <f>ROUND(E291*F291,2)</f>
        <v>0</v>
      </c>
      <c r="H291" s="175"/>
      <c r="I291" s="176">
        <f>ROUND(E291*H291,2)</f>
        <v>0</v>
      </c>
      <c r="J291" s="175"/>
      <c r="K291" s="176">
        <f>ROUND(E291*J291,2)</f>
        <v>0</v>
      </c>
      <c r="L291" s="176">
        <v>15</v>
      </c>
      <c r="M291" s="176">
        <f>G291*(1+L291/100)</f>
        <v>0</v>
      </c>
      <c r="N291" s="176">
        <v>1.1310000000000001E-2</v>
      </c>
      <c r="O291" s="176">
        <f>ROUND(E291*N291,2)</f>
        <v>4.33</v>
      </c>
      <c r="P291" s="176">
        <v>0</v>
      </c>
      <c r="Q291" s="176">
        <f>ROUND(E291*P291,2)</f>
        <v>0</v>
      </c>
      <c r="R291" s="176" t="s">
        <v>348</v>
      </c>
      <c r="S291" s="176" t="s">
        <v>269</v>
      </c>
      <c r="T291" s="161">
        <v>7.0000000000000007E-2</v>
      </c>
      <c r="U291" s="161">
        <f>ROUND(E291*T291,2)</f>
        <v>26.78</v>
      </c>
      <c r="V291" s="161"/>
      <c r="W291" s="152"/>
      <c r="X291" s="152"/>
      <c r="Y291" s="152"/>
      <c r="Z291" s="152"/>
      <c r="AA291" s="152"/>
      <c r="AB291" s="152"/>
      <c r="AC291" s="152"/>
      <c r="AD291" s="152"/>
      <c r="AE291" s="152"/>
      <c r="AF291" s="152" t="s">
        <v>433</v>
      </c>
      <c r="AG291" s="152"/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2"/>
      <c r="AX291" s="152"/>
      <c r="AY291" s="152"/>
      <c r="AZ291" s="152"/>
      <c r="BA291" s="152"/>
      <c r="BB291" s="152"/>
      <c r="BC291" s="152"/>
      <c r="BD291" s="152"/>
      <c r="BE291" s="152"/>
      <c r="BF291" s="152"/>
      <c r="BG291" s="152"/>
    </row>
    <row r="292" spans="1:59" outlineLevel="1" x14ac:dyDescent="0.2">
      <c r="A292" s="159"/>
      <c r="B292" s="160"/>
      <c r="C292" s="257" t="s">
        <v>721</v>
      </c>
      <c r="D292" s="258"/>
      <c r="E292" s="258"/>
      <c r="F292" s="258"/>
      <c r="G292" s="258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52"/>
      <c r="X292" s="152"/>
      <c r="Y292" s="152"/>
      <c r="Z292" s="152"/>
      <c r="AA292" s="152"/>
      <c r="AB292" s="152"/>
      <c r="AC292" s="152"/>
      <c r="AD292" s="152"/>
      <c r="AE292" s="152"/>
      <c r="AF292" s="152" t="s">
        <v>327</v>
      </c>
      <c r="AG292" s="152"/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152"/>
      <c r="AW292" s="152"/>
      <c r="AX292" s="152"/>
      <c r="AY292" s="152"/>
      <c r="AZ292" s="152"/>
      <c r="BA292" s="152"/>
      <c r="BB292" s="152"/>
      <c r="BC292" s="152"/>
      <c r="BD292" s="152"/>
      <c r="BE292" s="152"/>
      <c r="BF292" s="152"/>
      <c r="BG292" s="152"/>
    </row>
    <row r="293" spans="1:59" outlineLevel="1" x14ac:dyDescent="0.2">
      <c r="A293" s="159"/>
      <c r="B293" s="160"/>
      <c r="C293" s="193" t="s">
        <v>2912</v>
      </c>
      <c r="D293" s="191"/>
      <c r="E293" s="192">
        <v>39.630000000000003</v>
      </c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52"/>
      <c r="X293" s="152"/>
      <c r="Y293" s="152"/>
      <c r="Z293" s="152"/>
      <c r="AA293" s="152"/>
      <c r="AB293" s="152"/>
      <c r="AC293" s="152"/>
      <c r="AD293" s="152"/>
      <c r="AE293" s="152"/>
      <c r="AF293" s="152" t="s">
        <v>329</v>
      </c>
      <c r="AG293" s="152">
        <v>0</v>
      </c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  <c r="AV293" s="152"/>
      <c r="AW293" s="152"/>
      <c r="AX293" s="152"/>
      <c r="AY293" s="152"/>
      <c r="AZ293" s="152"/>
      <c r="BA293" s="152"/>
      <c r="BB293" s="152"/>
      <c r="BC293" s="152"/>
      <c r="BD293" s="152"/>
      <c r="BE293" s="152"/>
      <c r="BF293" s="152"/>
      <c r="BG293" s="152"/>
    </row>
    <row r="294" spans="1:59" outlineLevel="1" x14ac:dyDescent="0.2">
      <c r="A294" s="159"/>
      <c r="B294" s="160"/>
      <c r="C294" s="193" t="s">
        <v>2913</v>
      </c>
      <c r="D294" s="191"/>
      <c r="E294" s="192">
        <v>325.08</v>
      </c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52"/>
      <c r="X294" s="152"/>
      <c r="Y294" s="152"/>
      <c r="Z294" s="152"/>
      <c r="AA294" s="152"/>
      <c r="AB294" s="152"/>
      <c r="AC294" s="152"/>
      <c r="AD294" s="152"/>
      <c r="AE294" s="152"/>
      <c r="AF294" s="152" t="s">
        <v>329</v>
      </c>
      <c r="AG294" s="152">
        <v>0</v>
      </c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2"/>
      <c r="AX294" s="152"/>
      <c r="AY294" s="152"/>
      <c r="AZ294" s="152"/>
      <c r="BA294" s="152"/>
      <c r="BB294" s="152"/>
      <c r="BC294" s="152"/>
      <c r="BD294" s="152"/>
      <c r="BE294" s="152"/>
      <c r="BF294" s="152"/>
      <c r="BG294" s="152"/>
    </row>
    <row r="295" spans="1:59" outlineLevel="1" x14ac:dyDescent="0.2">
      <c r="A295" s="159"/>
      <c r="B295" s="160"/>
      <c r="C295" s="193" t="s">
        <v>2914</v>
      </c>
      <c r="D295" s="191"/>
      <c r="E295" s="192">
        <v>17.829999999999998</v>
      </c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52"/>
      <c r="X295" s="152"/>
      <c r="Y295" s="152"/>
      <c r="Z295" s="152"/>
      <c r="AA295" s="152"/>
      <c r="AB295" s="152"/>
      <c r="AC295" s="152"/>
      <c r="AD295" s="152"/>
      <c r="AE295" s="152"/>
      <c r="AF295" s="152" t="s">
        <v>329</v>
      </c>
      <c r="AG295" s="152">
        <v>0</v>
      </c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2"/>
      <c r="AX295" s="152"/>
      <c r="AY295" s="152"/>
      <c r="AZ295" s="152"/>
      <c r="BA295" s="152"/>
      <c r="BB295" s="152"/>
      <c r="BC295" s="152"/>
      <c r="BD295" s="152"/>
      <c r="BE295" s="152"/>
      <c r="BF295" s="152"/>
      <c r="BG295" s="152"/>
    </row>
    <row r="296" spans="1:59" ht="22.5" outlineLevel="1" x14ac:dyDescent="0.2">
      <c r="A296" s="171">
        <v>69</v>
      </c>
      <c r="B296" s="172" t="s">
        <v>725</v>
      </c>
      <c r="C296" s="187" t="s">
        <v>726</v>
      </c>
      <c r="D296" s="173" t="s">
        <v>353</v>
      </c>
      <c r="E296" s="174">
        <v>342.91</v>
      </c>
      <c r="F296" s="175"/>
      <c r="G296" s="176">
        <f>ROUND(E296*F296,2)</f>
        <v>0</v>
      </c>
      <c r="H296" s="175"/>
      <c r="I296" s="176">
        <f>ROUND(E296*H296,2)</f>
        <v>0</v>
      </c>
      <c r="J296" s="175"/>
      <c r="K296" s="176">
        <f>ROUND(E296*J296,2)</f>
        <v>0</v>
      </c>
      <c r="L296" s="176">
        <v>15</v>
      </c>
      <c r="M296" s="176">
        <f>G296*(1+L296/100)</f>
        <v>0</v>
      </c>
      <c r="N296" s="176">
        <v>3.6150000000000002E-2</v>
      </c>
      <c r="O296" s="176">
        <f>ROUND(E296*N296,2)</f>
        <v>12.4</v>
      </c>
      <c r="P296" s="176">
        <v>0</v>
      </c>
      <c r="Q296" s="176">
        <f>ROUND(E296*P296,2)</f>
        <v>0</v>
      </c>
      <c r="R296" s="176" t="s">
        <v>348</v>
      </c>
      <c r="S296" s="176" t="s">
        <v>269</v>
      </c>
      <c r="T296" s="161">
        <v>0.41402</v>
      </c>
      <c r="U296" s="161">
        <f>ROUND(E296*T296,2)</f>
        <v>141.97</v>
      </c>
      <c r="V296" s="161"/>
      <c r="W296" s="152"/>
      <c r="X296" s="152"/>
      <c r="Y296" s="152"/>
      <c r="Z296" s="152"/>
      <c r="AA296" s="152"/>
      <c r="AB296" s="152"/>
      <c r="AC296" s="152"/>
      <c r="AD296" s="152"/>
      <c r="AE296" s="152"/>
      <c r="AF296" s="152" t="s">
        <v>433</v>
      </c>
      <c r="AG296" s="152"/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</row>
    <row r="297" spans="1:59" outlineLevel="1" x14ac:dyDescent="0.2">
      <c r="A297" s="159"/>
      <c r="B297" s="160"/>
      <c r="C297" s="193" t="s">
        <v>2915</v>
      </c>
      <c r="D297" s="191"/>
      <c r="E297" s="192">
        <v>342.91</v>
      </c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52"/>
      <c r="X297" s="152"/>
      <c r="Y297" s="152"/>
      <c r="Z297" s="152"/>
      <c r="AA297" s="152"/>
      <c r="AB297" s="152"/>
      <c r="AC297" s="152"/>
      <c r="AD297" s="152"/>
      <c r="AE297" s="152"/>
      <c r="AF297" s="152" t="s">
        <v>329</v>
      </c>
      <c r="AG297" s="152">
        <v>0</v>
      </c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</row>
    <row r="298" spans="1:59" outlineLevel="1" x14ac:dyDescent="0.2">
      <c r="A298" s="171">
        <v>70</v>
      </c>
      <c r="B298" s="172" t="s">
        <v>728</v>
      </c>
      <c r="C298" s="187" t="s">
        <v>729</v>
      </c>
      <c r="D298" s="173" t="s">
        <v>353</v>
      </c>
      <c r="E298" s="174">
        <v>39.630000000000003</v>
      </c>
      <c r="F298" s="175"/>
      <c r="G298" s="176">
        <f>ROUND(E298*F298,2)</f>
        <v>0</v>
      </c>
      <c r="H298" s="175"/>
      <c r="I298" s="176">
        <f>ROUND(E298*H298,2)</f>
        <v>0</v>
      </c>
      <c r="J298" s="175"/>
      <c r="K298" s="176">
        <f>ROUND(E298*J298,2)</f>
        <v>0</v>
      </c>
      <c r="L298" s="176">
        <v>15</v>
      </c>
      <c r="M298" s="176">
        <f>G298*(1+L298/100)</f>
        <v>0</v>
      </c>
      <c r="N298" s="176">
        <v>4.793E-2</v>
      </c>
      <c r="O298" s="176">
        <f>ROUND(E298*N298,2)</f>
        <v>1.9</v>
      </c>
      <c r="P298" s="176">
        <v>0</v>
      </c>
      <c r="Q298" s="176">
        <f>ROUND(E298*P298,2)</f>
        <v>0</v>
      </c>
      <c r="R298" s="176" t="s">
        <v>348</v>
      </c>
      <c r="S298" s="176" t="s">
        <v>269</v>
      </c>
      <c r="T298" s="161">
        <v>0.46300000000000002</v>
      </c>
      <c r="U298" s="161">
        <f>ROUND(E298*T298,2)</f>
        <v>18.350000000000001</v>
      </c>
      <c r="V298" s="161"/>
      <c r="W298" s="152"/>
      <c r="X298" s="152"/>
      <c r="Y298" s="152"/>
      <c r="Z298" s="152"/>
      <c r="AA298" s="152"/>
      <c r="AB298" s="152"/>
      <c r="AC298" s="152"/>
      <c r="AD298" s="152"/>
      <c r="AE298" s="152"/>
      <c r="AF298" s="152" t="s">
        <v>433</v>
      </c>
      <c r="AG298" s="152"/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</row>
    <row r="299" spans="1:59" outlineLevel="1" x14ac:dyDescent="0.2">
      <c r="A299" s="159"/>
      <c r="B299" s="160"/>
      <c r="C299" s="193" t="s">
        <v>2912</v>
      </c>
      <c r="D299" s="191"/>
      <c r="E299" s="192">
        <v>39.630000000000003</v>
      </c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52"/>
      <c r="X299" s="152"/>
      <c r="Y299" s="152"/>
      <c r="Z299" s="152"/>
      <c r="AA299" s="152"/>
      <c r="AB299" s="152"/>
      <c r="AC299" s="152"/>
      <c r="AD299" s="152"/>
      <c r="AE299" s="152"/>
      <c r="AF299" s="152" t="s">
        <v>329</v>
      </c>
      <c r="AG299" s="152">
        <v>0</v>
      </c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2"/>
      <c r="BC299" s="152"/>
      <c r="BD299" s="152"/>
      <c r="BE299" s="152"/>
      <c r="BF299" s="152"/>
      <c r="BG299" s="152"/>
    </row>
    <row r="300" spans="1:59" ht="22.5" outlineLevel="1" x14ac:dyDescent="0.2">
      <c r="A300" s="171">
        <v>71</v>
      </c>
      <c r="B300" s="172" t="s">
        <v>735</v>
      </c>
      <c r="C300" s="187" t="s">
        <v>736</v>
      </c>
      <c r="D300" s="173" t="s">
        <v>353</v>
      </c>
      <c r="E300" s="174">
        <v>382.54</v>
      </c>
      <c r="F300" s="175"/>
      <c r="G300" s="176">
        <f>ROUND(E300*F300,2)</f>
        <v>0</v>
      </c>
      <c r="H300" s="175"/>
      <c r="I300" s="176">
        <f>ROUND(E300*H300,2)</f>
        <v>0</v>
      </c>
      <c r="J300" s="175"/>
      <c r="K300" s="176">
        <f>ROUND(E300*J300,2)</f>
        <v>0</v>
      </c>
      <c r="L300" s="176">
        <v>15</v>
      </c>
      <c r="M300" s="176">
        <f>G300*(1+L300/100)</f>
        <v>0</v>
      </c>
      <c r="N300" s="176">
        <v>4.9100000000000003E-3</v>
      </c>
      <c r="O300" s="176">
        <f>ROUND(E300*N300,2)</f>
        <v>1.88</v>
      </c>
      <c r="P300" s="176">
        <v>0</v>
      </c>
      <c r="Q300" s="176">
        <f>ROUND(E300*P300,2)</f>
        <v>0</v>
      </c>
      <c r="R300" s="176" t="s">
        <v>348</v>
      </c>
      <c r="S300" s="176" t="s">
        <v>269</v>
      </c>
      <c r="T300" s="161">
        <v>0.36199999999999999</v>
      </c>
      <c r="U300" s="161">
        <f>ROUND(E300*T300,2)</f>
        <v>138.47999999999999</v>
      </c>
      <c r="V300" s="161"/>
      <c r="W300" s="152"/>
      <c r="X300" s="152"/>
      <c r="Y300" s="152"/>
      <c r="Z300" s="152"/>
      <c r="AA300" s="152"/>
      <c r="AB300" s="152"/>
      <c r="AC300" s="152"/>
      <c r="AD300" s="152"/>
      <c r="AE300" s="152"/>
      <c r="AF300" s="152" t="s">
        <v>433</v>
      </c>
      <c r="AG300" s="152"/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</row>
    <row r="301" spans="1:59" outlineLevel="1" x14ac:dyDescent="0.2">
      <c r="A301" s="159"/>
      <c r="B301" s="160"/>
      <c r="C301" s="193" t="s">
        <v>2916</v>
      </c>
      <c r="D301" s="191"/>
      <c r="E301" s="192">
        <v>382.54</v>
      </c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52"/>
      <c r="X301" s="152"/>
      <c r="Y301" s="152"/>
      <c r="Z301" s="152"/>
      <c r="AA301" s="152"/>
      <c r="AB301" s="152"/>
      <c r="AC301" s="152"/>
      <c r="AD301" s="152"/>
      <c r="AE301" s="152"/>
      <c r="AF301" s="152" t="s">
        <v>329</v>
      </c>
      <c r="AG301" s="152">
        <v>0</v>
      </c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</row>
    <row r="302" spans="1:59" ht="22.5" outlineLevel="1" x14ac:dyDescent="0.2">
      <c r="A302" s="171">
        <v>72</v>
      </c>
      <c r="B302" s="172" t="s">
        <v>2917</v>
      </c>
      <c r="C302" s="187" t="s">
        <v>2918</v>
      </c>
      <c r="D302" s="173" t="s">
        <v>353</v>
      </c>
      <c r="E302" s="174">
        <v>342.91</v>
      </c>
      <c r="F302" s="175"/>
      <c r="G302" s="176">
        <f>ROUND(E302*F302,2)</f>
        <v>0</v>
      </c>
      <c r="H302" s="175"/>
      <c r="I302" s="176">
        <f>ROUND(E302*H302,2)</f>
        <v>0</v>
      </c>
      <c r="J302" s="175"/>
      <c r="K302" s="176">
        <f>ROUND(E302*J302,2)</f>
        <v>0</v>
      </c>
      <c r="L302" s="176">
        <v>15</v>
      </c>
      <c r="M302" s="176">
        <f>G302*(1+L302/100)</f>
        <v>0</v>
      </c>
      <c r="N302" s="176">
        <v>3.0500000000000002E-3</v>
      </c>
      <c r="O302" s="176">
        <f>ROUND(E302*N302,2)</f>
        <v>1.05</v>
      </c>
      <c r="P302" s="176">
        <v>0</v>
      </c>
      <c r="Q302" s="176">
        <f>ROUND(E302*P302,2)</f>
        <v>0</v>
      </c>
      <c r="R302" s="176" t="s">
        <v>348</v>
      </c>
      <c r="S302" s="176" t="s">
        <v>269</v>
      </c>
      <c r="T302" s="161">
        <v>0.86399999999999999</v>
      </c>
      <c r="U302" s="161">
        <f>ROUND(E302*T302,2)</f>
        <v>296.27</v>
      </c>
      <c r="V302" s="161"/>
      <c r="W302" s="152"/>
      <c r="X302" s="152"/>
      <c r="Y302" s="152"/>
      <c r="Z302" s="152"/>
      <c r="AA302" s="152"/>
      <c r="AB302" s="152"/>
      <c r="AC302" s="152"/>
      <c r="AD302" s="152"/>
      <c r="AE302" s="152"/>
      <c r="AF302" s="152" t="s">
        <v>433</v>
      </c>
      <c r="AG302" s="152"/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</row>
    <row r="303" spans="1:59" outlineLevel="1" x14ac:dyDescent="0.2">
      <c r="A303" s="159"/>
      <c r="B303" s="160"/>
      <c r="C303" s="193" t="s">
        <v>2915</v>
      </c>
      <c r="D303" s="191"/>
      <c r="E303" s="192">
        <v>342.91</v>
      </c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52"/>
      <c r="X303" s="152"/>
      <c r="Y303" s="152"/>
      <c r="Z303" s="152"/>
      <c r="AA303" s="152"/>
      <c r="AB303" s="152"/>
      <c r="AC303" s="152"/>
      <c r="AD303" s="152"/>
      <c r="AE303" s="152"/>
      <c r="AF303" s="152" t="s">
        <v>329</v>
      </c>
      <c r="AG303" s="152">
        <v>0</v>
      </c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</row>
    <row r="304" spans="1:59" ht="22.5" outlineLevel="1" x14ac:dyDescent="0.2">
      <c r="A304" s="171">
        <v>73</v>
      </c>
      <c r="B304" s="172" t="s">
        <v>741</v>
      </c>
      <c r="C304" s="187" t="s">
        <v>742</v>
      </c>
      <c r="D304" s="173" t="s">
        <v>353</v>
      </c>
      <c r="E304" s="174">
        <v>39.630000000000003</v>
      </c>
      <c r="F304" s="175"/>
      <c r="G304" s="176">
        <f>ROUND(E304*F304,2)</f>
        <v>0</v>
      </c>
      <c r="H304" s="175"/>
      <c r="I304" s="176">
        <f>ROUND(E304*H304,2)</f>
        <v>0</v>
      </c>
      <c r="J304" s="175"/>
      <c r="K304" s="176">
        <f>ROUND(E304*J304,2)</f>
        <v>0</v>
      </c>
      <c r="L304" s="176">
        <v>15</v>
      </c>
      <c r="M304" s="176">
        <f>G304*(1+L304/100)</f>
        <v>0</v>
      </c>
      <c r="N304" s="176">
        <v>6.1799999999999997E-3</v>
      </c>
      <c r="O304" s="176">
        <f>ROUND(E304*N304,2)</f>
        <v>0.24</v>
      </c>
      <c r="P304" s="176">
        <v>0</v>
      </c>
      <c r="Q304" s="176">
        <f>ROUND(E304*P304,2)</f>
        <v>0</v>
      </c>
      <c r="R304" s="176" t="s">
        <v>348</v>
      </c>
      <c r="S304" s="176" t="s">
        <v>269</v>
      </c>
      <c r="T304" s="161">
        <v>0.5</v>
      </c>
      <c r="U304" s="161">
        <f>ROUND(E304*T304,2)</f>
        <v>19.82</v>
      </c>
      <c r="V304" s="161"/>
      <c r="W304" s="152"/>
      <c r="X304" s="152"/>
      <c r="Y304" s="152"/>
      <c r="Z304" s="152"/>
      <c r="AA304" s="152"/>
      <c r="AB304" s="152"/>
      <c r="AC304" s="152"/>
      <c r="AD304" s="152"/>
      <c r="AE304" s="152"/>
      <c r="AF304" s="152" t="s">
        <v>433</v>
      </c>
      <c r="AG304" s="152"/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</row>
    <row r="305" spans="1:59" outlineLevel="1" x14ac:dyDescent="0.2">
      <c r="A305" s="159"/>
      <c r="B305" s="160"/>
      <c r="C305" s="193" t="s">
        <v>2912</v>
      </c>
      <c r="D305" s="191"/>
      <c r="E305" s="192">
        <v>39.630000000000003</v>
      </c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52"/>
      <c r="X305" s="152"/>
      <c r="Y305" s="152"/>
      <c r="Z305" s="152"/>
      <c r="AA305" s="152"/>
      <c r="AB305" s="152"/>
      <c r="AC305" s="152"/>
      <c r="AD305" s="152"/>
      <c r="AE305" s="152"/>
      <c r="AF305" s="152" t="s">
        <v>329</v>
      </c>
      <c r="AG305" s="152">
        <v>0</v>
      </c>
      <c r="AH305" s="152"/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  <c r="AV305" s="152"/>
      <c r="AW305" s="152"/>
      <c r="AX305" s="152"/>
      <c r="AY305" s="152"/>
      <c r="AZ305" s="152"/>
      <c r="BA305" s="152"/>
      <c r="BB305" s="152"/>
      <c r="BC305" s="152"/>
      <c r="BD305" s="152"/>
      <c r="BE305" s="152"/>
      <c r="BF305" s="152"/>
      <c r="BG305" s="152"/>
    </row>
    <row r="306" spans="1:59" x14ac:dyDescent="0.2">
      <c r="A306" s="166" t="s">
        <v>260</v>
      </c>
      <c r="B306" s="167" t="s">
        <v>156</v>
      </c>
      <c r="C306" s="185" t="s">
        <v>157</v>
      </c>
      <c r="D306" s="168"/>
      <c r="E306" s="169"/>
      <c r="F306" s="170"/>
      <c r="G306" s="170">
        <f>SUMIF(AF307:AF329,"&lt;&gt;NOR",G307:G329)</f>
        <v>0</v>
      </c>
      <c r="H306" s="170"/>
      <c r="I306" s="170">
        <f>SUM(I307:I329)</f>
        <v>0</v>
      </c>
      <c r="J306" s="170"/>
      <c r="K306" s="170">
        <f>SUM(K307:K329)</f>
        <v>0</v>
      </c>
      <c r="L306" s="170"/>
      <c r="M306" s="170">
        <f>SUM(M307:M329)</f>
        <v>0</v>
      </c>
      <c r="N306" s="170"/>
      <c r="O306" s="170">
        <f>SUM(O307:O329)</f>
        <v>358.07000000000005</v>
      </c>
      <c r="P306" s="170"/>
      <c r="Q306" s="170">
        <f>SUM(Q307:Q329)</f>
        <v>0</v>
      </c>
      <c r="R306" s="170"/>
      <c r="S306" s="170"/>
      <c r="T306" s="165"/>
      <c r="U306" s="165">
        <f>SUM(U307:U329)</f>
        <v>404.09000000000003</v>
      </c>
      <c r="V306" s="165"/>
      <c r="AF306" t="s">
        <v>261</v>
      </c>
    </row>
    <row r="307" spans="1:59" ht="22.5" outlineLevel="1" x14ac:dyDescent="0.2">
      <c r="A307" s="171">
        <v>74</v>
      </c>
      <c r="B307" s="172" t="s">
        <v>749</v>
      </c>
      <c r="C307" s="187" t="s">
        <v>750</v>
      </c>
      <c r="D307" s="173" t="s">
        <v>323</v>
      </c>
      <c r="E307" s="174">
        <v>96.5</v>
      </c>
      <c r="F307" s="175"/>
      <c r="G307" s="176">
        <f>ROUND(E307*F307,2)</f>
        <v>0</v>
      </c>
      <c r="H307" s="175"/>
      <c r="I307" s="176">
        <f>ROUND(E307*H307,2)</f>
        <v>0</v>
      </c>
      <c r="J307" s="175"/>
      <c r="K307" s="176">
        <f>ROUND(E307*J307,2)</f>
        <v>0</v>
      </c>
      <c r="L307" s="176">
        <v>15</v>
      </c>
      <c r="M307" s="176">
        <f>G307*(1+L307/100)</f>
        <v>0</v>
      </c>
      <c r="N307" s="176">
        <v>1.837</v>
      </c>
      <c r="O307" s="176">
        <f>ROUND(E307*N307,2)</f>
        <v>177.27</v>
      </c>
      <c r="P307" s="176">
        <v>0</v>
      </c>
      <c r="Q307" s="176">
        <f>ROUND(E307*P307,2)</f>
        <v>0</v>
      </c>
      <c r="R307" s="176" t="s">
        <v>348</v>
      </c>
      <c r="S307" s="176" t="s">
        <v>269</v>
      </c>
      <c r="T307" s="161">
        <v>1.8360000000000001</v>
      </c>
      <c r="U307" s="161">
        <f>ROUND(E307*T307,2)</f>
        <v>177.17</v>
      </c>
      <c r="V307" s="161"/>
      <c r="W307" s="152"/>
      <c r="X307" s="152"/>
      <c r="Y307" s="152"/>
      <c r="Z307" s="152"/>
      <c r="AA307" s="152"/>
      <c r="AB307" s="152"/>
      <c r="AC307" s="152"/>
      <c r="AD307" s="152"/>
      <c r="AE307" s="152"/>
      <c r="AF307" s="152" t="s">
        <v>433</v>
      </c>
      <c r="AG307" s="152"/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  <c r="AV307" s="152"/>
      <c r="AW307" s="152"/>
      <c r="AX307" s="152"/>
      <c r="AY307" s="152"/>
      <c r="AZ307" s="152"/>
      <c r="BA307" s="152"/>
      <c r="BB307" s="152"/>
      <c r="BC307" s="152"/>
      <c r="BD307" s="152"/>
      <c r="BE307" s="152"/>
      <c r="BF307" s="152"/>
      <c r="BG307" s="152"/>
    </row>
    <row r="308" spans="1:59" outlineLevel="1" x14ac:dyDescent="0.2">
      <c r="A308" s="159"/>
      <c r="B308" s="160"/>
      <c r="C308" s="257" t="s">
        <v>751</v>
      </c>
      <c r="D308" s="258"/>
      <c r="E308" s="258"/>
      <c r="F308" s="258"/>
      <c r="G308" s="258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52"/>
      <c r="X308" s="152"/>
      <c r="Y308" s="152"/>
      <c r="Z308" s="152"/>
      <c r="AA308" s="152"/>
      <c r="AB308" s="152"/>
      <c r="AC308" s="152"/>
      <c r="AD308" s="152"/>
      <c r="AE308" s="152"/>
      <c r="AF308" s="152" t="s">
        <v>327</v>
      </c>
      <c r="AG308" s="152"/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  <c r="AV308" s="152"/>
      <c r="AW308" s="152"/>
      <c r="AX308" s="152"/>
      <c r="AY308" s="152"/>
      <c r="AZ308" s="152"/>
      <c r="BA308" s="152"/>
      <c r="BB308" s="152"/>
      <c r="BC308" s="152"/>
      <c r="BD308" s="152"/>
      <c r="BE308" s="152"/>
      <c r="BF308" s="152"/>
      <c r="BG308" s="152"/>
    </row>
    <row r="309" spans="1:59" outlineLevel="1" x14ac:dyDescent="0.2">
      <c r="A309" s="159"/>
      <c r="B309" s="160"/>
      <c r="C309" s="193" t="s">
        <v>2919</v>
      </c>
      <c r="D309" s="191"/>
      <c r="E309" s="192">
        <v>0.81</v>
      </c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52"/>
      <c r="X309" s="152"/>
      <c r="Y309" s="152"/>
      <c r="Z309" s="152"/>
      <c r="AA309" s="152"/>
      <c r="AB309" s="152"/>
      <c r="AC309" s="152"/>
      <c r="AD309" s="152"/>
      <c r="AE309" s="152"/>
      <c r="AF309" s="152" t="s">
        <v>329</v>
      </c>
      <c r="AG309" s="152">
        <v>0</v>
      </c>
      <c r="AH309" s="152"/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  <c r="AV309" s="152"/>
      <c r="AW309" s="152"/>
      <c r="AX309" s="152"/>
      <c r="AY309" s="152"/>
      <c r="AZ309" s="152"/>
      <c r="BA309" s="152"/>
      <c r="BB309" s="152"/>
      <c r="BC309" s="152"/>
      <c r="BD309" s="152"/>
      <c r="BE309" s="152"/>
      <c r="BF309" s="152"/>
      <c r="BG309" s="152"/>
    </row>
    <row r="310" spans="1:59" outlineLevel="1" x14ac:dyDescent="0.2">
      <c r="A310" s="159"/>
      <c r="B310" s="160"/>
      <c r="C310" s="193" t="s">
        <v>2920</v>
      </c>
      <c r="D310" s="191"/>
      <c r="E310" s="192">
        <v>95.69</v>
      </c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52"/>
      <c r="X310" s="152"/>
      <c r="Y310" s="152"/>
      <c r="Z310" s="152"/>
      <c r="AA310" s="152"/>
      <c r="AB310" s="152"/>
      <c r="AC310" s="152"/>
      <c r="AD310" s="152"/>
      <c r="AE310" s="152"/>
      <c r="AF310" s="152" t="s">
        <v>329</v>
      </c>
      <c r="AG310" s="152">
        <v>0</v>
      </c>
      <c r="AH310" s="152"/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  <c r="AV310" s="152"/>
      <c r="AW310" s="152"/>
      <c r="AX310" s="152"/>
      <c r="AY310" s="152"/>
      <c r="AZ310" s="152"/>
      <c r="BA310" s="152"/>
      <c r="BB310" s="152"/>
      <c r="BC310" s="152"/>
      <c r="BD310" s="152"/>
      <c r="BE310" s="152"/>
      <c r="BF310" s="152"/>
      <c r="BG310" s="152"/>
    </row>
    <row r="311" spans="1:59" outlineLevel="1" x14ac:dyDescent="0.2">
      <c r="A311" s="171">
        <v>75</v>
      </c>
      <c r="B311" s="172" t="s">
        <v>753</v>
      </c>
      <c r="C311" s="187" t="s">
        <v>754</v>
      </c>
      <c r="D311" s="173" t="s">
        <v>323</v>
      </c>
      <c r="E311" s="174">
        <v>52.298999999999999</v>
      </c>
      <c r="F311" s="175"/>
      <c r="G311" s="176">
        <f>ROUND(E311*F311,2)</f>
        <v>0</v>
      </c>
      <c r="H311" s="175"/>
      <c r="I311" s="176">
        <f>ROUND(E311*H311,2)</f>
        <v>0</v>
      </c>
      <c r="J311" s="175"/>
      <c r="K311" s="176">
        <f>ROUND(E311*J311,2)</f>
        <v>0</v>
      </c>
      <c r="L311" s="176">
        <v>15</v>
      </c>
      <c r="M311" s="176">
        <f>G311*(1+L311/100)</f>
        <v>0</v>
      </c>
      <c r="N311" s="176">
        <v>2.5249999999999999</v>
      </c>
      <c r="O311" s="176">
        <f>ROUND(E311*N311,2)</f>
        <v>132.05000000000001</v>
      </c>
      <c r="P311" s="176">
        <v>0</v>
      </c>
      <c r="Q311" s="176">
        <f>ROUND(E311*P311,2)</f>
        <v>0</v>
      </c>
      <c r="R311" s="176" t="s">
        <v>348</v>
      </c>
      <c r="S311" s="176" t="s">
        <v>269</v>
      </c>
      <c r="T311" s="161">
        <v>2.3170000000000002</v>
      </c>
      <c r="U311" s="161">
        <f>ROUND(E311*T311,2)</f>
        <v>121.18</v>
      </c>
      <c r="V311" s="161"/>
      <c r="W311" s="152"/>
      <c r="X311" s="152"/>
      <c r="Y311" s="152"/>
      <c r="Z311" s="152"/>
      <c r="AA311" s="152"/>
      <c r="AB311" s="152"/>
      <c r="AC311" s="152"/>
      <c r="AD311" s="152"/>
      <c r="AE311" s="152"/>
      <c r="AF311" s="152" t="s">
        <v>433</v>
      </c>
      <c r="AG311" s="152"/>
      <c r="AH311" s="152"/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  <c r="AV311" s="152"/>
      <c r="AW311" s="152"/>
      <c r="AX311" s="152"/>
      <c r="AY311" s="152"/>
      <c r="AZ311" s="152"/>
      <c r="BA311" s="152"/>
      <c r="BB311" s="152"/>
      <c r="BC311" s="152"/>
      <c r="BD311" s="152"/>
      <c r="BE311" s="152"/>
      <c r="BF311" s="152"/>
      <c r="BG311" s="152"/>
    </row>
    <row r="312" spans="1:59" outlineLevel="1" x14ac:dyDescent="0.2">
      <c r="A312" s="159"/>
      <c r="B312" s="160"/>
      <c r="C312" s="257" t="s">
        <v>755</v>
      </c>
      <c r="D312" s="258"/>
      <c r="E312" s="258"/>
      <c r="F312" s="258"/>
      <c r="G312" s="258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52"/>
      <c r="X312" s="152"/>
      <c r="Y312" s="152"/>
      <c r="Z312" s="152"/>
      <c r="AA312" s="152"/>
      <c r="AB312" s="152"/>
      <c r="AC312" s="152"/>
      <c r="AD312" s="152"/>
      <c r="AE312" s="152"/>
      <c r="AF312" s="152" t="s">
        <v>327</v>
      </c>
      <c r="AG312" s="152"/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  <c r="AV312" s="152"/>
      <c r="AW312" s="152"/>
      <c r="AX312" s="152"/>
      <c r="AY312" s="152"/>
      <c r="AZ312" s="152"/>
      <c r="BA312" s="152"/>
      <c r="BB312" s="152"/>
      <c r="BC312" s="152"/>
      <c r="BD312" s="152"/>
      <c r="BE312" s="152"/>
      <c r="BF312" s="152"/>
      <c r="BG312" s="152"/>
    </row>
    <row r="313" spans="1:59" outlineLevel="1" x14ac:dyDescent="0.2">
      <c r="A313" s="159"/>
      <c r="B313" s="160"/>
      <c r="C313" s="193" t="s">
        <v>2921</v>
      </c>
      <c r="D313" s="191"/>
      <c r="E313" s="192">
        <v>52.18</v>
      </c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52"/>
      <c r="X313" s="152"/>
      <c r="Y313" s="152"/>
      <c r="Z313" s="152"/>
      <c r="AA313" s="152"/>
      <c r="AB313" s="152"/>
      <c r="AC313" s="152"/>
      <c r="AD313" s="152"/>
      <c r="AE313" s="152"/>
      <c r="AF313" s="152" t="s">
        <v>329</v>
      </c>
      <c r="AG313" s="152">
        <v>0</v>
      </c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  <c r="AV313" s="152"/>
      <c r="AW313" s="152"/>
      <c r="AX313" s="152"/>
      <c r="AY313" s="152"/>
      <c r="AZ313" s="152"/>
      <c r="BA313" s="152"/>
      <c r="BB313" s="152"/>
      <c r="BC313" s="152"/>
      <c r="BD313" s="152"/>
      <c r="BE313" s="152"/>
      <c r="BF313" s="152"/>
      <c r="BG313" s="152"/>
    </row>
    <row r="314" spans="1:59" outlineLevel="1" x14ac:dyDescent="0.2">
      <c r="A314" s="159"/>
      <c r="B314" s="160"/>
      <c r="C314" s="193" t="s">
        <v>2922</v>
      </c>
      <c r="D314" s="191"/>
      <c r="E314" s="192">
        <v>0.12</v>
      </c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52"/>
      <c r="X314" s="152"/>
      <c r="Y314" s="152"/>
      <c r="Z314" s="152"/>
      <c r="AA314" s="152"/>
      <c r="AB314" s="152"/>
      <c r="AC314" s="152"/>
      <c r="AD314" s="152"/>
      <c r="AE314" s="152"/>
      <c r="AF314" s="152" t="s">
        <v>329</v>
      </c>
      <c r="AG314" s="152">
        <v>0</v>
      </c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52"/>
      <c r="BB314" s="152"/>
      <c r="BC314" s="152"/>
      <c r="BD314" s="152"/>
      <c r="BE314" s="152"/>
      <c r="BF314" s="152"/>
      <c r="BG314" s="152"/>
    </row>
    <row r="315" spans="1:59" ht="22.5" outlineLevel="1" x14ac:dyDescent="0.2">
      <c r="A315" s="171">
        <v>76</v>
      </c>
      <c r="B315" s="172" t="s">
        <v>757</v>
      </c>
      <c r="C315" s="187" t="s">
        <v>758</v>
      </c>
      <c r="D315" s="173" t="s">
        <v>369</v>
      </c>
      <c r="E315" s="174">
        <v>1.7029000000000001</v>
      </c>
      <c r="F315" s="175"/>
      <c r="G315" s="176">
        <f>ROUND(E315*F315,2)</f>
        <v>0</v>
      </c>
      <c r="H315" s="175"/>
      <c r="I315" s="176">
        <f>ROUND(E315*H315,2)</f>
        <v>0</v>
      </c>
      <c r="J315" s="175"/>
      <c r="K315" s="176">
        <f>ROUND(E315*J315,2)</f>
        <v>0</v>
      </c>
      <c r="L315" s="176">
        <v>15</v>
      </c>
      <c r="M315" s="176">
        <f>G315*(1+L315/100)</f>
        <v>0</v>
      </c>
      <c r="N315" s="176">
        <v>1.0662499999999999</v>
      </c>
      <c r="O315" s="176">
        <f>ROUND(E315*N315,2)</f>
        <v>1.82</v>
      </c>
      <c r="P315" s="176">
        <v>0</v>
      </c>
      <c r="Q315" s="176">
        <f>ROUND(E315*P315,2)</f>
        <v>0</v>
      </c>
      <c r="R315" s="176" t="s">
        <v>348</v>
      </c>
      <c r="S315" s="176" t="s">
        <v>269</v>
      </c>
      <c r="T315" s="161">
        <v>15.231</v>
      </c>
      <c r="U315" s="161">
        <f>ROUND(E315*T315,2)</f>
        <v>25.94</v>
      </c>
      <c r="V315" s="161"/>
      <c r="W315" s="152"/>
      <c r="X315" s="152"/>
      <c r="Y315" s="152"/>
      <c r="Z315" s="152"/>
      <c r="AA315" s="152"/>
      <c r="AB315" s="152"/>
      <c r="AC315" s="152"/>
      <c r="AD315" s="152"/>
      <c r="AE315" s="152"/>
      <c r="AF315" s="152" t="s">
        <v>433</v>
      </c>
      <c r="AG315" s="152"/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  <c r="BG315" s="152"/>
    </row>
    <row r="316" spans="1:59" outlineLevel="1" x14ac:dyDescent="0.2">
      <c r="A316" s="159"/>
      <c r="B316" s="160"/>
      <c r="C316" s="193" t="s">
        <v>2923</v>
      </c>
      <c r="D316" s="191"/>
      <c r="E316" s="192">
        <v>1.7</v>
      </c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52"/>
      <c r="X316" s="152"/>
      <c r="Y316" s="152"/>
      <c r="Z316" s="152"/>
      <c r="AA316" s="152"/>
      <c r="AB316" s="152"/>
      <c r="AC316" s="152"/>
      <c r="AD316" s="152"/>
      <c r="AE316" s="152"/>
      <c r="AF316" s="152" t="s">
        <v>329</v>
      </c>
      <c r="AG316" s="152">
        <v>0</v>
      </c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152"/>
      <c r="AW316" s="152"/>
      <c r="AX316" s="152"/>
      <c r="AY316" s="152"/>
      <c r="AZ316" s="152"/>
      <c r="BA316" s="152"/>
      <c r="BB316" s="152"/>
      <c r="BC316" s="152"/>
      <c r="BD316" s="152"/>
      <c r="BE316" s="152"/>
      <c r="BF316" s="152"/>
      <c r="BG316" s="152"/>
    </row>
    <row r="317" spans="1:59" ht="22.5" outlineLevel="1" x14ac:dyDescent="0.2">
      <c r="A317" s="171">
        <v>77</v>
      </c>
      <c r="B317" s="172" t="s">
        <v>760</v>
      </c>
      <c r="C317" s="187" t="s">
        <v>761</v>
      </c>
      <c r="D317" s="173" t="s">
        <v>353</v>
      </c>
      <c r="E317" s="174">
        <v>248.88</v>
      </c>
      <c r="F317" s="175"/>
      <c r="G317" s="176">
        <f>ROUND(E317*F317,2)</f>
        <v>0</v>
      </c>
      <c r="H317" s="175"/>
      <c r="I317" s="176">
        <f>ROUND(E317*H317,2)</f>
        <v>0</v>
      </c>
      <c r="J317" s="175"/>
      <c r="K317" s="176">
        <f>ROUND(E317*J317,2)</f>
        <v>0</v>
      </c>
      <c r="L317" s="176">
        <v>15</v>
      </c>
      <c r="M317" s="176">
        <f>G317*(1+L317/100)</f>
        <v>0</v>
      </c>
      <c r="N317" s="176">
        <v>9.9229999999999999E-2</v>
      </c>
      <c r="O317" s="176">
        <f>ROUND(E317*N317,2)</f>
        <v>24.7</v>
      </c>
      <c r="P317" s="176">
        <v>0</v>
      </c>
      <c r="Q317" s="176">
        <f>ROUND(E317*P317,2)</f>
        <v>0</v>
      </c>
      <c r="R317" s="176" t="s">
        <v>348</v>
      </c>
      <c r="S317" s="176" t="s">
        <v>269</v>
      </c>
      <c r="T317" s="161">
        <v>0.14799999999999999</v>
      </c>
      <c r="U317" s="161">
        <f>ROUND(E317*T317,2)</f>
        <v>36.83</v>
      </c>
      <c r="V317" s="161"/>
      <c r="W317" s="152"/>
      <c r="X317" s="152"/>
      <c r="Y317" s="152"/>
      <c r="Z317" s="152"/>
      <c r="AA317" s="152"/>
      <c r="AB317" s="152"/>
      <c r="AC317" s="152"/>
      <c r="AD317" s="152"/>
      <c r="AE317" s="152"/>
      <c r="AF317" s="152" t="s">
        <v>433</v>
      </c>
      <c r="AG317" s="152"/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152"/>
      <c r="AW317" s="152"/>
      <c r="AX317" s="152"/>
      <c r="AY317" s="152"/>
      <c r="AZ317" s="152"/>
      <c r="BA317" s="152"/>
      <c r="BB317" s="152"/>
      <c r="BC317" s="152"/>
      <c r="BD317" s="152"/>
      <c r="BE317" s="152"/>
      <c r="BF317" s="152"/>
      <c r="BG317" s="152"/>
    </row>
    <row r="318" spans="1:59" outlineLevel="1" x14ac:dyDescent="0.2">
      <c r="A318" s="159"/>
      <c r="B318" s="160"/>
      <c r="C318" s="257" t="s">
        <v>762</v>
      </c>
      <c r="D318" s="258"/>
      <c r="E318" s="258"/>
      <c r="F318" s="258"/>
      <c r="G318" s="258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52"/>
      <c r="X318" s="152"/>
      <c r="Y318" s="152"/>
      <c r="Z318" s="152"/>
      <c r="AA318" s="152"/>
      <c r="AB318" s="152"/>
      <c r="AC318" s="152"/>
      <c r="AD318" s="152"/>
      <c r="AE318" s="152"/>
      <c r="AF318" s="152" t="s">
        <v>327</v>
      </c>
      <c r="AG318" s="152"/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2"/>
      <c r="AX318" s="152"/>
      <c r="AY318" s="152"/>
      <c r="AZ318" s="152"/>
      <c r="BA318" s="152"/>
      <c r="BB318" s="152"/>
      <c r="BC318" s="152"/>
      <c r="BD318" s="152"/>
      <c r="BE318" s="152"/>
      <c r="BF318" s="152"/>
      <c r="BG318" s="152"/>
    </row>
    <row r="319" spans="1:59" outlineLevel="1" x14ac:dyDescent="0.2">
      <c r="A319" s="159"/>
      <c r="B319" s="160"/>
      <c r="C319" s="193" t="s">
        <v>2924</v>
      </c>
      <c r="D319" s="191"/>
      <c r="E319" s="192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52"/>
      <c r="X319" s="152"/>
      <c r="Y319" s="152"/>
      <c r="Z319" s="152"/>
      <c r="AA319" s="152"/>
      <c r="AB319" s="152"/>
      <c r="AC319" s="152"/>
      <c r="AD319" s="152"/>
      <c r="AE319" s="152"/>
      <c r="AF319" s="152" t="s">
        <v>329</v>
      </c>
      <c r="AG319" s="152">
        <v>0</v>
      </c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  <c r="AV319" s="152"/>
      <c r="AW319" s="152"/>
      <c r="AX319" s="152"/>
      <c r="AY319" s="152"/>
      <c r="AZ319" s="152"/>
      <c r="BA319" s="152"/>
      <c r="BB319" s="152"/>
      <c r="BC319" s="152"/>
      <c r="BD319" s="152"/>
      <c r="BE319" s="152"/>
      <c r="BF319" s="152"/>
      <c r="BG319" s="152"/>
    </row>
    <row r="320" spans="1:59" outlineLevel="1" x14ac:dyDescent="0.2">
      <c r="A320" s="159"/>
      <c r="B320" s="160"/>
      <c r="C320" s="193" t="s">
        <v>2925</v>
      </c>
      <c r="D320" s="191"/>
      <c r="E320" s="192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52"/>
      <c r="X320" s="152"/>
      <c r="Y320" s="152"/>
      <c r="Z320" s="152"/>
      <c r="AA320" s="152"/>
      <c r="AB320" s="152"/>
      <c r="AC320" s="152"/>
      <c r="AD320" s="152"/>
      <c r="AE320" s="152"/>
      <c r="AF320" s="152" t="s">
        <v>329</v>
      </c>
      <c r="AG320" s="152">
        <v>0</v>
      </c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2"/>
      <c r="AX320" s="152"/>
      <c r="AY320" s="152"/>
      <c r="AZ320" s="152"/>
      <c r="BA320" s="152"/>
      <c r="BB320" s="152"/>
      <c r="BC320" s="152"/>
      <c r="BD320" s="152"/>
      <c r="BE320" s="152"/>
      <c r="BF320" s="152"/>
      <c r="BG320" s="152"/>
    </row>
    <row r="321" spans="1:59" outlineLevel="1" x14ac:dyDescent="0.2">
      <c r="A321" s="159"/>
      <c r="B321" s="160"/>
      <c r="C321" s="193" t="s">
        <v>2926</v>
      </c>
      <c r="D321" s="191"/>
      <c r="E321" s="192">
        <v>160.83000000000001</v>
      </c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52"/>
      <c r="X321" s="152"/>
      <c r="Y321" s="152"/>
      <c r="Z321" s="152"/>
      <c r="AA321" s="152"/>
      <c r="AB321" s="152"/>
      <c r="AC321" s="152"/>
      <c r="AD321" s="152"/>
      <c r="AE321" s="152"/>
      <c r="AF321" s="152" t="s">
        <v>329</v>
      </c>
      <c r="AG321" s="152">
        <v>0</v>
      </c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2"/>
      <c r="AX321" s="152"/>
      <c r="AY321" s="152"/>
      <c r="AZ321" s="152"/>
      <c r="BA321" s="152"/>
      <c r="BB321" s="152"/>
      <c r="BC321" s="152"/>
      <c r="BD321" s="152"/>
      <c r="BE321" s="152"/>
      <c r="BF321" s="152"/>
      <c r="BG321" s="152"/>
    </row>
    <row r="322" spans="1:59" outlineLevel="1" x14ac:dyDescent="0.2">
      <c r="A322" s="159"/>
      <c r="B322" s="160"/>
      <c r="C322" s="193" t="s">
        <v>2927</v>
      </c>
      <c r="D322" s="191"/>
      <c r="E322" s="192">
        <v>88.05</v>
      </c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52"/>
      <c r="X322" s="152"/>
      <c r="Y322" s="152"/>
      <c r="Z322" s="152"/>
      <c r="AA322" s="152"/>
      <c r="AB322" s="152"/>
      <c r="AC322" s="152"/>
      <c r="AD322" s="152"/>
      <c r="AE322" s="152"/>
      <c r="AF322" s="152" t="s">
        <v>329</v>
      </c>
      <c r="AG322" s="152">
        <v>0</v>
      </c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152"/>
      <c r="AW322" s="152"/>
      <c r="AX322" s="152"/>
      <c r="AY322" s="152"/>
      <c r="AZ322" s="152"/>
      <c r="BA322" s="152"/>
      <c r="BB322" s="152"/>
      <c r="BC322" s="152"/>
      <c r="BD322" s="152"/>
      <c r="BE322" s="152"/>
      <c r="BF322" s="152"/>
      <c r="BG322" s="152"/>
    </row>
    <row r="323" spans="1:59" ht="22.5" outlineLevel="1" x14ac:dyDescent="0.2">
      <c r="A323" s="171">
        <v>78</v>
      </c>
      <c r="B323" s="172" t="s">
        <v>767</v>
      </c>
      <c r="C323" s="187" t="s">
        <v>768</v>
      </c>
      <c r="D323" s="173" t="s">
        <v>353</v>
      </c>
      <c r="E323" s="174">
        <v>605.16999999999996</v>
      </c>
      <c r="F323" s="175"/>
      <c r="G323" s="176">
        <f>ROUND(E323*F323,2)</f>
        <v>0</v>
      </c>
      <c r="H323" s="175"/>
      <c r="I323" s="176">
        <f>ROUND(E323*H323,2)</f>
        <v>0</v>
      </c>
      <c r="J323" s="175"/>
      <c r="K323" s="176">
        <f>ROUND(E323*J323,2)</f>
        <v>0</v>
      </c>
      <c r="L323" s="176">
        <v>15</v>
      </c>
      <c r="M323" s="176">
        <f>G323*(1+L323/100)</f>
        <v>0</v>
      </c>
      <c r="N323" s="176">
        <v>3.6740000000000002E-2</v>
      </c>
      <c r="O323" s="176">
        <f>ROUND(E323*N323,2)</f>
        <v>22.23</v>
      </c>
      <c r="P323" s="176">
        <v>0</v>
      </c>
      <c r="Q323" s="176">
        <f>ROUND(E323*P323,2)</f>
        <v>0</v>
      </c>
      <c r="R323" s="176" t="s">
        <v>348</v>
      </c>
      <c r="S323" s="176" t="s">
        <v>269</v>
      </c>
      <c r="T323" s="161">
        <v>7.0999999999999994E-2</v>
      </c>
      <c r="U323" s="161">
        <f>ROUND(E323*T323,2)</f>
        <v>42.97</v>
      </c>
      <c r="V323" s="161"/>
      <c r="W323" s="152"/>
      <c r="X323" s="152"/>
      <c r="Y323" s="152"/>
      <c r="Z323" s="152"/>
      <c r="AA323" s="152"/>
      <c r="AB323" s="152"/>
      <c r="AC323" s="152"/>
      <c r="AD323" s="152"/>
      <c r="AE323" s="152"/>
      <c r="AF323" s="152" t="s">
        <v>433</v>
      </c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  <c r="AV323" s="152"/>
      <c r="AW323" s="152"/>
      <c r="AX323" s="152"/>
      <c r="AY323" s="152"/>
      <c r="AZ323" s="152"/>
      <c r="BA323" s="152"/>
      <c r="BB323" s="152"/>
      <c r="BC323" s="152"/>
      <c r="BD323" s="152"/>
      <c r="BE323" s="152"/>
      <c r="BF323" s="152"/>
      <c r="BG323" s="152"/>
    </row>
    <row r="324" spans="1:59" outlineLevel="1" x14ac:dyDescent="0.2">
      <c r="A324" s="159"/>
      <c r="B324" s="160"/>
      <c r="C324" s="257" t="s">
        <v>751</v>
      </c>
      <c r="D324" s="258"/>
      <c r="E324" s="258"/>
      <c r="F324" s="258"/>
      <c r="G324" s="258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52"/>
      <c r="X324" s="152"/>
      <c r="Y324" s="152"/>
      <c r="Z324" s="152"/>
      <c r="AA324" s="152"/>
      <c r="AB324" s="152"/>
      <c r="AC324" s="152"/>
      <c r="AD324" s="152"/>
      <c r="AE324" s="152"/>
      <c r="AF324" s="152" t="s">
        <v>327</v>
      </c>
      <c r="AG324" s="152"/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152"/>
      <c r="AW324" s="152"/>
      <c r="AX324" s="152"/>
      <c r="AY324" s="152"/>
      <c r="AZ324" s="152"/>
      <c r="BA324" s="152"/>
      <c r="BB324" s="152"/>
      <c r="BC324" s="152"/>
      <c r="BD324" s="152"/>
      <c r="BE324" s="152"/>
      <c r="BF324" s="152"/>
      <c r="BG324" s="152"/>
    </row>
    <row r="325" spans="1:59" outlineLevel="1" x14ac:dyDescent="0.2">
      <c r="A325" s="159"/>
      <c r="B325" s="160"/>
      <c r="C325" s="193" t="s">
        <v>769</v>
      </c>
      <c r="D325" s="191"/>
      <c r="E325" s="192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52"/>
      <c r="X325" s="152"/>
      <c r="Y325" s="152"/>
      <c r="Z325" s="152"/>
      <c r="AA325" s="152"/>
      <c r="AB325" s="152"/>
      <c r="AC325" s="152"/>
      <c r="AD325" s="152"/>
      <c r="AE325" s="152"/>
      <c r="AF325" s="152" t="s">
        <v>329</v>
      </c>
      <c r="AG325" s="152">
        <v>0</v>
      </c>
      <c r="AH325" s="152"/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  <c r="AV325" s="152"/>
      <c r="AW325" s="152"/>
      <c r="AX325" s="152"/>
      <c r="AY325" s="152"/>
      <c r="AZ325" s="152"/>
      <c r="BA325" s="152"/>
      <c r="BB325" s="152"/>
      <c r="BC325" s="152"/>
      <c r="BD325" s="152"/>
      <c r="BE325" s="152"/>
      <c r="BF325" s="152"/>
      <c r="BG325" s="152"/>
    </row>
    <row r="326" spans="1:59" outlineLevel="1" x14ac:dyDescent="0.2">
      <c r="A326" s="159"/>
      <c r="B326" s="160"/>
      <c r="C326" s="193" t="s">
        <v>2928</v>
      </c>
      <c r="D326" s="191"/>
      <c r="E326" s="192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52"/>
      <c r="X326" s="152"/>
      <c r="Y326" s="152"/>
      <c r="Z326" s="152"/>
      <c r="AA326" s="152"/>
      <c r="AB326" s="152"/>
      <c r="AC326" s="152"/>
      <c r="AD326" s="152"/>
      <c r="AE326" s="152"/>
      <c r="AF326" s="152" t="s">
        <v>329</v>
      </c>
      <c r="AG326" s="152">
        <v>0</v>
      </c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  <c r="AV326" s="152"/>
      <c r="AW326" s="152"/>
      <c r="AX326" s="152"/>
      <c r="AY326" s="152"/>
      <c r="AZ326" s="152"/>
      <c r="BA326" s="152"/>
      <c r="BB326" s="152"/>
      <c r="BC326" s="152"/>
      <c r="BD326" s="152"/>
      <c r="BE326" s="152"/>
      <c r="BF326" s="152"/>
      <c r="BG326" s="152"/>
    </row>
    <row r="327" spans="1:59" outlineLevel="1" x14ac:dyDescent="0.2">
      <c r="A327" s="159"/>
      <c r="B327" s="160"/>
      <c r="C327" s="193" t="s">
        <v>2929</v>
      </c>
      <c r="D327" s="191"/>
      <c r="E327" s="192">
        <v>157.66999999999999</v>
      </c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52"/>
      <c r="X327" s="152"/>
      <c r="Y327" s="152"/>
      <c r="Z327" s="152"/>
      <c r="AA327" s="152"/>
      <c r="AB327" s="152"/>
      <c r="AC327" s="152"/>
      <c r="AD327" s="152"/>
      <c r="AE327" s="152"/>
      <c r="AF327" s="152" t="s">
        <v>329</v>
      </c>
      <c r="AG327" s="152">
        <v>0</v>
      </c>
      <c r="AH327" s="152"/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  <c r="AV327" s="152"/>
      <c r="AW327" s="152"/>
      <c r="AX327" s="152"/>
      <c r="AY327" s="152"/>
      <c r="AZ327" s="152"/>
      <c r="BA327" s="152"/>
      <c r="BB327" s="152"/>
      <c r="BC327" s="152"/>
      <c r="BD327" s="152"/>
      <c r="BE327" s="152"/>
      <c r="BF327" s="152"/>
      <c r="BG327" s="152"/>
    </row>
    <row r="328" spans="1:59" outlineLevel="1" x14ac:dyDescent="0.2">
      <c r="A328" s="159"/>
      <c r="B328" s="160"/>
      <c r="C328" s="193" t="s">
        <v>2930</v>
      </c>
      <c r="D328" s="191"/>
      <c r="E328" s="192">
        <v>128.97999999999999</v>
      </c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52"/>
      <c r="X328" s="152"/>
      <c r="Y328" s="152"/>
      <c r="Z328" s="152"/>
      <c r="AA328" s="152"/>
      <c r="AB328" s="152"/>
      <c r="AC328" s="152"/>
      <c r="AD328" s="152"/>
      <c r="AE328" s="152"/>
      <c r="AF328" s="152" t="s">
        <v>329</v>
      </c>
      <c r="AG328" s="152">
        <v>0</v>
      </c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  <c r="AV328" s="152"/>
      <c r="AW328" s="152"/>
      <c r="AX328" s="152"/>
      <c r="AY328" s="152"/>
      <c r="AZ328" s="152"/>
      <c r="BA328" s="152"/>
      <c r="BB328" s="152"/>
      <c r="BC328" s="152"/>
      <c r="BD328" s="152"/>
      <c r="BE328" s="152"/>
      <c r="BF328" s="152"/>
      <c r="BG328" s="152"/>
    </row>
    <row r="329" spans="1:59" outlineLevel="1" x14ac:dyDescent="0.2">
      <c r="A329" s="159"/>
      <c r="B329" s="160"/>
      <c r="C329" s="193" t="s">
        <v>2931</v>
      </c>
      <c r="D329" s="191"/>
      <c r="E329" s="192">
        <v>318.52</v>
      </c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52"/>
      <c r="X329" s="152"/>
      <c r="Y329" s="152"/>
      <c r="Z329" s="152"/>
      <c r="AA329" s="152"/>
      <c r="AB329" s="152"/>
      <c r="AC329" s="152"/>
      <c r="AD329" s="152"/>
      <c r="AE329" s="152"/>
      <c r="AF329" s="152" t="s">
        <v>329</v>
      </c>
      <c r="AG329" s="152">
        <v>0</v>
      </c>
      <c r="AH329" s="152"/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  <c r="AV329" s="152"/>
      <c r="AW329" s="152"/>
      <c r="AX329" s="152"/>
      <c r="AY329" s="152"/>
      <c r="AZ329" s="152"/>
      <c r="BA329" s="152"/>
      <c r="BB329" s="152"/>
      <c r="BC329" s="152"/>
      <c r="BD329" s="152"/>
      <c r="BE329" s="152"/>
      <c r="BF329" s="152"/>
      <c r="BG329" s="152"/>
    </row>
    <row r="330" spans="1:59" x14ac:dyDescent="0.2">
      <c r="A330" s="166" t="s">
        <v>260</v>
      </c>
      <c r="B330" s="167" t="s">
        <v>158</v>
      </c>
      <c r="C330" s="185" t="s">
        <v>159</v>
      </c>
      <c r="D330" s="168"/>
      <c r="E330" s="169"/>
      <c r="F330" s="170"/>
      <c r="G330" s="170">
        <f>SUMIF(AF331:AF356,"&lt;&gt;NOR",G331:G356)</f>
        <v>0</v>
      </c>
      <c r="H330" s="170"/>
      <c r="I330" s="170">
        <f>SUM(I331:I356)</f>
        <v>0</v>
      </c>
      <c r="J330" s="170"/>
      <c r="K330" s="170">
        <f>SUM(K331:K356)</f>
        <v>0</v>
      </c>
      <c r="L330" s="170"/>
      <c r="M330" s="170">
        <f>SUM(M331:M356)</f>
        <v>0</v>
      </c>
      <c r="N330" s="170"/>
      <c r="O330" s="170">
        <f>SUM(O331:O356)</f>
        <v>0.96000000000000008</v>
      </c>
      <c r="P330" s="170"/>
      <c r="Q330" s="170">
        <f>SUM(Q331:Q356)</f>
        <v>0</v>
      </c>
      <c r="R330" s="170"/>
      <c r="S330" s="170"/>
      <c r="T330" s="165"/>
      <c r="U330" s="165">
        <f>SUM(U331:U356)</f>
        <v>63</v>
      </c>
      <c r="V330" s="165"/>
      <c r="AF330" t="s">
        <v>261</v>
      </c>
    </row>
    <row r="331" spans="1:59" ht="45" outlineLevel="1" x14ac:dyDescent="0.2">
      <c r="A331" s="171">
        <v>79</v>
      </c>
      <c r="B331" s="172" t="s">
        <v>774</v>
      </c>
      <c r="C331" s="187" t="s">
        <v>775</v>
      </c>
      <c r="D331" s="173" t="s">
        <v>395</v>
      </c>
      <c r="E331" s="174">
        <v>23</v>
      </c>
      <c r="F331" s="175"/>
      <c r="G331" s="176">
        <f>ROUND(E331*F331,2)</f>
        <v>0</v>
      </c>
      <c r="H331" s="175"/>
      <c r="I331" s="176">
        <f>ROUND(E331*H331,2)</f>
        <v>0</v>
      </c>
      <c r="J331" s="175"/>
      <c r="K331" s="176">
        <f>ROUND(E331*J331,2)</f>
        <v>0</v>
      </c>
      <c r="L331" s="176">
        <v>15</v>
      </c>
      <c r="M331" s="176">
        <f>G331*(1+L331/100)</f>
        <v>0</v>
      </c>
      <c r="N331" s="176">
        <v>1.8970000000000001E-2</v>
      </c>
      <c r="O331" s="176">
        <f>ROUND(E331*N331,2)</f>
        <v>0.44</v>
      </c>
      <c r="P331" s="176">
        <v>0</v>
      </c>
      <c r="Q331" s="176">
        <f>ROUND(E331*P331,2)</f>
        <v>0</v>
      </c>
      <c r="R331" s="176" t="s">
        <v>348</v>
      </c>
      <c r="S331" s="176" t="s">
        <v>269</v>
      </c>
      <c r="T331" s="161">
        <v>1.86</v>
      </c>
      <c r="U331" s="161">
        <f>ROUND(E331*T331,2)</f>
        <v>42.78</v>
      </c>
      <c r="V331" s="161"/>
      <c r="W331" s="152"/>
      <c r="X331" s="152"/>
      <c r="Y331" s="152"/>
      <c r="Z331" s="152"/>
      <c r="AA331" s="152"/>
      <c r="AB331" s="152"/>
      <c r="AC331" s="152"/>
      <c r="AD331" s="152"/>
      <c r="AE331" s="152"/>
      <c r="AF331" s="152" t="s">
        <v>433</v>
      </c>
      <c r="AG331" s="152"/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152"/>
      <c r="AW331" s="152"/>
      <c r="AX331" s="152"/>
      <c r="AY331" s="152"/>
      <c r="AZ331" s="152"/>
      <c r="BA331" s="152"/>
      <c r="BB331" s="152"/>
      <c r="BC331" s="152"/>
      <c r="BD331" s="152"/>
      <c r="BE331" s="152"/>
      <c r="BF331" s="152"/>
      <c r="BG331" s="152"/>
    </row>
    <row r="332" spans="1:59" outlineLevel="1" x14ac:dyDescent="0.2">
      <c r="A332" s="159"/>
      <c r="B332" s="160"/>
      <c r="C332" s="193" t="s">
        <v>2932</v>
      </c>
      <c r="D332" s="191"/>
      <c r="E332" s="192">
        <v>23</v>
      </c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52"/>
      <c r="X332" s="152"/>
      <c r="Y332" s="152"/>
      <c r="Z332" s="152"/>
      <c r="AA332" s="152"/>
      <c r="AB332" s="152"/>
      <c r="AC332" s="152"/>
      <c r="AD332" s="152"/>
      <c r="AE332" s="152"/>
      <c r="AF332" s="152" t="s">
        <v>329</v>
      </c>
      <c r="AG332" s="152">
        <v>0</v>
      </c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152"/>
      <c r="AW332" s="152"/>
      <c r="AX332" s="152"/>
      <c r="AY332" s="152"/>
      <c r="AZ332" s="152"/>
      <c r="BA332" s="152"/>
      <c r="BB332" s="152"/>
      <c r="BC332" s="152"/>
      <c r="BD332" s="152"/>
      <c r="BE332" s="152"/>
      <c r="BF332" s="152"/>
      <c r="BG332" s="152"/>
    </row>
    <row r="333" spans="1:59" ht="22.5" outlineLevel="1" x14ac:dyDescent="0.2">
      <c r="A333" s="177">
        <v>80</v>
      </c>
      <c r="B333" s="178" t="s">
        <v>2933</v>
      </c>
      <c r="C333" s="186" t="s">
        <v>2934</v>
      </c>
      <c r="D333" s="179" t="s">
        <v>395</v>
      </c>
      <c r="E333" s="180">
        <v>1</v>
      </c>
      <c r="F333" s="181"/>
      <c r="G333" s="182">
        <f>ROUND(E333*F333,2)</f>
        <v>0</v>
      </c>
      <c r="H333" s="181"/>
      <c r="I333" s="182">
        <f>ROUND(E333*H333,2)</f>
        <v>0</v>
      </c>
      <c r="J333" s="181"/>
      <c r="K333" s="182">
        <f>ROUND(E333*J333,2)</f>
        <v>0</v>
      </c>
      <c r="L333" s="182">
        <v>15</v>
      </c>
      <c r="M333" s="182">
        <f>G333*(1+L333/100)</f>
        <v>0</v>
      </c>
      <c r="N333" s="182">
        <v>1.04E-2</v>
      </c>
      <c r="O333" s="182">
        <f>ROUND(E333*N333,2)</f>
        <v>0.01</v>
      </c>
      <c r="P333" s="182">
        <v>0</v>
      </c>
      <c r="Q333" s="182">
        <f>ROUND(E333*P333,2)</f>
        <v>0</v>
      </c>
      <c r="R333" s="182" t="s">
        <v>396</v>
      </c>
      <c r="S333" s="182" t="s">
        <v>269</v>
      </c>
      <c r="T333" s="161">
        <v>0</v>
      </c>
      <c r="U333" s="161">
        <f>ROUND(E333*T333,2)</f>
        <v>0</v>
      </c>
      <c r="V333" s="161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 t="s">
        <v>398</v>
      </c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2"/>
      <c r="AX333" s="152"/>
      <c r="AY333" s="152"/>
      <c r="AZ333" s="152"/>
      <c r="BA333" s="152"/>
      <c r="BB333" s="152"/>
      <c r="BC333" s="152"/>
      <c r="BD333" s="152"/>
      <c r="BE333" s="152"/>
      <c r="BF333" s="152"/>
      <c r="BG333" s="152"/>
    </row>
    <row r="334" spans="1:59" ht="22.5" outlineLevel="1" x14ac:dyDescent="0.2">
      <c r="A334" s="177">
        <v>81</v>
      </c>
      <c r="B334" s="178" t="s">
        <v>781</v>
      </c>
      <c r="C334" s="186" t="s">
        <v>782</v>
      </c>
      <c r="D334" s="179" t="s">
        <v>395</v>
      </c>
      <c r="E334" s="180">
        <v>2</v>
      </c>
      <c r="F334" s="181"/>
      <c r="G334" s="182">
        <f>ROUND(E334*F334,2)</f>
        <v>0</v>
      </c>
      <c r="H334" s="181"/>
      <c r="I334" s="182">
        <f>ROUND(E334*H334,2)</f>
        <v>0</v>
      </c>
      <c r="J334" s="181"/>
      <c r="K334" s="182">
        <f>ROUND(E334*J334,2)</f>
        <v>0</v>
      </c>
      <c r="L334" s="182">
        <v>15</v>
      </c>
      <c r="M334" s="182">
        <f>G334*(1+L334/100)</f>
        <v>0</v>
      </c>
      <c r="N334" s="182">
        <v>1.2999999999999999E-2</v>
      </c>
      <c r="O334" s="182">
        <f>ROUND(E334*N334,2)</f>
        <v>0.03</v>
      </c>
      <c r="P334" s="182">
        <v>0</v>
      </c>
      <c r="Q334" s="182">
        <f>ROUND(E334*P334,2)</f>
        <v>0</v>
      </c>
      <c r="R334" s="182" t="s">
        <v>396</v>
      </c>
      <c r="S334" s="182" t="s">
        <v>269</v>
      </c>
      <c r="T334" s="161">
        <v>0</v>
      </c>
      <c r="U334" s="161">
        <f>ROUND(E334*T334,2)</f>
        <v>0</v>
      </c>
      <c r="V334" s="161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 t="s">
        <v>398</v>
      </c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  <c r="AV334" s="152"/>
      <c r="AW334" s="152"/>
      <c r="AX334" s="152"/>
      <c r="AY334" s="152"/>
      <c r="AZ334" s="152"/>
      <c r="BA334" s="152"/>
      <c r="BB334" s="152"/>
      <c r="BC334" s="152"/>
      <c r="BD334" s="152"/>
      <c r="BE334" s="152"/>
      <c r="BF334" s="152"/>
      <c r="BG334" s="152"/>
    </row>
    <row r="335" spans="1:59" ht="22.5" outlineLevel="1" x14ac:dyDescent="0.2">
      <c r="A335" s="177">
        <v>82</v>
      </c>
      <c r="B335" s="178" t="s">
        <v>784</v>
      </c>
      <c r="C335" s="186" t="s">
        <v>785</v>
      </c>
      <c r="D335" s="179" t="s">
        <v>395</v>
      </c>
      <c r="E335" s="180">
        <v>1</v>
      </c>
      <c r="F335" s="181"/>
      <c r="G335" s="182">
        <f>ROUND(E335*F335,2)</f>
        <v>0</v>
      </c>
      <c r="H335" s="181"/>
      <c r="I335" s="182">
        <f>ROUND(E335*H335,2)</f>
        <v>0</v>
      </c>
      <c r="J335" s="181"/>
      <c r="K335" s="182">
        <f>ROUND(E335*J335,2)</f>
        <v>0</v>
      </c>
      <c r="L335" s="182">
        <v>15</v>
      </c>
      <c r="M335" s="182">
        <f>G335*(1+L335/100)</f>
        <v>0</v>
      </c>
      <c r="N335" s="182">
        <v>1.3100000000000001E-2</v>
      </c>
      <c r="O335" s="182">
        <f>ROUND(E335*N335,2)</f>
        <v>0.01</v>
      </c>
      <c r="P335" s="182">
        <v>0</v>
      </c>
      <c r="Q335" s="182">
        <f>ROUND(E335*P335,2)</f>
        <v>0</v>
      </c>
      <c r="R335" s="182" t="s">
        <v>396</v>
      </c>
      <c r="S335" s="182" t="s">
        <v>269</v>
      </c>
      <c r="T335" s="161">
        <v>0</v>
      </c>
      <c r="U335" s="161">
        <f>ROUND(E335*T335,2)</f>
        <v>0</v>
      </c>
      <c r="V335" s="161"/>
      <c r="W335" s="152"/>
      <c r="X335" s="152"/>
      <c r="Y335" s="152"/>
      <c r="Z335" s="152"/>
      <c r="AA335" s="152"/>
      <c r="AB335" s="152"/>
      <c r="AC335" s="152"/>
      <c r="AD335" s="152"/>
      <c r="AE335" s="152"/>
      <c r="AF335" s="152" t="s">
        <v>398</v>
      </c>
      <c r="AG335" s="152"/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  <c r="AV335" s="152"/>
      <c r="AW335" s="152"/>
      <c r="AX335" s="152"/>
      <c r="AY335" s="152"/>
      <c r="AZ335" s="152"/>
      <c r="BA335" s="152"/>
      <c r="BB335" s="152"/>
      <c r="BC335" s="152"/>
      <c r="BD335" s="152"/>
      <c r="BE335" s="152"/>
      <c r="BF335" s="152"/>
      <c r="BG335" s="152"/>
    </row>
    <row r="336" spans="1:59" ht="22.5" outlineLevel="1" x14ac:dyDescent="0.2">
      <c r="A336" s="171">
        <v>83</v>
      </c>
      <c r="B336" s="172" t="s">
        <v>786</v>
      </c>
      <c r="C336" s="187" t="s">
        <v>787</v>
      </c>
      <c r="D336" s="173" t="s">
        <v>395</v>
      </c>
      <c r="E336" s="174">
        <v>11</v>
      </c>
      <c r="F336" s="175"/>
      <c r="G336" s="176">
        <f>ROUND(E336*F336,2)</f>
        <v>0</v>
      </c>
      <c r="H336" s="175"/>
      <c r="I336" s="176">
        <f>ROUND(E336*H336,2)</f>
        <v>0</v>
      </c>
      <c r="J336" s="175"/>
      <c r="K336" s="176">
        <f>ROUND(E336*J336,2)</f>
        <v>0</v>
      </c>
      <c r="L336" s="176">
        <v>15</v>
      </c>
      <c r="M336" s="176">
        <f>G336*(1+L336/100)</f>
        <v>0</v>
      </c>
      <c r="N336" s="176">
        <v>1.32E-2</v>
      </c>
      <c r="O336" s="176">
        <f>ROUND(E336*N336,2)</f>
        <v>0.15</v>
      </c>
      <c r="P336" s="176">
        <v>0</v>
      </c>
      <c r="Q336" s="176">
        <f>ROUND(E336*P336,2)</f>
        <v>0</v>
      </c>
      <c r="R336" s="176" t="s">
        <v>396</v>
      </c>
      <c r="S336" s="176" t="s">
        <v>269</v>
      </c>
      <c r="T336" s="161">
        <v>0</v>
      </c>
      <c r="U336" s="161">
        <f>ROUND(E336*T336,2)</f>
        <v>0</v>
      </c>
      <c r="V336" s="161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 t="s">
        <v>398</v>
      </c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2"/>
    </row>
    <row r="337" spans="1:59" outlineLevel="1" x14ac:dyDescent="0.2">
      <c r="A337" s="159"/>
      <c r="B337" s="160"/>
      <c r="C337" s="193" t="s">
        <v>2935</v>
      </c>
      <c r="D337" s="191"/>
      <c r="E337" s="192">
        <v>11</v>
      </c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 t="s">
        <v>329</v>
      </c>
      <c r="AG337" s="152">
        <v>0</v>
      </c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  <c r="AV337" s="152"/>
      <c r="AW337" s="152"/>
      <c r="AX337" s="152"/>
      <c r="AY337" s="152"/>
      <c r="AZ337" s="152"/>
      <c r="BA337" s="152"/>
      <c r="BB337" s="152"/>
      <c r="BC337" s="152"/>
      <c r="BD337" s="152"/>
      <c r="BE337" s="152"/>
      <c r="BF337" s="152"/>
      <c r="BG337" s="152"/>
    </row>
    <row r="338" spans="1:59" ht="22.5" outlineLevel="1" x14ac:dyDescent="0.2">
      <c r="A338" s="177">
        <v>84</v>
      </c>
      <c r="B338" s="178" t="s">
        <v>2936</v>
      </c>
      <c r="C338" s="186" t="s">
        <v>2937</v>
      </c>
      <c r="D338" s="179" t="s">
        <v>395</v>
      </c>
      <c r="E338" s="180">
        <v>1</v>
      </c>
      <c r="F338" s="181"/>
      <c r="G338" s="182">
        <f>ROUND(E338*F338,2)</f>
        <v>0</v>
      </c>
      <c r="H338" s="181"/>
      <c r="I338" s="182">
        <f>ROUND(E338*H338,2)</f>
        <v>0</v>
      </c>
      <c r="J338" s="181"/>
      <c r="K338" s="182">
        <f>ROUND(E338*J338,2)</f>
        <v>0</v>
      </c>
      <c r="L338" s="182">
        <v>15</v>
      </c>
      <c r="M338" s="182">
        <f>G338*(1+L338/100)</f>
        <v>0</v>
      </c>
      <c r="N338" s="182">
        <v>1.41E-2</v>
      </c>
      <c r="O338" s="182">
        <f>ROUND(E338*N338,2)</f>
        <v>0.01</v>
      </c>
      <c r="P338" s="182">
        <v>0</v>
      </c>
      <c r="Q338" s="182">
        <f>ROUND(E338*P338,2)</f>
        <v>0</v>
      </c>
      <c r="R338" s="182" t="s">
        <v>396</v>
      </c>
      <c r="S338" s="182" t="s">
        <v>269</v>
      </c>
      <c r="T338" s="161">
        <v>0</v>
      </c>
      <c r="U338" s="161">
        <f>ROUND(E338*T338,2)</f>
        <v>0</v>
      </c>
      <c r="V338" s="161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 t="s">
        <v>398</v>
      </c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  <c r="AV338" s="152"/>
      <c r="AW338" s="152"/>
      <c r="AX338" s="152"/>
      <c r="AY338" s="152"/>
      <c r="AZ338" s="152"/>
      <c r="BA338" s="152"/>
      <c r="BB338" s="152"/>
      <c r="BC338" s="152"/>
      <c r="BD338" s="152"/>
      <c r="BE338" s="152"/>
      <c r="BF338" s="152"/>
      <c r="BG338" s="152"/>
    </row>
    <row r="339" spans="1:59" outlineLevel="1" x14ac:dyDescent="0.2">
      <c r="A339" s="171">
        <v>85</v>
      </c>
      <c r="B339" s="172" t="s">
        <v>789</v>
      </c>
      <c r="C339" s="187" t="s">
        <v>790</v>
      </c>
      <c r="D339" s="173" t="s">
        <v>395</v>
      </c>
      <c r="E339" s="174">
        <v>1</v>
      </c>
      <c r="F339" s="175"/>
      <c r="G339" s="176">
        <f>ROUND(E339*F339,2)</f>
        <v>0</v>
      </c>
      <c r="H339" s="175"/>
      <c r="I339" s="176">
        <f>ROUND(E339*H339,2)</f>
        <v>0</v>
      </c>
      <c r="J339" s="175"/>
      <c r="K339" s="176">
        <f>ROUND(E339*J339,2)</f>
        <v>0</v>
      </c>
      <c r="L339" s="176">
        <v>15</v>
      </c>
      <c r="M339" s="176">
        <f>G339*(1+L339/100)</f>
        <v>0</v>
      </c>
      <c r="N339" s="176">
        <v>0</v>
      </c>
      <c r="O339" s="176">
        <f>ROUND(E339*N339,2)</f>
        <v>0</v>
      </c>
      <c r="P339" s="176">
        <v>0</v>
      </c>
      <c r="Q339" s="176">
        <f>ROUND(E339*P339,2)</f>
        <v>0</v>
      </c>
      <c r="R339" s="176"/>
      <c r="S339" s="176" t="s">
        <v>265</v>
      </c>
      <c r="T339" s="161">
        <v>0</v>
      </c>
      <c r="U339" s="161">
        <f>ROUND(E339*T339,2)</f>
        <v>0</v>
      </c>
      <c r="V339" s="161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 t="s">
        <v>433</v>
      </c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  <c r="AV339" s="152"/>
      <c r="AW339" s="152"/>
      <c r="AX339" s="152"/>
      <c r="AY339" s="152"/>
      <c r="AZ339" s="152"/>
      <c r="BA339" s="152"/>
      <c r="BB339" s="152"/>
      <c r="BC339" s="152"/>
      <c r="BD339" s="152"/>
      <c r="BE339" s="152"/>
      <c r="BF339" s="152"/>
      <c r="BG339" s="152"/>
    </row>
    <row r="340" spans="1:59" outlineLevel="1" x14ac:dyDescent="0.2">
      <c r="A340" s="159"/>
      <c r="B340" s="160"/>
      <c r="C340" s="193" t="s">
        <v>59</v>
      </c>
      <c r="D340" s="191"/>
      <c r="E340" s="192">
        <v>1</v>
      </c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 t="s">
        <v>329</v>
      </c>
      <c r="AG340" s="152">
        <v>0</v>
      </c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  <c r="AV340" s="152"/>
      <c r="AW340" s="152"/>
      <c r="AX340" s="152"/>
      <c r="AY340" s="152"/>
      <c r="AZ340" s="152"/>
      <c r="BA340" s="152"/>
      <c r="BB340" s="152"/>
      <c r="BC340" s="152"/>
      <c r="BD340" s="152"/>
      <c r="BE340" s="152"/>
      <c r="BF340" s="152"/>
      <c r="BG340" s="152"/>
    </row>
    <row r="341" spans="1:59" outlineLevel="1" x14ac:dyDescent="0.2">
      <c r="A341" s="171">
        <v>86</v>
      </c>
      <c r="B341" s="172" t="s">
        <v>791</v>
      </c>
      <c r="C341" s="187" t="s">
        <v>2938</v>
      </c>
      <c r="D341" s="173" t="s">
        <v>395</v>
      </c>
      <c r="E341" s="174">
        <v>5</v>
      </c>
      <c r="F341" s="175"/>
      <c r="G341" s="176">
        <f>ROUND(E341*F341,2)</f>
        <v>0</v>
      </c>
      <c r="H341" s="175"/>
      <c r="I341" s="176">
        <f>ROUND(E341*H341,2)</f>
        <v>0</v>
      </c>
      <c r="J341" s="175"/>
      <c r="K341" s="176">
        <f>ROUND(E341*J341,2)</f>
        <v>0</v>
      </c>
      <c r="L341" s="176">
        <v>15</v>
      </c>
      <c r="M341" s="176">
        <f>G341*(1+L341/100)</f>
        <v>0</v>
      </c>
      <c r="N341" s="176">
        <v>0</v>
      </c>
      <c r="O341" s="176">
        <f>ROUND(E341*N341,2)</f>
        <v>0</v>
      </c>
      <c r="P341" s="176">
        <v>0</v>
      </c>
      <c r="Q341" s="176">
        <f>ROUND(E341*P341,2)</f>
        <v>0</v>
      </c>
      <c r="R341" s="176"/>
      <c r="S341" s="176" t="s">
        <v>265</v>
      </c>
      <c r="T341" s="161">
        <v>0</v>
      </c>
      <c r="U341" s="161">
        <f>ROUND(E341*T341,2)</f>
        <v>0</v>
      </c>
      <c r="V341" s="161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 t="s">
        <v>433</v>
      </c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  <c r="AV341" s="152"/>
      <c r="AW341" s="152"/>
      <c r="AX341" s="152"/>
      <c r="AY341" s="152"/>
      <c r="AZ341" s="152"/>
      <c r="BA341" s="152"/>
      <c r="BB341" s="152"/>
      <c r="BC341" s="152"/>
      <c r="BD341" s="152"/>
      <c r="BE341" s="152"/>
      <c r="BF341" s="152"/>
      <c r="BG341" s="152"/>
    </row>
    <row r="342" spans="1:59" outlineLevel="1" x14ac:dyDescent="0.2">
      <c r="A342" s="159"/>
      <c r="B342" s="160"/>
      <c r="C342" s="193" t="s">
        <v>150</v>
      </c>
      <c r="D342" s="191"/>
      <c r="E342" s="192">
        <v>5</v>
      </c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 t="s">
        <v>329</v>
      </c>
      <c r="AG342" s="152">
        <v>0</v>
      </c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  <c r="AV342" s="152"/>
      <c r="AW342" s="152"/>
      <c r="AX342" s="152"/>
      <c r="AY342" s="152"/>
      <c r="AZ342" s="152"/>
      <c r="BA342" s="152"/>
      <c r="BB342" s="152"/>
      <c r="BC342" s="152"/>
      <c r="BD342" s="152"/>
      <c r="BE342" s="152"/>
      <c r="BF342" s="152"/>
      <c r="BG342" s="152"/>
    </row>
    <row r="343" spans="1:59" outlineLevel="1" x14ac:dyDescent="0.2">
      <c r="A343" s="171">
        <v>87</v>
      </c>
      <c r="B343" s="172" t="s">
        <v>2939</v>
      </c>
      <c r="C343" s="187" t="s">
        <v>2940</v>
      </c>
      <c r="D343" s="173" t="s">
        <v>395</v>
      </c>
      <c r="E343" s="174">
        <v>1</v>
      </c>
      <c r="F343" s="175"/>
      <c r="G343" s="176">
        <f>ROUND(E343*F343,2)</f>
        <v>0</v>
      </c>
      <c r="H343" s="175"/>
      <c r="I343" s="176">
        <f>ROUND(E343*H343,2)</f>
        <v>0</v>
      </c>
      <c r="J343" s="175"/>
      <c r="K343" s="176">
        <f>ROUND(E343*J343,2)</f>
        <v>0</v>
      </c>
      <c r="L343" s="176">
        <v>15</v>
      </c>
      <c r="M343" s="176">
        <f>G343*(1+L343/100)</f>
        <v>0</v>
      </c>
      <c r="N343" s="176">
        <v>0</v>
      </c>
      <c r="O343" s="176">
        <f>ROUND(E343*N343,2)</f>
        <v>0</v>
      </c>
      <c r="P343" s="176">
        <v>0</v>
      </c>
      <c r="Q343" s="176">
        <f>ROUND(E343*P343,2)</f>
        <v>0</v>
      </c>
      <c r="R343" s="176"/>
      <c r="S343" s="176" t="s">
        <v>265</v>
      </c>
      <c r="T343" s="161">
        <v>0</v>
      </c>
      <c r="U343" s="161">
        <f>ROUND(E343*T343,2)</f>
        <v>0</v>
      </c>
      <c r="V343" s="161"/>
      <c r="W343" s="152"/>
      <c r="X343" s="152"/>
      <c r="Y343" s="152"/>
      <c r="Z343" s="152"/>
      <c r="AA343" s="152"/>
      <c r="AB343" s="152"/>
      <c r="AC343" s="152"/>
      <c r="AD343" s="152"/>
      <c r="AE343" s="152"/>
      <c r="AF343" s="152" t="s">
        <v>433</v>
      </c>
      <c r="AG343" s="152"/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  <c r="AV343" s="152"/>
      <c r="AW343" s="152"/>
      <c r="AX343" s="152"/>
      <c r="AY343" s="152"/>
      <c r="AZ343" s="152"/>
      <c r="BA343" s="152"/>
      <c r="BB343" s="152"/>
      <c r="BC343" s="152"/>
      <c r="BD343" s="152"/>
      <c r="BE343" s="152"/>
      <c r="BF343" s="152"/>
      <c r="BG343" s="152"/>
    </row>
    <row r="344" spans="1:59" outlineLevel="1" x14ac:dyDescent="0.2">
      <c r="A344" s="159"/>
      <c r="B344" s="160"/>
      <c r="C344" s="193" t="s">
        <v>59</v>
      </c>
      <c r="D344" s="191"/>
      <c r="E344" s="192">
        <v>1</v>
      </c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 t="s">
        <v>329</v>
      </c>
      <c r="AG344" s="152">
        <v>0</v>
      </c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  <c r="AV344" s="152"/>
      <c r="AW344" s="152"/>
      <c r="AX344" s="152"/>
      <c r="AY344" s="152"/>
      <c r="AZ344" s="152"/>
      <c r="BA344" s="152"/>
      <c r="BB344" s="152"/>
      <c r="BC344" s="152"/>
      <c r="BD344" s="152"/>
      <c r="BE344" s="152"/>
      <c r="BF344" s="152"/>
      <c r="BG344" s="152"/>
    </row>
    <row r="345" spans="1:59" ht="101.25" outlineLevel="1" x14ac:dyDescent="0.2">
      <c r="A345" s="171">
        <v>88</v>
      </c>
      <c r="B345" s="172" t="s">
        <v>793</v>
      </c>
      <c r="C345" s="187" t="s">
        <v>794</v>
      </c>
      <c r="D345" s="173" t="s">
        <v>395</v>
      </c>
      <c r="E345" s="174">
        <v>9</v>
      </c>
      <c r="F345" s="175"/>
      <c r="G345" s="176">
        <f>ROUND(E345*F345,2)</f>
        <v>0</v>
      </c>
      <c r="H345" s="175"/>
      <c r="I345" s="176">
        <f>ROUND(E345*H345,2)</f>
        <v>0</v>
      </c>
      <c r="J345" s="175"/>
      <c r="K345" s="176">
        <f>ROUND(E345*J345,2)</f>
        <v>0</v>
      </c>
      <c r="L345" s="176">
        <v>15</v>
      </c>
      <c r="M345" s="176">
        <f>G345*(1+L345/100)</f>
        <v>0</v>
      </c>
      <c r="N345" s="176">
        <v>2.5000000000000001E-4</v>
      </c>
      <c r="O345" s="176">
        <f>ROUND(E345*N345,2)</f>
        <v>0</v>
      </c>
      <c r="P345" s="176">
        <v>0</v>
      </c>
      <c r="Q345" s="176">
        <f>ROUND(E345*P345,2)</f>
        <v>0</v>
      </c>
      <c r="R345" s="176" t="s">
        <v>348</v>
      </c>
      <c r="S345" s="176" t="s">
        <v>269</v>
      </c>
      <c r="T345" s="161">
        <v>1.5</v>
      </c>
      <c r="U345" s="161">
        <f>ROUND(E345*T345,2)</f>
        <v>13.5</v>
      </c>
      <c r="V345" s="161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 t="s">
        <v>433</v>
      </c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  <c r="AV345" s="152"/>
      <c r="AW345" s="152"/>
      <c r="AX345" s="152"/>
      <c r="AY345" s="152"/>
      <c r="AZ345" s="152"/>
      <c r="BA345" s="152"/>
      <c r="BB345" s="152"/>
      <c r="BC345" s="152"/>
      <c r="BD345" s="152"/>
      <c r="BE345" s="152"/>
      <c r="BF345" s="152"/>
      <c r="BG345" s="152"/>
    </row>
    <row r="346" spans="1:59" outlineLevel="1" x14ac:dyDescent="0.2">
      <c r="A346" s="159"/>
      <c r="B346" s="160"/>
      <c r="C346" s="257" t="s">
        <v>795</v>
      </c>
      <c r="D346" s="258"/>
      <c r="E346" s="258"/>
      <c r="F346" s="258"/>
      <c r="G346" s="258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52"/>
      <c r="X346" s="152"/>
      <c r="Y346" s="152"/>
      <c r="Z346" s="152"/>
      <c r="AA346" s="152"/>
      <c r="AB346" s="152"/>
      <c r="AC346" s="152"/>
      <c r="AD346" s="152"/>
      <c r="AE346" s="152"/>
      <c r="AF346" s="152" t="s">
        <v>327</v>
      </c>
      <c r="AG346" s="152"/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  <c r="AV346" s="152"/>
      <c r="AW346" s="152"/>
      <c r="AX346" s="152"/>
      <c r="AY346" s="152"/>
      <c r="AZ346" s="152"/>
      <c r="BA346" s="152"/>
      <c r="BB346" s="152"/>
      <c r="BC346" s="152"/>
      <c r="BD346" s="152"/>
      <c r="BE346" s="152"/>
      <c r="BF346" s="152"/>
      <c r="BG346" s="152"/>
    </row>
    <row r="347" spans="1:59" outlineLevel="1" x14ac:dyDescent="0.2">
      <c r="A347" s="159"/>
      <c r="B347" s="160"/>
      <c r="C347" s="193" t="s">
        <v>2941</v>
      </c>
      <c r="D347" s="191"/>
      <c r="E347" s="192">
        <v>9</v>
      </c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52"/>
      <c r="X347" s="152"/>
      <c r="Y347" s="152"/>
      <c r="Z347" s="152"/>
      <c r="AA347" s="152"/>
      <c r="AB347" s="152"/>
      <c r="AC347" s="152"/>
      <c r="AD347" s="152"/>
      <c r="AE347" s="152"/>
      <c r="AF347" s="152" t="s">
        <v>329</v>
      </c>
      <c r="AG347" s="152">
        <v>0</v>
      </c>
      <c r="AH347" s="152"/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  <c r="AV347" s="152"/>
      <c r="AW347" s="152"/>
      <c r="AX347" s="152"/>
      <c r="AY347" s="152"/>
      <c r="AZ347" s="152"/>
      <c r="BA347" s="152"/>
      <c r="BB347" s="152"/>
      <c r="BC347" s="152"/>
      <c r="BD347" s="152"/>
      <c r="BE347" s="152"/>
      <c r="BF347" s="152"/>
      <c r="BG347" s="152"/>
    </row>
    <row r="348" spans="1:59" ht="101.25" outlineLevel="1" x14ac:dyDescent="0.2">
      <c r="A348" s="171">
        <v>89</v>
      </c>
      <c r="B348" s="172" t="s">
        <v>2942</v>
      </c>
      <c r="C348" s="187" t="s">
        <v>2943</v>
      </c>
      <c r="D348" s="173" t="s">
        <v>395</v>
      </c>
      <c r="E348" s="174">
        <v>2</v>
      </c>
      <c r="F348" s="175"/>
      <c r="G348" s="176">
        <f>ROUND(E348*F348,2)</f>
        <v>0</v>
      </c>
      <c r="H348" s="175"/>
      <c r="I348" s="176">
        <f>ROUND(E348*H348,2)</f>
        <v>0</v>
      </c>
      <c r="J348" s="175"/>
      <c r="K348" s="176">
        <f>ROUND(E348*J348,2)</f>
        <v>0</v>
      </c>
      <c r="L348" s="176">
        <v>15</v>
      </c>
      <c r="M348" s="176">
        <f>G348*(1+L348/100)</f>
        <v>0</v>
      </c>
      <c r="N348" s="176">
        <v>3.3E-4</v>
      </c>
      <c r="O348" s="176">
        <f>ROUND(E348*N348,2)</f>
        <v>0</v>
      </c>
      <c r="P348" s="176">
        <v>0</v>
      </c>
      <c r="Q348" s="176">
        <f>ROUND(E348*P348,2)</f>
        <v>0</v>
      </c>
      <c r="R348" s="176" t="s">
        <v>348</v>
      </c>
      <c r="S348" s="176" t="s">
        <v>269</v>
      </c>
      <c r="T348" s="161">
        <v>1.5</v>
      </c>
      <c r="U348" s="161">
        <f>ROUND(E348*T348,2)</f>
        <v>3</v>
      </c>
      <c r="V348" s="161"/>
      <c r="W348" s="152"/>
      <c r="X348" s="152"/>
      <c r="Y348" s="152"/>
      <c r="Z348" s="152"/>
      <c r="AA348" s="152"/>
      <c r="AB348" s="152"/>
      <c r="AC348" s="152"/>
      <c r="AD348" s="152"/>
      <c r="AE348" s="152"/>
      <c r="AF348" s="152" t="s">
        <v>433</v>
      </c>
      <c r="AG348" s="152"/>
      <c r="AH348" s="152"/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  <c r="AV348" s="152"/>
      <c r="AW348" s="152"/>
      <c r="AX348" s="152"/>
      <c r="AY348" s="152"/>
      <c r="AZ348" s="152"/>
      <c r="BA348" s="152"/>
      <c r="BB348" s="152"/>
      <c r="BC348" s="152"/>
      <c r="BD348" s="152"/>
      <c r="BE348" s="152"/>
      <c r="BF348" s="152"/>
      <c r="BG348" s="152"/>
    </row>
    <row r="349" spans="1:59" outlineLevel="1" x14ac:dyDescent="0.2">
      <c r="A349" s="159"/>
      <c r="B349" s="160"/>
      <c r="C349" s="257" t="s">
        <v>795</v>
      </c>
      <c r="D349" s="258"/>
      <c r="E349" s="258"/>
      <c r="F349" s="258"/>
      <c r="G349" s="258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52"/>
      <c r="X349" s="152"/>
      <c r="Y349" s="152"/>
      <c r="Z349" s="152"/>
      <c r="AA349" s="152"/>
      <c r="AB349" s="152"/>
      <c r="AC349" s="152"/>
      <c r="AD349" s="152"/>
      <c r="AE349" s="152"/>
      <c r="AF349" s="152" t="s">
        <v>327</v>
      </c>
      <c r="AG349" s="152"/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  <c r="AV349" s="152"/>
      <c r="AW349" s="152"/>
      <c r="AX349" s="152"/>
      <c r="AY349" s="152"/>
      <c r="AZ349" s="152"/>
      <c r="BA349" s="152"/>
      <c r="BB349" s="152"/>
      <c r="BC349" s="152"/>
      <c r="BD349" s="152"/>
      <c r="BE349" s="152"/>
      <c r="BF349" s="152"/>
      <c r="BG349" s="152"/>
    </row>
    <row r="350" spans="1:59" outlineLevel="1" x14ac:dyDescent="0.2">
      <c r="A350" s="159"/>
      <c r="B350" s="160"/>
      <c r="C350" s="193" t="s">
        <v>2944</v>
      </c>
      <c r="D350" s="191"/>
      <c r="E350" s="192">
        <v>2</v>
      </c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52"/>
      <c r="X350" s="152"/>
      <c r="Y350" s="152"/>
      <c r="Z350" s="152"/>
      <c r="AA350" s="152"/>
      <c r="AB350" s="152"/>
      <c r="AC350" s="152"/>
      <c r="AD350" s="152"/>
      <c r="AE350" s="152"/>
      <c r="AF350" s="152" t="s">
        <v>329</v>
      </c>
      <c r="AG350" s="152">
        <v>0</v>
      </c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</row>
    <row r="351" spans="1:59" outlineLevel="1" x14ac:dyDescent="0.2">
      <c r="A351" s="171">
        <v>90</v>
      </c>
      <c r="B351" s="172" t="s">
        <v>797</v>
      </c>
      <c r="C351" s="187" t="s">
        <v>798</v>
      </c>
      <c r="D351" s="173" t="s">
        <v>395</v>
      </c>
      <c r="E351" s="174">
        <v>4</v>
      </c>
      <c r="F351" s="175"/>
      <c r="G351" s="176">
        <f>ROUND(E351*F351,2)</f>
        <v>0</v>
      </c>
      <c r="H351" s="175"/>
      <c r="I351" s="176">
        <f>ROUND(E351*H351,2)</f>
        <v>0</v>
      </c>
      <c r="J351" s="175"/>
      <c r="K351" s="176">
        <f>ROUND(E351*J351,2)</f>
        <v>0</v>
      </c>
      <c r="L351" s="176">
        <v>15</v>
      </c>
      <c r="M351" s="176">
        <f>G351*(1+L351/100)</f>
        <v>0</v>
      </c>
      <c r="N351" s="176">
        <v>4.4999999999999998E-2</v>
      </c>
      <c r="O351" s="176">
        <f>ROUND(E351*N351,2)</f>
        <v>0.18</v>
      </c>
      <c r="P351" s="176">
        <v>0</v>
      </c>
      <c r="Q351" s="176">
        <f>ROUND(E351*P351,2)</f>
        <v>0</v>
      </c>
      <c r="R351" s="176" t="s">
        <v>396</v>
      </c>
      <c r="S351" s="176" t="s">
        <v>269</v>
      </c>
      <c r="T351" s="161">
        <v>0</v>
      </c>
      <c r="U351" s="161">
        <f>ROUND(E351*T351,2)</f>
        <v>0</v>
      </c>
      <c r="V351" s="161"/>
      <c r="W351" s="152"/>
      <c r="X351" s="152"/>
      <c r="Y351" s="152"/>
      <c r="Z351" s="152"/>
      <c r="AA351" s="152"/>
      <c r="AB351" s="152"/>
      <c r="AC351" s="152"/>
      <c r="AD351" s="152"/>
      <c r="AE351" s="152"/>
      <c r="AF351" s="152" t="s">
        <v>398</v>
      </c>
      <c r="AG351" s="152"/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152"/>
      <c r="AW351" s="152"/>
      <c r="AX351" s="152"/>
      <c r="AY351" s="152"/>
      <c r="AZ351" s="152"/>
      <c r="BA351" s="152"/>
      <c r="BB351" s="152"/>
      <c r="BC351" s="152"/>
      <c r="BD351" s="152"/>
      <c r="BE351" s="152"/>
      <c r="BF351" s="152"/>
      <c r="BG351" s="152"/>
    </row>
    <row r="352" spans="1:59" outlineLevel="1" x14ac:dyDescent="0.2">
      <c r="A352" s="159"/>
      <c r="B352" s="160"/>
      <c r="C352" s="193" t="s">
        <v>2945</v>
      </c>
      <c r="D352" s="191"/>
      <c r="E352" s="192">
        <v>4</v>
      </c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52"/>
      <c r="X352" s="152"/>
      <c r="Y352" s="152"/>
      <c r="Z352" s="152"/>
      <c r="AA352" s="152"/>
      <c r="AB352" s="152"/>
      <c r="AC352" s="152"/>
      <c r="AD352" s="152"/>
      <c r="AE352" s="152"/>
      <c r="AF352" s="152" t="s">
        <v>329</v>
      </c>
      <c r="AG352" s="152">
        <v>0</v>
      </c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</row>
    <row r="353" spans="1:59" outlineLevel="1" x14ac:dyDescent="0.2">
      <c r="A353" s="177">
        <v>91</v>
      </c>
      <c r="B353" s="178" t="s">
        <v>2946</v>
      </c>
      <c r="C353" s="186" t="s">
        <v>2947</v>
      </c>
      <c r="D353" s="179" t="s">
        <v>395</v>
      </c>
      <c r="E353" s="180">
        <v>1</v>
      </c>
      <c r="F353" s="181"/>
      <c r="G353" s="182">
        <f>ROUND(E353*F353,2)</f>
        <v>0</v>
      </c>
      <c r="H353" s="181"/>
      <c r="I353" s="182">
        <f>ROUND(E353*H353,2)</f>
        <v>0</v>
      </c>
      <c r="J353" s="181"/>
      <c r="K353" s="182">
        <f>ROUND(E353*J353,2)</f>
        <v>0</v>
      </c>
      <c r="L353" s="182">
        <v>15</v>
      </c>
      <c r="M353" s="182">
        <f>G353*(1+L353/100)</f>
        <v>0</v>
      </c>
      <c r="N353" s="182">
        <v>7.6999999999999999E-2</v>
      </c>
      <c r="O353" s="182">
        <f>ROUND(E353*N353,2)</f>
        <v>0.08</v>
      </c>
      <c r="P353" s="182">
        <v>0</v>
      </c>
      <c r="Q353" s="182">
        <f>ROUND(E353*P353,2)</f>
        <v>0</v>
      </c>
      <c r="R353" s="182" t="s">
        <v>396</v>
      </c>
      <c r="S353" s="182" t="s">
        <v>269</v>
      </c>
      <c r="T353" s="161">
        <v>0</v>
      </c>
      <c r="U353" s="161">
        <f>ROUND(E353*T353,2)</f>
        <v>0</v>
      </c>
      <c r="V353" s="161"/>
      <c r="W353" s="152"/>
      <c r="X353" s="152"/>
      <c r="Y353" s="152"/>
      <c r="Z353" s="152"/>
      <c r="AA353" s="152"/>
      <c r="AB353" s="152"/>
      <c r="AC353" s="152"/>
      <c r="AD353" s="152"/>
      <c r="AE353" s="152"/>
      <c r="AF353" s="152" t="s">
        <v>398</v>
      </c>
      <c r="AG353" s="152"/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152"/>
      <c r="AW353" s="152"/>
      <c r="AX353" s="152"/>
      <c r="AY353" s="152"/>
      <c r="AZ353" s="152"/>
      <c r="BA353" s="152"/>
      <c r="BB353" s="152"/>
      <c r="BC353" s="152"/>
      <c r="BD353" s="152"/>
      <c r="BE353" s="152"/>
      <c r="BF353" s="152"/>
      <c r="BG353" s="152"/>
    </row>
    <row r="354" spans="1:59" ht="22.5" outlineLevel="1" x14ac:dyDescent="0.2">
      <c r="A354" s="171">
        <v>92</v>
      </c>
      <c r="B354" s="172" t="s">
        <v>777</v>
      </c>
      <c r="C354" s="187" t="s">
        <v>778</v>
      </c>
      <c r="D354" s="173" t="s">
        <v>364</v>
      </c>
      <c r="E354" s="174">
        <v>8.75</v>
      </c>
      <c r="F354" s="175"/>
      <c r="G354" s="176">
        <f>ROUND(E354*F354,2)</f>
        <v>0</v>
      </c>
      <c r="H354" s="175"/>
      <c r="I354" s="176">
        <f>ROUND(E354*H354,2)</f>
        <v>0</v>
      </c>
      <c r="J354" s="175"/>
      <c r="K354" s="176">
        <f>ROUND(E354*J354,2)</f>
        <v>0</v>
      </c>
      <c r="L354" s="176">
        <v>15</v>
      </c>
      <c r="M354" s="176">
        <f>G354*(1+L354/100)</f>
        <v>0</v>
      </c>
      <c r="N354" s="176">
        <v>6.1599999999999997E-3</v>
      </c>
      <c r="O354" s="176">
        <f>ROUND(E354*N354,2)</f>
        <v>0.05</v>
      </c>
      <c r="P354" s="176">
        <v>0</v>
      </c>
      <c r="Q354" s="176">
        <f>ROUND(E354*P354,2)</f>
        <v>0</v>
      </c>
      <c r="R354" s="176" t="s">
        <v>348</v>
      </c>
      <c r="S354" s="176" t="s">
        <v>269</v>
      </c>
      <c r="T354" s="161">
        <v>0.42499999999999999</v>
      </c>
      <c r="U354" s="161">
        <f>ROUND(E354*T354,2)</f>
        <v>3.72</v>
      </c>
      <c r="V354" s="161"/>
      <c r="W354" s="152"/>
      <c r="X354" s="152"/>
      <c r="Y354" s="152"/>
      <c r="Z354" s="152"/>
      <c r="AA354" s="152"/>
      <c r="AB354" s="152"/>
      <c r="AC354" s="152"/>
      <c r="AD354" s="152"/>
      <c r="AE354" s="152"/>
      <c r="AF354" s="152" t="s">
        <v>433</v>
      </c>
      <c r="AG354" s="152"/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152"/>
      <c r="AW354" s="152"/>
      <c r="AX354" s="152"/>
      <c r="AY354" s="152"/>
      <c r="AZ354" s="152"/>
      <c r="BA354" s="152"/>
      <c r="BB354" s="152"/>
      <c r="BC354" s="152"/>
      <c r="BD354" s="152"/>
      <c r="BE354" s="152"/>
      <c r="BF354" s="152"/>
      <c r="BG354" s="152"/>
    </row>
    <row r="355" spans="1:59" outlineLevel="1" x14ac:dyDescent="0.2">
      <c r="A355" s="159"/>
      <c r="B355" s="160"/>
      <c r="C355" s="257" t="s">
        <v>779</v>
      </c>
      <c r="D355" s="258"/>
      <c r="E355" s="258"/>
      <c r="F355" s="258"/>
      <c r="G355" s="258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52"/>
      <c r="X355" s="152"/>
      <c r="Y355" s="152"/>
      <c r="Z355" s="152"/>
      <c r="AA355" s="152"/>
      <c r="AB355" s="152"/>
      <c r="AC355" s="152"/>
      <c r="AD355" s="152"/>
      <c r="AE355" s="152"/>
      <c r="AF355" s="152" t="s">
        <v>327</v>
      </c>
      <c r="AG355" s="152"/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152"/>
      <c r="AW355" s="152"/>
      <c r="AX355" s="152"/>
      <c r="AY355" s="152"/>
      <c r="AZ355" s="152"/>
      <c r="BA355" s="152"/>
      <c r="BB355" s="152"/>
      <c r="BC355" s="152"/>
      <c r="BD355" s="152"/>
      <c r="BE355" s="152"/>
      <c r="BF355" s="152"/>
      <c r="BG355" s="152"/>
    </row>
    <row r="356" spans="1:59" outlineLevel="1" x14ac:dyDescent="0.2">
      <c r="A356" s="159"/>
      <c r="B356" s="160"/>
      <c r="C356" s="193" t="s">
        <v>2948</v>
      </c>
      <c r="D356" s="191"/>
      <c r="E356" s="192">
        <v>8.75</v>
      </c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52"/>
      <c r="X356" s="152"/>
      <c r="Y356" s="152"/>
      <c r="Z356" s="152"/>
      <c r="AA356" s="152"/>
      <c r="AB356" s="152"/>
      <c r="AC356" s="152"/>
      <c r="AD356" s="152"/>
      <c r="AE356" s="152"/>
      <c r="AF356" s="152" t="s">
        <v>329</v>
      </c>
      <c r="AG356" s="152">
        <v>0</v>
      </c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152"/>
      <c r="AW356" s="152"/>
      <c r="AX356" s="152"/>
      <c r="AY356" s="152"/>
      <c r="AZ356" s="152"/>
      <c r="BA356" s="152"/>
      <c r="BB356" s="152"/>
      <c r="BC356" s="152"/>
      <c r="BD356" s="152"/>
      <c r="BE356" s="152"/>
      <c r="BF356" s="152"/>
      <c r="BG356" s="152"/>
    </row>
    <row r="357" spans="1:59" x14ac:dyDescent="0.2">
      <c r="A357" s="166" t="s">
        <v>260</v>
      </c>
      <c r="B357" s="167" t="s">
        <v>164</v>
      </c>
      <c r="C357" s="185" t="s">
        <v>165</v>
      </c>
      <c r="D357" s="168"/>
      <c r="E357" s="169"/>
      <c r="F357" s="170"/>
      <c r="G357" s="170">
        <f>SUMIF(AF358:AF359,"&lt;&gt;NOR",G358:G359)</f>
        <v>0</v>
      </c>
      <c r="H357" s="170"/>
      <c r="I357" s="170">
        <f>SUM(I358:I359)</f>
        <v>0</v>
      </c>
      <c r="J357" s="170"/>
      <c r="K357" s="170">
        <f>SUM(K358:K359)</f>
        <v>0</v>
      </c>
      <c r="L357" s="170"/>
      <c r="M357" s="170">
        <f>SUM(M358:M359)</f>
        <v>0</v>
      </c>
      <c r="N357" s="170"/>
      <c r="O357" s="170">
        <f>SUM(O358:O359)</f>
        <v>0</v>
      </c>
      <c r="P357" s="170"/>
      <c r="Q357" s="170">
        <f>SUM(Q358:Q359)</f>
        <v>0</v>
      </c>
      <c r="R357" s="170"/>
      <c r="S357" s="170"/>
      <c r="T357" s="165"/>
      <c r="U357" s="165">
        <f>SUM(U358:U359)</f>
        <v>0.05</v>
      </c>
      <c r="V357" s="165"/>
      <c r="AF357" t="s">
        <v>261</v>
      </c>
    </row>
    <row r="358" spans="1:59" outlineLevel="1" x14ac:dyDescent="0.2">
      <c r="A358" s="171">
        <v>93</v>
      </c>
      <c r="B358" s="172" t="s">
        <v>2949</v>
      </c>
      <c r="C358" s="187" t="s">
        <v>2950</v>
      </c>
      <c r="D358" s="173" t="s">
        <v>353</v>
      </c>
      <c r="E358" s="174">
        <v>1.3</v>
      </c>
      <c r="F358" s="175"/>
      <c r="G358" s="176">
        <f>ROUND(E358*F358,2)</f>
        <v>0</v>
      </c>
      <c r="H358" s="175"/>
      <c r="I358" s="176">
        <f>ROUND(E358*H358,2)</f>
        <v>0</v>
      </c>
      <c r="J358" s="175"/>
      <c r="K358" s="176">
        <f>ROUND(E358*J358,2)</f>
        <v>0</v>
      </c>
      <c r="L358" s="176">
        <v>15</v>
      </c>
      <c r="M358" s="176">
        <f>G358*(1+L358/100)</f>
        <v>0</v>
      </c>
      <c r="N358" s="176">
        <v>2.5200000000000001E-3</v>
      </c>
      <c r="O358" s="176">
        <f>ROUND(E358*N358,2)</f>
        <v>0</v>
      </c>
      <c r="P358" s="176">
        <v>0</v>
      </c>
      <c r="Q358" s="176">
        <f>ROUND(E358*P358,2)</f>
        <v>0</v>
      </c>
      <c r="R358" s="176" t="s">
        <v>348</v>
      </c>
      <c r="S358" s="176" t="s">
        <v>269</v>
      </c>
      <c r="T358" s="161">
        <v>4.2000000000000003E-2</v>
      </c>
      <c r="U358" s="161">
        <f>ROUND(E358*T358,2)</f>
        <v>0.05</v>
      </c>
      <c r="V358" s="161"/>
      <c r="W358" s="152"/>
      <c r="X358" s="152"/>
      <c r="Y358" s="152"/>
      <c r="Z358" s="152"/>
      <c r="AA358" s="152"/>
      <c r="AB358" s="152"/>
      <c r="AC358" s="152"/>
      <c r="AD358" s="152"/>
      <c r="AE358" s="152"/>
      <c r="AF358" s="152" t="s">
        <v>433</v>
      </c>
      <c r="AG358" s="152"/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152"/>
      <c r="AW358" s="152"/>
      <c r="AX358" s="152"/>
      <c r="AY358" s="152"/>
      <c r="AZ358" s="152"/>
      <c r="BA358" s="152"/>
      <c r="BB358" s="152"/>
      <c r="BC358" s="152"/>
      <c r="BD358" s="152"/>
      <c r="BE358" s="152"/>
      <c r="BF358" s="152"/>
      <c r="BG358" s="152"/>
    </row>
    <row r="359" spans="1:59" ht="22.5" outlineLevel="1" x14ac:dyDescent="0.2">
      <c r="A359" s="159"/>
      <c r="B359" s="160"/>
      <c r="C359" s="257" t="s">
        <v>2951</v>
      </c>
      <c r="D359" s="258"/>
      <c r="E359" s="258"/>
      <c r="F359" s="258"/>
      <c r="G359" s="258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52"/>
      <c r="X359" s="152"/>
      <c r="Y359" s="152"/>
      <c r="Z359" s="152"/>
      <c r="AA359" s="152"/>
      <c r="AB359" s="152"/>
      <c r="AC359" s="152"/>
      <c r="AD359" s="152"/>
      <c r="AE359" s="152"/>
      <c r="AF359" s="152" t="s">
        <v>327</v>
      </c>
      <c r="AG359" s="152"/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  <c r="AV359" s="152"/>
      <c r="AW359" s="152"/>
      <c r="AX359" s="152"/>
      <c r="AY359" s="152"/>
      <c r="AZ359" s="183" t="str">
        <f>C359</f>
        <v>včetně dodání a osazení, v jakémkoliv zdivu, včetně jednostranného zajištění polohy vložek proti sesmeknutí (např. přibitím, maltovými terči).</v>
      </c>
      <c r="BA359" s="152"/>
      <c r="BB359" s="152"/>
      <c r="BC359" s="152"/>
      <c r="BD359" s="152"/>
      <c r="BE359" s="152"/>
      <c r="BF359" s="152"/>
      <c r="BG359" s="152"/>
    </row>
    <row r="360" spans="1:59" x14ac:dyDescent="0.2">
      <c r="A360" s="166" t="s">
        <v>260</v>
      </c>
      <c r="B360" s="167" t="s">
        <v>166</v>
      </c>
      <c r="C360" s="185" t="s">
        <v>167</v>
      </c>
      <c r="D360" s="168"/>
      <c r="E360" s="169"/>
      <c r="F360" s="170"/>
      <c r="G360" s="170">
        <f>SUMIF(AF361:AF366,"&lt;&gt;NOR",G361:G366)</f>
        <v>0</v>
      </c>
      <c r="H360" s="170"/>
      <c r="I360" s="170">
        <f>SUM(I361:I366)</f>
        <v>0</v>
      </c>
      <c r="J360" s="170"/>
      <c r="K360" s="170">
        <f>SUM(K361:K366)</f>
        <v>0</v>
      </c>
      <c r="L360" s="170"/>
      <c r="M360" s="170">
        <f>SUM(M361:M366)</f>
        <v>0</v>
      </c>
      <c r="N360" s="170"/>
      <c r="O360" s="170">
        <f>SUM(O361:O366)</f>
        <v>7.88</v>
      </c>
      <c r="P360" s="170"/>
      <c r="Q360" s="170">
        <f>SUM(Q361:Q366)</f>
        <v>0</v>
      </c>
      <c r="R360" s="170"/>
      <c r="S360" s="170"/>
      <c r="T360" s="165"/>
      <c r="U360" s="165">
        <f>SUM(U361:U366)</f>
        <v>109.32</v>
      </c>
      <c r="V360" s="165"/>
      <c r="AF360" t="s">
        <v>261</v>
      </c>
    </row>
    <row r="361" spans="1:59" ht="22.5" outlineLevel="1" x14ac:dyDescent="0.2">
      <c r="A361" s="171">
        <v>94</v>
      </c>
      <c r="B361" s="172" t="s">
        <v>801</v>
      </c>
      <c r="C361" s="187" t="s">
        <v>802</v>
      </c>
      <c r="D361" s="173" t="s">
        <v>353</v>
      </c>
      <c r="E361" s="174">
        <v>387.66</v>
      </c>
      <c r="F361" s="175"/>
      <c r="G361" s="176">
        <f>ROUND(E361*F361,2)</f>
        <v>0</v>
      </c>
      <c r="H361" s="175"/>
      <c r="I361" s="176">
        <f>ROUND(E361*H361,2)</f>
        <v>0</v>
      </c>
      <c r="J361" s="175"/>
      <c r="K361" s="176">
        <f>ROUND(E361*J361,2)</f>
        <v>0</v>
      </c>
      <c r="L361" s="176">
        <v>15</v>
      </c>
      <c r="M361" s="176">
        <f>G361*(1+L361/100)</f>
        <v>0</v>
      </c>
      <c r="N361" s="176">
        <v>1.8380000000000001E-2</v>
      </c>
      <c r="O361" s="176">
        <f>ROUND(E361*N361,2)</f>
        <v>7.13</v>
      </c>
      <c r="P361" s="176">
        <v>0</v>
      </c>
      <c r="Q361" s="176">
        <f>ROUND(E361*P361,2)</f>
        <v>0</v>
      </c>
      <c r="R361" s="176" t="s">
        <v>803</v>
      </c>
      <c r="S361" s="176" t="s">
        <v>269</v>
      </c>
      <c r="T361" s="161">
        <v>0.14399999999999999</v>
      </c>
      <c r="U361" s="161">
        <f>ROUND(E361*T361,2)</f>
        <v>55.82</v>
      </c>
      <c r="V361" s="161"/>
      <c r="W361" s="152"/>
      <c r="X361" s="152"/>
      <c r="Y361" s="152"/>
      <c r="Z361" s="152"/>
      <c r="AA361" s="152"/>
      <c r="AB361" s="152"/>
      <c r="AC361" s="152"/>
      <c r="AD361" s="152"/>
      <c r="AE361" s="152"/>
      <c r="AF361" s="152" t="s">
        <v>433</v>
      </c>
      <c r="AG361" s="152"/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  <c r="AV361" s="152"/>
      <c r="AW361" s="152"/>
      <c r="AX361" s="152"/>
      <c r="AY361" s="152"/>
      <c r="AZ361" s="152"/>
      <c r="BA361" s="152"/>
      <c r="BB361" s="152"/>
      <c r="BC361" s="152"/>
      <c r="BD361" s="152"/>
      <c r="BE361" s="152"/>
      <c r="BF361" s="152"/>
      <c r="BG361" s="152"/>
    </row>
    <row r="362" spans="1:59" outlineLevel="1" x14ac:dyDescent="0.2">
      <c r="A362" s="159"/>
      <c r="B362" s="160"/>
      <c r="C362" s="193" t="s">
        <v>2952</v>
      </c>
      <c r="D362" s="191"/>
      <c r="E362" s="192">
        <v>387.66</v>
      </c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52"/>
      <c r="X362" s="152"/>
      <c r="Y362" s="152"/>
      <c r="Z362" s="152"/>
      <c r="AA362" s="152"/>
      <c r="AB362" s="152"/>
      <c r="AC362" s="152"/>
      <c r="AD362" s="152"/>
      <c r="AE362" s="152"/>
      <c r="AF362" s="152" t="s">
        <v>329</v>
      </c>
      <c r="AG362" s="152">
        <v>0</v>
      </c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  <c r="AV362" s="152"/>
      <c r="AW362" s="152"/>
      <c r="AX362" s="152"/>
      <c r="AY362" s="152"/>
      <c r="AZ362" s="152"/>
      <c r="BA362" s="152"/>
      <c r="BB362" s="152"/>
      <c r="BC362" s="152"/>
      <c r="BD362" s="152"/>
      <c r="BE362" s="152"/>
      <c r="BF362" s="152"/>
      <c r="BG362" s="152"/>
    </row>
    <row r="363" spans="1:59" ht="33.75" outlineLevel="1" x14ac:dyDescent="0.2">
      <c r="A363" s="171">
        <v>95</v>
      </c>
      <c r="B363" s="172" t="s">
        <v>805</v>
      </c>
      <c r="C363" s="187" t="s">
        <v>806</v>
      </c>
      <c r="D363" s="173" t="s">
        <v>353</v>
      </c>
      <c r="E363" s="174">
        <v>775.32</v>
      </c>
      <c r="F363" s="175"/>
      <c r="G363" s="176">
        <f>ROUND(E363*F363,2)</f>
        <v>0</v>
      </c>
      <c r="H363" s="175"/>
      <c r="I363" s="176">
        <f>ROUND(E363*H363,2)</f>
        <v>0</v>
      </c>
      <c r="J363" s="175"/>
      <c r="K363" s="176">
        <f>ROUND(E363*J363,2)</f>
        <v>0</v>
      </c>
      <c r="L363" s="176">
        <v>15</v>
      </c>
      <c r="M363" s="176">
        <f>G363*(1+L363/100)</f>
        <v>0</v>
      </c>
      <c r="N363" s="176">
        <v>9.7000000000000005E-4</v>
      </c>
      <c r="O363" s="176">
        <f>ROUND(E363*N363,2)</f>
        <v>0.75</v>
      </c>
      <c r="P363" s="176">
        <v>0</v>
      </c>
      <c r="Q363" s="176">
        <f>ROUND(E363*P363,2)</f>
        <v>0</v>
      </c>
      <c r="R363" s="176" t="s">
        <v>803</v>
      </c>
      <c r="S363" s="176" t="s">
        <v>269</v>
      </c>
      <c r="T363" s="161">
        <v>6.0000000000000001E-3</v>
      </c>
      <c r="U363" s="161">
        <f>ROUND(E363*T363,2)</f>
        <v>4.6500000000000004</v>
      </c>
      <c r="V363" s="161"/>
      <c r="W363" s="152"/>
      <c r="X363" s="152"/>
      <c r="Y363" s="152"/>
      <c r="Z363" s="152"/>
      <c r="AA363" s="152"/>
      <c r="AB363" s="152"/>
      <c r="AC363" s="152"/>
      <c r="AD363" s="152"/>
      <c r="AE363" s="152"/>
      <c r="AF363" s="152" t="s">
        <v>433</v>
      </c>
      <c r="AG363" s="152"/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  <c r="AV363" s="152"/>
      <c r="AW363" s="152"/>
      <c r="AX363" s="152"/>
      <c r="AY363" s="152"/>
      <c r="AZ363" s="152"/>
      <c r="BA363" s="152"/>
      <c r="BB363" s="152"/>
      <c r="BC363" s="152"/>
      <c r="BD363" s="152"/>
      <c r="BE363" s="152"/>
      <c r="BF363" s="152"/>
      <c r="BG363" s="152"/>
    </row>
    <row r="364" spans="1:59" outlineLevel="1" x14ac:dyDescent="0.2">
      <c r="A364" s="159"/>
      <c r="B364" s="160"/>
      <c r="C364" s="193" t="s">
        <v>2953</v>
      </c>
      <c r="D364" s="191"/>
      <c r="E364" s="192">
        <v>775.32</v>
      </c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52"/>
      <c r="X364" s="152"/>
      <c r="Y364" s="152"/>
      <c r="Z364" s="152"/>
      <c r="AA364" s="152"/>
      <c r="AB364" s="152"/>
      <c r="AC364" s="152"/>
      <c r="AD364" s="152"/>
      <c r="AE364" s="152"/>
      <c r="AF364" s="152" t="s">
        <v>329</v>
      </c>
      <c r="AG364" s="152">
        <v>0</v>
      </c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  <c r="AV364" s="152"/>
      <c r="AW364" s="152"/>
      <c r="AX364" s="152"/>
      <c r="AY364" s="152"/>
      <c r="AZ364" s="152"/>
      <c r="BA364" s="152"/>
      <c r="BB364" s="152"/>
      <c r="BC364" s="152"/>
      <c r="BD364" s="152"/>
      <c r="BE364" s="152"/>
      <c r="BF364" s="152"/>
      <c r="BG364" s="152"/>
    </row>
    <row r="365" spans="1:59" outlineLevel="1" x14ac:dyDescent="0.2">
      <c r="A365" s="171">
        <v>96</v>
      </c>
      <c r="B365" s="172" t="s">
        <v>808</v>
      </c>
      <c r="C365" s="187" t="s">
        <v>809</v>
      </c>
      <c r="D365" s="173" t="s">
        <v>353</v>
      </c>
      <c r="E365" s="174">
        <v>387.66</v>
      </c>
      <c r="F365" s="175"/>
      <c r="G365" s="176">
        <f>ROUND(E365*F365,2)</f>
        <v>0</v>
      </c>
      <c r="H365" s="175"/>
      <c r="I365" s="176">
        <f>ROUND(E365*H365,2)</f>
        <v>0</v>
      </c>
      <c r="J365" s="175"/>
      <c r="K365" s="176">
        <f>ROUND(E365*J365,2)</f>
        <v>0</v>
      </c>
      <c r="L365" s="176">
        <v>15</v>
      </c>
      <c r="M365" s="176">
        <f>G365*(1+L365/100)</f>
        <v>0</v>
      </c>
      <c r="N365" s="176">
        <v>0</v>
      </c>
      <c r="O365" s="176">
        <f>ROUND(E365*N365,2)</f>
        <v>0</v>
      </c>
      <c r="P365" s="176">
        <v>0</v>
      </c>
      <c r="Q365" s="176">
        <f>ROUND(E365*P365,2)</f>
        <v>0</v>
      </c>
      <c r="R365" s="176" t="s">
        <v>803</v>
      </c>
      <c r="S365" s="176" t="s">
        <v>269</v>
      </c>
      <c r="T365" s="161">
        <v>0.126</v>
      </c>
      <c r="U365" s="161">
        <f>ROUND(E365*T365,2)</f>
        <v>48.85</v>
      </c>
      <c r="V365" s="161"/>
      <c r="W365" s="152"/>
      <c r="X365" s="152"/>
      <c r="Y365" s="152"/>
      <c r="Z365" s="152"/>
      <c r="AA365" s="152"/>
      <c r="AB365" s="152"/>
      <c r="AC365" s="152"/>
      <c r="AD365" s="152"/>
      <c r="AE365" s="152"/>
      <c r="AF365" s="152" t="s">
        <v>433</v>
      </c>
      <c r="AG365" s="152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</row>
    <row r="366" spans="1:59" outlineLevel="1" x14ac:dyDescent="0.2">
      <c r="A366" s="159"/>
      <c r="B366" s="160"/>
      <c r="C366" s="193" t="s">
        <v>2952</v>
      </c>
      <c r="D366" s="191"/>
      <c r="E366" s="192">
        <v>387.66</v>
      </c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52"/>
      <c r="X366" s="152"/>
      <c r="Y366" s="152"/>
      <c r="Z366" s="152"/>
      <c r="AA366" s="152"/>
      <c r="AB366" s="152"/>
      <c r="AC366" s="152"/>
      <c r="AD366" s="152"/>
      <c r="AE366" s="152"/>
      <c r="AF366" s="152" t="s">
        <v>329</v>
      </c>
      <c r="AG366" s="152">
        <v>0</v>
      </c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  <c r="AV366" s="152"/>
      <c r="AW366" s="152"/>
      <c r="AX366" s="152"/>
      <c r="AY366" s="152"/>
      <c r="AZ366" s="152"/>
      <c r="BA366" s="152"/>
      <c r="BB366" s="152"/>
      <c r="BC366" s="152"/>
      <c r="BD366" s="152"/>
      <c r="BE366" s="152"/>
      <c r="BF366" s="152"/>
      <c r="BG366" s="152"/>
    </row>
    <row r="367" spans="1:59" x14ac:dyDescent="0.2">
      <c r="A367" s="166" t="s">
        <v>260</v>
      </c>
      <c r="B367" s="167" t="s">
        <v>168</v>
      </c>
      <c r="C367" s="185" t="s">
        <v>169</v>
      </c>
      <c r="D367" s="168"/>
      <c r="E367" s="169"/>
      <c r="F367" s="170"/>
      <c r="G367" s="170">
        <f>SUMIF(AF368:AF369,"&lt;&gt;NOR",G368:G369)</f>
        <v>0</v>
      </c>
      <c r="H367" s="170"/>
      <c r="I367" s="170">
        <f>SUM(I368:I369)</f>
        <v>0</v>
      </c>
      <c r="J367" s="170"/>
      <c r="K367" s="170">
        <f>SUM(K368:K369)</f>
        <v>0</v>
      </c>
      <c r="L367" s="170"/>
      <c r="M367" s="170">
        <f>SUM(M368:M369)</f>
        <v>0</v>
      </c>
      <c r="N367" s="170"/>
      <c r="O367" s="170">
        <f>SUM(O368:O369)</f>
        <v>7.0000000000000007E-2</v>
      </c>
      <c r="P367" s="170"/>
      <c r="Q367" s="170">
        <f>SUM(Q368:Q369)</f>
        <v>0</v>
      </c>
      <c r="R367" s="170"/>
      <c r="S367" s="170"/>
      <c r="T367" s="165"/>
      <c r="U367" s="165">
        <f>SUM(U368:U369)</f>
        <v>7.13</v>
      </c>
      <c r="V367" s="165"/>
      <c r="AF367" t="s">
        <v>261</v>
      </c>
    </row>
    <row r="368" spans="1:59" ht="33.75" outlineLevel="1" x14ac:dyDescent="0.2">
      <c r="A368" s="171">
        <v>97</v>
      </c>
      <c r="B368" s="172" t="s">
        <v>810</v>
      </c>
      <c r="C368" s="187" t="s">
        <v>811</v>
      </c>
      <c r="D368" s="173" t="s">
        <v>364</v>
      </c>
      <c r="E368" s="174">
        <v>3.75</v>
      </c>
      <c r="F368" s="175"/>
      <c r="G368" s="176">
        <f>ROUND(E368*F368,2)</f>
        <v>0</v>
      </c>
      <c r="H368" s="175"/>
      <c r="I368" s="176">
        <f>ROUND(E368*H368,2)</f>
        <v>0</v>
      </c>
      <c r="J368" s="175"/>
      <c r="K368" s="176">
        <f>ROUND(E368*J368,2)</f>
        <v>0</v>
      </c>
      <c r="L368" s="176">
        <v>15</v>
      </c>
      <c r="M368" s="176">
        <f>G368*(1+L368/100)</f>
        <v>0</v>
      </c>
      <c r="N368" s="176">
        <v>1.813E-2</v>
      </c>
      <c r="O368" s="176">
        <f>ROUND(E368*N368,2)</f>
        <v>7.0000000000000007E-2</v>
      </c>
      <c r="P368" s="176">
        <v>0</v>
      </c>
      <c r="Q368" s="176">
        <f>ROUND(E368*P368,2)</f>
        <v>0</v>
      </c>
      <c r="R368" s="176" t="s">
        <v>348</v>
      </c>
      <c r="S368" s="176" t="s">
        <v>269</v>
      </c>
      <c r="T368" s="161">
        <v>1.9</v>
      </c>
      <c r="U368" s="161">
        <f>ROUND(E368*T368,2)</f>
        <v>7.13</v>
      </c>
      <c r="V368" s="161"/>
      <c r="W368" s="152"/>
      <c r="X368" s="152"/>
      <c r="Y368" s="152"/>
      <c r="Z368" s="152"/>
      <c r="AA368" s="152"/>
      <c r="AB368" s="152"/>
      <c r="AC368" s="152"/>
      <c r="AD368" s="152"/>
      <c r="AE368" s="152"/>
      <c r="AF368" s="152" t="s">
        <v>433</v>
      </c>
      <c r="AG368" s="152"/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  <c r="AV368" s="152"/>
      <c r="AW368" s="152"/>
      <c r="AX368" s="152"/>
      <c r="AY368" s="152"/>
      <c r="AZ368" s="152"/>
      <c r="BA368" s="152"/>
      <c r="BB368" s="152"/>
      <c r="BC368" s="152"/>
      <c r="BD368" s="152"/>
      <c r="BE368" s="152"/>
      <c r="BF368" s="152"/>
      <c r="BG368" s="152"/>
    </row>
    <row r="369" spans="1:59" outlineLevel="1" x14ac:dyDescent="0.2">
      <c r="A369" s="159"/>
      <c r="B369" s="160"/>
      <c r="C369" s="193" t="s">
        <v>2954</v>
      </c>
      <c r="D369" s="191"/>
      <c r="E369" s="192">
        <v>3.75</v>
      </c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52"/>
      <c r="X369" s="152"/>
      <c r="Y369" s="152"/>
      <c r="Z369" s="152"/>
      <c r="AA369" s="152"/>
      <c r="AB369" s="152"/>
      <c r="AC369" s="152"/>
      <c r="AD369" s="152"/>
      <c r="AE369" s="152"/>
      <c r="AF369" s="152" t="s">
        <v>329</v>
      </c>
      <c r="AG369" s="152">
        <v>0</v>
      </c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</row>
    <row r="370" spans="1:59" x14ac:dyDescent="0.2">
      <c r="A370" s="166" t="s">
        <v>260</v>
      </c>
      <c r="B370" s="167" t="s">
        <v>174</v>
      </c>
      <c r="C370" s="185" t="s">
        <v>175</v>
      </c>
      <c r="D370" s="168"/>
      <c r="E370" s="169"/>
      <c r="F370" s="170"/>
      <c r="G370" s="170">
        <f>SUMIF(AF371:AF373,"&lt;&gt;NOR",G371:G373)</f>
        <v>0</v>
      </c>
      <c r="H370" s="170"/>
      <c r="I370" s="170">
        <f>SUM(I371:I373)</f>
        <v>0</v>
      </c>
      <c r="J370" s="170"/>
      <c r="K370" s="170">
        <f>SUM(K371:K373)</f>
        <v>0</v>
      </c>
      <c r="L370" s="170"/>
      <c r="M370" s="170">
        <f>SUM(M371:M373)</f>
        <v>0</v>
      </c>
      <c r="N370" s="170"/>
      <c r="O370" s="170">
        <f>SUM(O371:O373)</f>
        <v>0</v>
      </c>
      <c r="P370" s="170"/>
      <c r="Q370" s="170">
        <f>SUM(Q371:Q373)</f>
        <v>0</v>
      </c>
      <c r="R370" s="170"/>
      <c r="S370" s="170"/>
      <c r="T370" s="165"/>
      <c r="U370" s="165">
        <f>SUM(U371:U373)</f>
        <v>855.19</v>
      </c>
      <c r="V370" s="165"/>
      <c r="AF370" t="s">
        <v>261</v>
      </c>
    </row>
    <row r="371" spans="1:59" outlineLevel="1" x14ac:dyDescent="0.2">
      <c r="A371" s="171">
        <v>98</v>
      </c>
      <c r="B371" s="172" t="s">
        <v>380</v>
      </c>
      <c r="C371" s="187" t="s">
        <v>381</v>
      </c>
      <c r="D371" s="173" t="s">
        <v>369</v>
      </c>
      <c r="E371" s="174">
        <v>1003.74</v>
      </c>
      <c r="F371" s="175"/>
      <c r="G371" s="176">
        <f>ROUND(E371*F371,2)</f>
        <v>0</v>
      </c>
      <c r="H371" s="175"/>
      <c r="I371" s="176">
        <f>ROUND(E371*H371,2)</f>
        <v>0</v>
      </c>
      <c r="J371" s="175"/>
      <c r="K371" s="176">
        <f>ROUND(E371*J371,2)</f>
        <v>0</v>
      </c>
      <c r="L371" s="176">
        <v>15</v>
      </c>
      <c r="M371" s="176">
        <f>G371*(1+L371/100)</f>
        <v>0</v>
      </c>
      <c r="N371" s="176">
        <v>0</v>
      </c>
      <c r="O371" s="176">
        <f>ROUND(E371*N371,2)</f>
        <v>0</v>
      </c>
      <c r="P371" s="176">
        <v>0</v>
      </c>
      <c r="Q371" s="176">
        <f>ROUND(E371*P371,2)</f>
        <v>0</v>
      </c>
      <c r="R371" s="176" t="s">
        <v>348</v>
      </c>
      <c r="S371" s="176" t="s">
        <v>269</v>
      </c>
      <c r="T371" s="161">
        <v>0.85199999999999998</v>
      </c>
      <c r="U371" s="161">
        <f>ROUND(E371*T371,2)</f>
        <v>855.19</v>
      </c>
      <c r="V371" s="161"/>
      <c r="W371" s="152"/>
      <c r="X371" s="152"/>
      <c r="Y371" s="152"/>
      <c r="Z371" s="152"/>
      <c r="AA371" s="152"/>
      <c r="AB371" s="152"/>
      <c r="AC371" s="152"/>
      <c r="AD371" s="152"/>
      <c r="AE371" s="152"/>
      <c r="AF371" s="152" t="s">
        <v>433</v>
      </c>
      <c r="AG371" s="152"/>
      <c r="AH371" s="152"/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  <c r="AV371" s="152"/>
      <c r="AW371" s="152"/>
      <c r="AX371" s="152"/>
      <c r="AY371" s="152"/>
      <c r="AZ371" s="152"/>
      <c r="BA371" s="152"/>
      <c r="BB371" s="152"/>
      <c r="BC371" s="152"/>
      <c r="BD371" s="152"/>
      <c r="BE371" s="152"/>
      <c r="BF371" s="152"/>
      <c r="BG371" s="152"/>
    </row>
    <row r="372" spans="1:59" ht="22.5" outlineLevel="1" x14ac:dyDescent="0.2">
      <c r="A372" s="159"/>
      <c r="B372" s="160"/>
      <c r="C372" s="257" t="s">
        <v>382</v>
      </c>
      <c r="D372" s="258"/>
      <c r="E372" s="258"/>
      <c r="F372" s="258"/>
      <c r="G372" s="258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52"/>
      <c r="X372" s="152"/>
      <c r="Y372" s="152"/>
      <c r="Z372" s="152"/>
      <c r="AA372" s="152"/>
      <c r="AB372" s="152"/>
      <c r="AC372" s="152"/>
      <c r="AD372" s="152"/>
      <c r="AE372" s="152"/>
      <c r="AF372" s="152" t="s">
        <v>327</v>
      </c>
      <c r="AG372" s="152"/>
      <c r="AH372" s="152"/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  <c r="AV372" s="152"/>
      <c r="AW372" s="152"/>
      <c r="AX372" s="152"/>
      <c r="AY372" s="152"/>
      <c r="AZ372" s="183" t="str">
        <f>C372</f>
        <v>přesun hmot pro budovy občanské výstavby (JKSO 801), budovy pro bydlení (JKSO 803) budovy pro výrobu a služby (JKSO 812) s nosnou svislou konstrukcí zděnou z cihel nebo tvárnic nebo kovovou</v>
      </c>
      <c r="BA372" s="152"/>
      <c r="BB372" s="152"/>
      <c r="BC372" s="152"/>
      <c r="BD372" s="152"/>
      <c r="BE372" s="152"/>
      <c r="BF372" s="152"/>
      <c r="BG372" s="152"/>
    </row>
    <row r="373" spans="1:59" outlineLevel="1" x14ac:dyDescent="0.2">
      <c r="A373" s="159"/>
      <c r="B373" s="160"/>
      <c r="C373" s="193" t="s">
        <v>2955</v>
      </c>
      <c r="D373" s="191"/>
      <c r="E373" s="192">
        <v>1003.74</v>
      </c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52"/>
      <c r="X373" s="152"/>
      <c r="Y373" s="152"/>
      <c r="Z373" s="152"/>
      <c r="AA373" s="152"/>
      <c r="AB373" s="152"/>
      <c r="AC373" s="152"/>
      <c r="AD373" s="152"/>
      <c r="AE373" s="152"/>
      <c r="AF373" s="152" t="s">
        <v>329</v>
      </c>
      <c r="AG373" s="152">
        <v>0</v>
      </c>
      <c r="AH373" s="152"/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  <c r="AV373" s="152"/>
      <c r="AW373" s="152"/>
      <c r="AX373" s="152"/>
      <c r="AY373" s="152"/>
      <c r="AZ373" s="152"/>
      <c r="BA373" s="152"/>
      <c r="BB373" s="152"/>
      <c r="BC373" s="152"/>
      <c r="BD373" s="152"/>
      <c r="BE373" s="152"/>
      <c r="BF373" s="152"/>
      <c r="BG373" s="152"/>
    </row>
    <row r="374" spans="1:59" x14ac:dyDescent="0.2">
      <c r="A374" s="166" t="s">
        <v>260</v>
      </c>
      <c r="B374" s="167" t="s">
        <v>182</v>
      </c>
      <c r="C374" s="185" t="s">
        <v>183</v>
      </c>
      <c r="D374" s="168"/>
      <c r="E374" s="169"/>
      <c r="F374" s="170"/>
      <c r="G374" s="170">
        <f>SUMIF(AF375:AF392,"&lt;&gt;NOR",G375:G392)</f>
        <v>0</v>
      </c>
      <c r="H374" s="170"/>
      <c r="I374" s="170">
        <f>SUM(I375:I392)</f>
        <v>0</v>
      </c>
      <c r="J374" s="170"/>
      <c r="K374" s="170">
        <f>SUM(K375:K392)</f>
        <v>0</v>
      </c>
      <c r="L374" s="170"/>
      <c r="M374" s="170">
        <f>SUM(M375:M392)</f>
        <v>0</v>
      </c>
      <c r="N374" s="170"/>
      <c r="O374" s="170">
        <f>SUM(O375:O392)</f>
        <v>4.13</v>
      </c>
      <c r="P374" s="170"/>
      <c r="Q374" s="170">
        <f>SUM(Q375:Q392)</f>
        <v>0</v>
      </c>
      <c r="R374" s="170"/>
      <c r="S374" s="170"/>
      <c r="T374" s="165"/>
      <c r="U374" s="165">
        <f>SUM(U375:U392)</f>
        <v>194.51</v>
      </c>
      <c r="V374" s="165"/>
      <c r="AF374" t="s">
        <v>261</v>
      </c>
    </row>
    <row r="375" spans="1:59" ht="22.5" outlineLevel="1" x14ac:dyDescent="0.2">
      <c r="A375" s="171">
        <v>99</v>
      </c>
      <c r="B375" s="172" t="s">
        <v>813</v>
      </c>
      <c r="C375" s="187" t="s">
        <v>814</v>
      </c>
      <c r="D375" s="173" t="s">
        <v>353</v>
      </c>
      <c r="E375" s="174">
        <v>666.37</v>
      </c>
      <c r="F375" s="175"/>
      <c r="G375" s="176">
        <f>ROUND(E375*F375,2)</f>
        <v>0</v>
      </c>
      <c r="H375" s="175"/>
      <c r="I375" s="176">
        <f>ROUND(E375*H375,2)</f>
        <v>0</v>
      </c>
      <c r="J375" s="175"/>
      <c r="K375" s="176">
        <f>ROUND(E375*J375,2)</f>
        <v>0</v>
      </c>
      <c r="L375" s="176">
        <v>15</v>
      </c>
      <c r="M375" s="176">
        <f>G375*(1+L375/100)</f>
        <v>0</v>
      </c>
      <c r="N375" s="176">
        <v>3.3E-4</v>
      </c>
      <c r="O375" s="176">
        <f>ROUND(E375*N375,2)</f>
        <v>0.22</v>
      </c>
      <c r="P375" s="176">
        <v>0</v>
      </c>
      <c r="Q375" s="176">
        <f>ROUND(E375*P375,2)</f>
        <v>0</v>
      </c>
      <c r="R375" s="176" t="s">
        <v>386</v>
      </c>
      <c r="S375" s="176" t="s">
        <v>269</v>
      </c>
      <c r="T375" s="161">
        <v>2.75E-2</v>
      </c>
      <c r="U375" s="161">
        <f>ROUND(E375*T375,2)</f>
        <v>18.329999999999998</v>
      </c>
      <c r="V375" s="161"/>
      <c r="W375" s="152"/>
      <c r="X375" s="152"/>
      <c r="Y375" s="152"/>
      <c r="Z375" s="152"/>
      <c r="AA375" s="152"/>
      <c r="AB375" s="152"/>
      <c r="AC375" s="152"/>
      <c r="AD375" s="152"/>
      <c r="AE375" s="152"/>
      <c r="AF375" s="152" t="s">
        <v>433</v>
      </c>
      <c r="AG375" s="152"/>
      <c r="AH375" s="152"/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  <c r="AV375" s="152"/>
      <c r="AW375" s="152"/>
      <c r="AX375" s="152"/>
      <c r="AY375" s="152"/>
      <c r="AZ375" s="152"/>
      <c r="BA375" s="152"/>
      <c r="BB375" s="152"/>
      <c r="BC375" s="152"/>
      <c r="BD375" s="152"/>
      <c r="BE375" s="152"/>
      <c r="BF375" s="152"/>
      <c r="BG375" s="152"/>
    </row>
    <row r="376" spans="1:59" outlineLevel="1" x14ac:dyDescent="0.2">
      <c r="A376" s="159"/>
      <c r="B376" s="160"/>
      <c r="C376" s="193" t="s">
        <v>2956</v>
      </c>
      <c r="D376" s="191"/>
      <c r="E376" s="192">
        <v>347.85</v>
      </c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52"/>
      <c r="X376" s="152"/>
      <c r="Y376" s="152"/>
      <c r="Z376" s="152"/>
      <c r="AA376" s="152"/>
      <c r="AB376" s="152"/>
      <c r="AC376" s="152"/>
      <c r="AD376" s="152"/>
      <c r="AE376" s="152"/>
      <c r="AF376" s="152" t="s">
        <v>329</v>
      </c>
      <c r="AG376" s="152">
        <v>0</v>
      </c>
      <c r="AH376" s="152"/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  <c r="AV376" s="152"/>
      <c r="AW376" s="152"/>
      <c r="AX376" s="152"/>
      <c r="AY376" s="152"/>
      <c r="AZ376" s="152"/>
      <c r="BA376" s="152"/>
      <c r="BB376" s="152"/>
      <c r="BC376" s="152"/>
      <c r="BD376" s="152"/>
      <c r="BE376" s="152"/>
      <c r="BF376" s="152"/>
      <c r="BG376" s="152"/>
    </row>
    <row r="377" spans="1:59" outlineLevel="1" x14ac:dyDescent="0.2">
      <c r="A377" s="159"/>
      <c r="B377" s="160"/>
      <c r="C377" s="193" t="s">
        <v>2931</v>
      </c>
      <c r="D377" s="191"/>
      <c r="E377" s="192">
        <v>318.52</v>
      </c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52"/>
      <c r="X377" s="152"/>
      <c r="Y377" s="152"/>
      <c r="Z377" s="152"/>
      <c r="AA377" s="152"/>
      <c r="AB377" s="152"/>
      <c r="AC377" s="152"/>
      <c r="AD377" s="152"/>
      <c r="AE377" s="152"/>
      <c r="AF377" s="152" t="s">
        <v>329</v>
      </c>
      <c r="AG377" s="152">
        <v>0</v>
      </c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  <c r="AV377" s="152"/>
      <c r="AW377" s="152"/>
      <c r="AX377" s="152"/>
      <c r="AY377" s="152"/>
      <c r="AZ377" s="152"/>
      <c r="BA377" s="152"/>
      <c r="BB377" s="152"/>
      <c r="BC377" s="152"/>
      <c r="BD377" s="152"/>
      <c r="BE377" s="152"/>
      <c r="BF377" s="152"/>
      <c r="BG377" s="152"/>
    </row>
    <row r="378" spans="1:59" ht="33.75" outlineLevel="1" x14ac:dyDescent="0.2">
      <c r="A378" s="171">
        <v>100</v>
      </c>
      <c r="B378" s="172" t="s">
        <v>2957</v>
      </c>
      <c r="C378" s="187" t="s">
        <v>2958</v>
      </c>
      <c r="D378" s="173" t="s">
        <v>353</v>
      </c>
      <c r="E378" s="174">
        <v>40.342500000000001</v>
      </c>
      <c r="F378" s="175"/>
      <c r="G378" s="176">
        <f>ROUND(E378*F378,2)</f>
        <v>0</v>
      </c>
      <c r="H378" s="175"/>
      <c r="I378" s="176">
        <f>ROUND(E378*H378,2)</f>
        <v>0</v>
      </c>
      <c r="J378" s="175"/>
      <c r="K378" s="176">
        <f>ROUND(E378*J378,2)</f>
        <v>0</v>
      </c>
      <c r="L378" s="176">
        <v>15</v>
      </c>
      <c r="M378" s="176">
        <f>G378*(1+L378/100)</f>
        <v>0</v>
      </c>
      <c r="N378" s="176">
        <v>6.3000000000000003E-4</v>
      </c>
      <c r="O378" s="176">
        <f>ROUND(E378*N378,2)</f>
        <v>0.03</v>
      </c>
      <c r="P378" s="176">
        <v>0</v>
      </c>
      <c r="Q378" s="176">
        <f>ROUND(E378*P378,2)</f>
        <v>0</v>
      </c>
      <c r="R378" s="176" t="s">
        <v>386</v>
      </c>
      <c r="S378" s="176" t="s">
        <v>269</v>
      </c>
      <c r="T378" s="161">
        <v>6.4000000000000001E-2</v>
      </c>
      <c r="U378" s="161">
        <f>ROUND(E378*T378,2)</f>
        <v>2.58</v>
      </c>
      <c r="V378" s="161"/>
      <c r="W378" s="152"/>
      <c r="X378" s="152"/>
      <c r="Y378" s="152"/>
      <c r="Z378" s="152"/>
      <c r="AA378" s="152"/>
      <c r="AB378" s="152"/>
      <c r="AC378" s="152"/>
      <c r="AD378" s="152"/>
      <c r="AE378" s="152"/>
      <c r="AF378" s="152" t="s">
        <v>433</v>
      </c>
      <c r="AG378" s="152"/>
      <c r="AH378" s="152"/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  <c r="AV378" s="152"/>
      <c r="AW378" s="152"/>
      <c r="AX378" s="152"/>
      <c r="AY378" s="152"/>
      <c r="AZ378" s="152"/>
      <c r="BA378" s="152"/>
      <c r="BB378" s="152"/>
      <c r="BC378" s="152"/>
      <c r="BD378" s="152"/>
      <c r="BE378" s="152"/>
      <c r="BF378" s="152"/>
      <c r="BG378" s="152"/>
    </row>
    <row r="379" spans="1:59" outlineLevel="1" x14ac:dyDescent="0.2">
      <c r="A379" s="159"/>
      <c r="B379" s="160"/>
      <c r="C379" s="193" t="s">
        <v>2959</v>
      </c>
      <c r="D379" s="191"/>
      <c r="E379" s="192">
        <v>40.340000000000003</v>
      </c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52"/>
      <c r="X379" s="152"/>
      <c r="Y379" s="152"/>
      <c r="Z379" s="152"/>
      <c r="AA379" s="152"/>
      <c r="AB379" s="152"/>
      <c r="AC379" s="152"/>
      <c r="AD379" s="152"/>
      <c r="AE379" s="152"/>
      <c r="AF379" s="152" t="s">
        <v>329</v>
      </c>
      <c r="AG379" s="152">
        <v>0</v>
      </c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  <c r="AV379" s="152"/>
      <c r="AW379" s="152"/>
      <c r="AX379" s="152"/>
      <c r="AY379" s="152"/>
      <c r="AZ379" s="152"/>
      <c r="BA379" s="152"/>
      <c r="BB379" s="152"/>
      <c r="BC379" s="152"/>
      <c r="BD379" s="152"/>
      <c r="BE379" s="152"/>
      <c r="BF379" s="152"/>
      <c r="BG379" s="152"/>
    </row>
    <row r="380" spans="1:59" ht="22.5" outlineLevel="1" x14ac:dyDescent="0.2">
      <c r="A380" s="171">
        <v>101</v>
      </c>
      <c r="B380" s="172" t="s">
        <v>821</v>
      </c>
      <c r="C380" s="187" t="s">
        <v>822</v>
      </c>
      <c r="D380" s="173" t="s">
        <v>353</v>
      </c>
      <c r="E380" s="174">
        <v>666.37</v>
      </c>
      <c r="F380" s="175"/>
      <c r="G380" s="176">
        <f>ROUND(E380*F380,2)</f>
        <v>0</v>
      </c>
      <c r="H380" s="175"/>
      <c r="I380" s="176">
        <f>ROUND(E380*H380,2)</f>
        <v>0</v>
      </c>
      <c r="J380" s="175"/>
      <c r="K380" s="176">
        <f>ROUND(E380*J380,2)</f>
        <v>0</v>
      </c>
      <c r="L380" s="176">
        <v>15</v>
      </c>
      <c r="M380" s="176">
        <f>G380*(1+L380/100)</f>
        <v>0</v>
      </c>
      <c r="N380" s="176">
        <v>4.0999999999999999E-4</v>
      </c>
      <c r="O380" s="176">
        <f>ROUND(E380*N380,2)</f>
        <v>0.27</v>
      </c>
      <c r="P380" s="176">
        <v>0</v>
      </c>
      <c r="Q380" s="176">
        <f>ROUND(E380*P380,2)</f>
        <v>0</v>
      </c>
      <c r="R380" s="176" t="s">
        <v>386</v>
      </c>
      <c r="S380" s="176" t="s">
        <v>269</v>
      </c>
      <c r="T380" s="161">
        <v>0.22991</v>
      </c>
      <c r="U380" s="161">
        <f>ROUND(E380*T380,2)</f>
        <v>153.21</v>
      </c>
      <c r="V380" s="161"/>
      <c r="W380" s="152"/>
      <c r="X380" s="152"/>
      <c r="Y380" s="152"/>
      <c r="Z380" s="152"/>
      <c r="AA380" s="152"/>
      <c r="AB380" s="152"/>
      <c r="AC380" s="152"/>
      <c r="AD380" s="152"/>
      <c r="AE380" s="152"/>
      <c r="AF380" s="152" t="s">
        <v>433</v>
      </c>
      <c r="AG380" s="152"/>
      <c r="AH380" s="152"/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  <c r="AV380" s="152"/>
      <c r="AW380" s="152"/>
      <c r="AX380" s="152"/>
      <c r="AY380" s="152"/>
      <c r="AZ380" s="152"/>
      <c r="BA380" s="152"/>
      <c r="BB380" s="152"/>
      <c r="BC380" s="152"/>
      <c r="BD380" s="152"/>
      <c r="BE380" s="152"/>
      <c r="BF380" s="152"/>
      <c r="BG380" s="152"/>
    </row>
    <row r="381" spans="1:59" outlineLevel="1" x14ac:dyDescent="0.2">
      <c r="A381" s="159"/>
      <c r="B381" s="160"/>
      <c r="C381" s="193" t="s">
        <v>2956</v>
      </c>
      <c r="D381" s="191"/>
      <c r="E381" s="192">
        <v>347.85</v>
      </c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52"/>
      <c r="X381" s="152"/>
      <c r="Y381" s="152"/>
      <c r="Z381" s="152"/>
      <c r="AA381" s="152"/>
      <c r="AB381" s="152"/>
      <c r="AC381" s="152"/>
      <c r="AD381" s="152"/>
      <c r="AE381" s="152"/>
      <c r="AF381" s="152" t="s">
        <v>329</v>
      </c>
      <c r="AG381" s="152">
        <v>0</v>
      </c>
      <c r="AH381" s="152"/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  <c r="AV381" s="152"/>
      <c r="AW381" s="152"/>
      <c r="AX381" s="152"/>
      <c r="AY381" s="152"/>
      <c r="AZ381" s="152"/>
      <c r="BA381" s="152"/>
      <c r="BB381" s="152"/>
      <c r="BC381" s="152"/>
      <c r="BD381" s="152"/>
      <c r="BE381" s="152"/>
      <c r="BF381" s="152"/>
      <c r="BG381" s="152"/>
    </row>
    <row r="382" spans="1:59" outlineLevel="1" x14ac:dyDescent="0.2">
      <c r="A382" s="159"/>
      <c r="B382" s="160"/>
      <c r="C382" s="193" t="s">
        <v>2931</v>
      </c>
      <c r="D382" s="191"/>
      <c r="E382" s="192">
        <v>318.52</v>
      </c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52"/>
      <c r="X382" s="152"/>
      <c r="Y382" s="152"/>
      <c r="Z382" s="152"/>
      <c r="AA382" s="152"/>
      <c r="AB382" s="152"/>
      <c r="AC382" s="152"/>
      <c r="AD382" s="152"/>
      <c r="AE382" s="152"/>
      <c r="AF382" s="152" t="s">
        <v>329</v>
      </c>
      <c r="AG382" s="152">
        <v>0</v>
      </c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  <c r="AV382" s="152"/>
      <c r="AW382" s="152"/>
      <c r="AX382" s="152"/>
      <c r="AY382" s="152"/>
      <c r="AZ382" s="152"/>
      <c r="BA382" s="152"/>
      <c r="BB382" s="152"/>
      <c r="BC382" s="152"/>
      <c r="BD382" s="152"/>
      <c r="BE382" s="152"/>
      <c r="BF382" s="152"/>
      <c r="BG382" s="152"/>
    </row>
    <row r="383" spans="1:59" ht="22.5" outlineLevel="1" x14ac:dyDescent="0.2">
      <c r="A383" s="171">
        <v>102</v>
      </c>
      <c r="B383" s="172" t="s">
        <v>819</v>
      </c>
      <c r="C383" s="187" t="s">
        <v>820</v>
      </c>
      <c r="D383" s="173" t="s">
        <v>353</v>
      </c>
      <c r="E383" s="174">
        <v>40.342500000000001</v>
      </c>
      <c r="F383" s="175"/>
      <c r="G383" s="176">
        <f>ROUND(E383*F383,2)</f>
        <v>0</v>
      </c>
      <c r="H383" s="175"/>
      <c r="I383" s="176">
        <f>ROUND(E383*H383,2)</f>
        <v>0</v>
      </c>
      <c r="J383" s="175"/>
      <c r="K383" s="176">
        <f>ROUND(E383*J383,2)</f>
        <v>0</v>
      </c>
      <c r="L383" s="176">
        <v>15</v>
      </c>
      <c r="M383" s="176">
        <f>G383*(1+L383/100)</f>
        <v>0</v>
      </c>
      <c r="N383" s="176">
        <v>5.8E-4</v>
      </c>
      <c r="O383" s="176">
        <f>ROUND(E383*N383,2)</f>
        <v>0.02</v>
      </c>
      <c r="P383" s="176">
        <v>0</v>
      </c>
      <c r="Q383" s="176">
        <f>ROUND(E383*P383,2)</f>
        <v>0</v>
      </c>
      <c r="R383" s="176" t="s">
        <v>386</v>
      </c>
      <c r="S383" s="176" t="s">
        <v>269</v>
      </c>
      <c r="T383" s="161">
        <v>0.26600000000000001</v>
      </c>
      <c r="U383" s="161">
        <f>ROUND(E383*T383,2)</f>
        <v>10.73</v>
      </c>
      <c r="V383" s="161"/>
      <c r="W383" s="152"/>
      <c r="X383" s="152"/>
      <c r="Y383" s="152"/>
      <c r="Z383" s="152"/>
      <c r="AA383" s="152"/>
      <c r="AB383" s="152"/>
      <c r="AC383" s="152"/>
      <c r="AD383" s="152"/>
      <c r="AE383" s="152"/>
      <c r="AF383" s="152" t="s">
        <v>433</v>
      </c>
      <c r="AG383" s="152"/>
      <c r="AH383" s="152"/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  <c r="AV383" s="152"/>
      <c r="AW383" s="152"/>
      <c r="AX383" s="152"/>
      <c r="AY383" s="152"/>
      <c r="AZ383" s="152"/>
      <c r="BA383" s="152"/>
      <c r="BB383" s="152"/>
      <c r="BC383" s="152"/>
      <c r="BD383" s="152"/>
      <c r="BE383" s="152"/>
      <c r="BF383" s="152"/>
      <c r="BG383" s="152"/>
    </row>
    <row r="384" spans="1:59" outlineLevel="1" x14ac:dyDescent="0.2">
      <c r="A384" s="159"/>
      <c r="B384" s="160"/>
      <c r="C384" s="193" t="s">
        <v>2959</v>
      </c>
      <c r="D384" s="191"/>
      <c r="E384" s="192">
        <v>40.340000000000003</v>
      </c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52"/>
      <c r="X384" s="152"/>
      <c r="Y384" s="152"/>
      <c r="Z384" s="152"/>
      <c r="AA384" s="152"/>
      <c r="AB384" s="152"/>
      <c r="AC384" s="152"/>
      <c r="AD384" s="152"/>
      <c r="AE384" s="152"/>
      <c r="AF384" s="152" t="s">
        <v>329</v>
      </c>
      <c r="AG384" s="152">
        <v>0</v>
      </c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  <c r="AV384" s="152"/>
      <c r="AW384" s="152"/>
      <c r="AX384" s="152"/>
      <c r="AY384" s="152"/>
      <c r="AZ384" s="152"/>
      <c r="BA384" s="152"/>
      <c r="BB384" s="152"/>
      <c r="BC384" s="152"/>
      <c r="BD384" s="152"/>
      <c r="BE384" s="152"/>
      <c r="BF384" s="152"/>
      <c r="BG384" s="152"/>
    </row>
    <row r="385" spans="1:59" ht="22.5" outlineLevel="1" x14ac:dyDescent="0.2">
      <c r="A385" s="171">
        <v>103</v>
      </c>
      <c r="B385" s="172" t="s">
        <v>824</v>
      </c>
      <c r="C385" s="187" t="s">
        <v>825</v>
      </c>
      <c r="D385" s="173" t="s">
        <v>353</v>
      </c>
      <c r="E385" s="174">
        <v>777.38379999999995</v>
      </c>
      <c r="F385" s="175"/>
      <c r="G385" s="176">
        <f>ROUND(E385*F385,2)</f>
        <v>0</v>
      </c>
      <c r="H385" s="175"/>
      <c r="I385" s="176">
        <f>ROUND(E385*H385,2)</f>
        <v>0</v>
      </c>
      <c r="J385" s="175"/>
      <c r="K385" s="176">
        <f>ROUND(E385*J385,2)</f>
        <v>0</v>
      </c>
      <c r="L385" s="176">
        <v>15</v>
      </c>
      <c r="M385" s="176">
        <f>G385*(1+L385/100)</f>
        <v>0</v>
      </c>
      <c r="N385" s="176">
        <v>4.4999999999999997E-3</v>
      </c>
      <c r="O385" s="176">
        <f>ROUND(E385*N385,2)</f>
        <v>3.5</v>
      </c>
      <c r="P385" s="176">
        <v>0</v>
      </c>
      <c r="Q385" s="176">
        <f>ROUND(E385*P385,2)</f>
        <v>0</v>
      </c>
      <c r="R385" s="176" t="s">
        <v>396</v>
      </c>
      <c r="S385" s="176" t="s">
        <v>269</v>
      </c>
      <c r="T385" s="161">
        <v>0</v>
      </c>
      <c r="U385" s="161">
        <f>ROUND(E385*T385,2)</f>
        <v>0</v>
      </c>
      <c r="V385" s="161"/>
      <c r="W385" s="152"/>
      <c r="X385" s="152"/>
      <c r="Y385" s="152"/>
      <c r="Z385" s="152"/>
      <c r="AA385" s="152"/>
      <c r="AB385" s="152"/>
      <c r="AC385" s="152"/>
      <c r="AD385" s="152"/>
      <c r="AE385" s="152"/>
      <c r="AF385" s="152" t="s">
        <v>398</v>
      </c>
      <c r="AG385" s="152"/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  <c r="AV385" s="152"/>
      <c r="AW385" s="152"/>
      <c r="AX385" s="152"/>
      <c r="AY385" s="152"/>
      <c r="AZ385" s="152"/>
      <c r="BA385" s="152"/>
      <c r="BB385" s="152"/>
      <c r="BC385" s="152"/>
      <c r="BD385" s="152"/>
      <c r="BE385" s="152"/>
      <c r="BF385" s="152"/>
      <c r="BG385" s="152"/>
    </row>
    <row r="386" spans="1:59" outlineLevel="1" x14ac:dyDescent="0.2">
      <c r="A386" s="159"/>
      <c r="B386" s="160"/>
      <c r="C386" s="193" t="s">
        <v>2960</v>
      </c>
      <c r="D386" s="191"/>
      <c r="E386" s="192">
        <v>733.01</v>
      </c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52"/>
      <c r="X386" s="152"/>
      <c r="Y386" s="152"/>
      <c r="Z386" s="152"/>
      <c r="AA386" s="152"/>
      <c r="AB386" s="152"/>
      <c r="AC386" s="152"/>
      <c r="AD386" s="152"/>
      <c r="AE386" s="152"/>
      <c r="AF386" s="152" t="s">
        <v>329</v>
      </c>
      <c r="AG386" s="152">
        <v>0</v>
      </c>
      <c r="AH386" s="152"/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  <c r="AV386" s="152"/>
      <c r="AW386" s="152"/>
      <c r="AX386" s="152"/>
      <c r="AY386" s="152"/>
      <c r="AZ386" s="152"/>
      <c r="BA386" s="152"/>
      <c r="BB386" s="152"/>
      <c r="BC386" s="152"/>
      <c r="BD386" s="152"/>
      <c r="BE386" s="152"/>
      <c r="BF386" s="152"/>
      <c r="BG386" s="152"/>
    </row>
    <row r="387" spans="1:59" outlineLevel="1" x14ac:dyDescent="0.2">
      <c r="A387" s="159"/>
      <c r="B387" s="160"/>
      <c r="C387" s="193" t="s">
        <v>2961</v>
      </c>
      <c r="D387" s="191"/>
      <c r="E387" s="192">
        <v>44.38</v>
      </c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52"/>
      <c r="X387" s="152"/>
      <c r="Y387" s="152"/>
      <c r="Z387" s="152"/>
      <c r="AA387" s="152"/>
      <c r="AB387" s="152"/>
      <c r="AC387" s="152"/>
      <c r="AD387" s="152"/>
      <c r="AE387" s="152"/>
      <c r="AF387" s="152" t="s">
        <v>329</v>
      </c>
      <c r="AG387" s="152">
        <v>0</v>
      </c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  <c r="AV387" s="152"/>
      <c r="AW387" s="152"/>
      <c r="AX387" s="152"/>
      <c r="AY387" s="152"/>
      <c r="AZ387" s="152"/>
      <c r="BA387" s="152"/>
      <c r="BB387" s="152"/>
      <c r="BC387" s="152"/>
      <c r="BD387" s="152"/>
      <c r="BE387" s="152"/>
      <c r="BF387" s="152"/>
      <c r="BG387" s="152"/>
    </row>
    <row r="388" spans="1:59" ht="22.5" outlineLevel="1" x14ac:dyDescent="0.2">
      <c r="A388" s="171">
        <v>104</v>
      </c>
      <c r="B388" s="172" t="s">
        <v>828</v>
      </c>
      <c r="C388" s="187" t="s">
        <v>829</v>
      </c>
      <c r="D388" s="173" t="s">
        <v>353</v>
      </c>
      <c r="E388" s="174">
        <v>22.783999999999999</v>
      </c>
      <c r="F388" s="175"/>
      <c r="G388" s="176">
        <f>ROUND(E388*F388,2)</f>
        <v>0</v>
      </c>
      <c r="H388" s="175"/>
      <c r="I388" s="176">
        <f>ROUND(E388*H388,2)</f>
        <v>0</v>
      </c>
      <c r="J388" s="175"/>
      <c r="K388" s="176">
        <f>ROUND(E388*J388,2)</f>
        <v>0</v>
      </c>
      <c r="L388" s="176">
        <v>15</v>
      </c>
      <c r="M388" s="176">
        <f>G388*(1+L388/100)</f>
        <v>0</v>
      </c>
      <c r="N388" s="176">
        <v>3.7799999999999999E-3</v>
      </c>
      <c r="O388" s="176">
        <f>ROUND(E388*N388,2)</f>
        <v>0.09</v>
      </c>
      <c r="P388" s="176">
        <v>0</v>
      </c>
      <c r="Q388" s="176">
        <f>ROUND(E388*P388,2)</f>
        <v>0</v>
      </c>
      <c r="R388" s="176" t="s">
        <v>830</v>
      </c>
      <c r="S388" s="176" t="s">
        <v>269</v>
      </c>
      <c r="T388" s="161">
        <v>0.42403000000000002</v>
      </c>
      <c r="U388" s="161">
        <f>ROUND(E388*T388,2)</f>
        <v>9.66</v>
      </c>
      <c r="V388" s="161"/>
      <c r="W388" s="152"/>
      <c r="X388" s="152"/>
      <c r="Y388" s="152"/>
      <c r="Z388" s="152"/>
      <c r="AA388" s="152"/>
      <c r="AB388" s="152"/>
      <c r="AC388" s="152"/>
      <c r="AD388" s="152"/>
      <c r="AE388" s="152"/>
      <c r="AF388" s="152" t="s">
        <v>831</v>
      </c>
      <c r="AG388" s="152"/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  <c r="AV388" s="152"/>
      <c r="AW388" s="152"/>
      <c r="AX388" s="152"/>
      <c r="AY388" s="152"/>
      <c r="AZ388" s="152"/>
      <c r="BA388" s="152"/>
      <c r="BB388" s="152"/>
      <c r="BC388" s="152"/>
      <c r="BD388" s="152"/>
      <c r="BE388" s="152"/>
      <c r="BF388" s="152"/>
      <c r="BG388" s="152"/>
    </row>
    <row r="389" spans="1:59" outlineLevel="1" x14ac:dyDescent="0.2">
      <c r="A389" s="159"/>
      <c r="B389" s="160"/>
      <c r="C389" s="193" t="s">
        <v>2962</v>
      </c>
      <c r="D389" s="191"/>
      <c r="E389" s="192">
        <v>22.78</v>
      </c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52"/>
      <c r="X389" s="152"/>
      <c r="Y389" s="152"/>
      <c r="Z389" s="152"/>
      <c r="AA389" s="152"/>
      <c r="AB389" s="152"/>
      <c r="AC389" s="152"/>
      <c r="AD389" s="152"/>
      <c r="AE389" s="152"/>
      <c r="AF389" s="152" t="s">
        <v>329</v>
      </c>
      <c r="AG389" s="152">
        <v>0</v>
      </c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  <c r="AV389" s="152"/>
      <c r="AW389" s="152"/>
      <c r="AX389" s="152"/>
      <c r="AY389" s="152"/>
      <c r="AZ389" s="152"/>
      <c r="BA389" s="152"/>
      <c r="BB389" s="152"/>
      <c r="BC389" s="152"/>
      <c r="BD389" s="152"/>
      <c r="BE389" s="152"/>
      <c r="BF389" s="152"/>
      <c r="BG389" s="152"/>
    </row>
    <row r="390" spans="1:59" outlineLevel="1" x14ac:dyDescent="0.2">
      <c r="A390" s="171">
        <v>105</v>
      </c>
      <c r="B390" s="172" t="s">
        <v>389</v>
      </c>
      <c r="C390" s="187" t="s">
        <v>390</v>
      </c>
      <c r="D390" s="173" t="s">
        <v>0</v>
      </c>
      <c r="E390" s="174">
        <v>2023.31</v>
      </c>
      <c r="F390" s="175"/>
      <c r="G390" s="176">
        <f>ROUND(E390*F390,2)</f>
        <v>0</v>
      </c>
      <c r="H390" s="175"/>
      <c r="I390" s="176">
        <f>ROUND(E390*H390,2)</f>
        <v>0</v>
      </c>
      <c r="J390" s="175"/>
      <c r="K390" s="176">
        <f>ROUND(E390*J390,2)</f>
        <v>0</v>
      </c>
      <c r="L390" s="176">
        <v>15</v>
      </c>
      <c r="M390" s="176">
        <f>G390*(1+L390/100)</f>
        <v>0</v>
      </c>
      <c r="N390" s="176">
        <v>0</v>
      </c>
      <c r="O390" s="176">
        <f>ROUND(E390*N390,2)</f>
        <v>0</v>
      </c>
      <c r="P390" s="176">
        <v>0</v>
      </c>
      <c r="Q390" s="176">
        <f>ROUND(E390*P390,2)</f>
        <v>0</v>
      </c>
      <c r="R390" s="176" t="s">
        <v>386</v>
      </c>
      <c r="S390" s="176" t="s">
        <v>269</v>
      </c>
      <c r="T390" s="161">
        <v>0</v>
      </c>
      <c r="U390" s="161">
        <f>ROUND(E390*T390,2)</f>
        <v>0</v>
      </c>
      <c r="V390" s="161"/>
      <c r="W390" s="152"/>
      <c r="X390" s="152"/>
      <c r="Y390" s="152"/>
      <c r="Z390" s="152"/>
      <c r="AA390" s="152"/>
      <c r="AB390" s="152"/>
      <c r="AC390" s="152"/>
      <c r="AD390" s="152"/>
      <c r="AE390" s="152"/>
      <c r="AF390" s="152" t="s">
        <v>433</v>
      </c>
      <c r="AG390" s="152"/>
      <c r="AH390" s="152"/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  <c r="AV390" s="152"/>
      <c r="AW390" s="152"/>
      <c r="AX390" s="152"/>
      <c r="AY390" s="152"/>
      <c r="AZ390" s="152"/>
      <c r="BA390" s="152"/>
      <c r="BB390" s="152"/>
      <c r="BC390" s="152"/>
      <c r="BD390" s="152"/>
      <c r="BE390" s="152"/>
      <c r="BF390" s="152"/>
      <c r="BG390" s="152"/>
    </row>
    <row r="391" spans="1:59" outlineLevel="1" x14ac:dyDescent="0.2">
      <c r="A391" s="159"/>
      <c r="B391" s="160"/>
      <c r="C391" s="257" t="s">
        <v>391</v>
      </c>
      <c r="D391" s="258"/>
      <c r="E391" s="258"/>
      <c r="F391" s="258"/>
      <c r="G391" s="258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52"/>
      <c r="X391" s="152"/>
      <c r="Y391" s="152"/>
      <c r="Z391" s="152"/>
      <c r="AA391" s="152"/>
      <c r="AB391" s="152"/>
      <c r="AC391" s="152"/>
      <c r="AD391" s="152"/>
      <c r="AE391" s="152"/>
      <c r="AF391" s="152" t="s">
        <v>327</v>
      </c>
      <c r="AG391" s="152"/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  <c r="AV391" s="152"/>
      <c r="AW391" s="152"/>
      <c r="AX391" s="152"/>
      <c r="AY391" s="152"/>
      <c r="AZ391" s="152"/>
      <c r="BA391" s="152"/>
      <c r="BB391" s="152"/>
      <c r="BC391" s="152"/>
      <c r="BD391" s="152"/>
      <c r="BE391" s="152"/>
      <c r="BF391" s="152"/>
      <c r="BG391" s="152"/>
    </row>
    <row r="392" spans="1:59" outlineLevel="1" x14ac:dyDescent="0.2">
      <c r="A392" s="159"/>
      <c r="B392" s="160"/>
      <c r="C392" s="193" t="s">
        <v>2963</v>
      </c>
      <c r="D392" s="191"/>
      <c r="E392" s="192">
        <v>2023.31</v>
      </c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52"/>
      <c r="X392" s="152"/>
      <c r="Y392" s="152"/>
      <c r="Z392" s="152"/>
      <c r="AA392" s="152"/>
      <c r="AB392" s="152"/>
      <c r="AC392" s="152"/>
      <c r="AD392" s="152"/>
      <c r="AE392" s="152"/>
      <c r="AF392" s="152" t="s">
        <v>329</v>
      </c>
      <c r="AG392" s="152">
        <v>0</v>
      </c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  <c r="AV392" s="152"/>
      <c r="AW392" s="152"/>
      <c r="AX392" s="152"/>
      <c r="AY392" s="152"/>
      <c r="AZ392" s="152"/>
      <c r="BA392" s="152"/>
      <c r="BB392" s="152"/>
      <c r="BC392" s="152"/>
      <c r="BD392" s="152"/>
      <c r="BE392" s="152"/>
      <c r="BF392" s="152"/>
      <c r="BG392" s="152"/>
    </row>
    <row r="393" spans="1:59" x14ac:dyDescent="0.2">
      <c r="A393" s="166" t="s">
        <v>260</v>
      </c>
      <c r="B393" s="167" t="s">
        <v>186</v>
      </c>
      <c r="C393" s="185" t="s">
        <v>187</v>
      </c>
      <c r="D393" s="168"/>
      <c r="E393" s="169"/>
      <c r="F393" s="170"/>
      <c r="G393" s="170">
        <f>SUMIF(AF394:AF412,"&lt;&gt;NOR",G394:G412)</f>
        <v>0</v>
      </c>
      <c r="H393" s="170"/>
      <c r="I393" s="170">
        <f>SUM(I394:I412)</f>
        <v>0</v>
      </c>
      <c r="J393" s="170"/>
      <c r="K393" s="170">
        <f>SUM(K394:K412)</f>
        <v>0</v>
      </c>
      <c r="L393" s="170"/>
      <c r="M393" s="170">
        <f>SUM(M394:M412)</f>
        <v>0</v>
      </c>
      <c r="N393" s="170"/>
      <c r="O393" s="170">
        <f>SUM(O394:O412)</f>
        <v>11.72</v>
      </c>
      <c r="P393" s="170"/>
      <c r="Q393" s="170">
        <f>SUM(Q394:Q412)</f>
        <v>0</v>
      </c>
      <c r="R393" s="170"/>
      <c r="S393" s="170"/>
      <c r="T393" s="165"/>
      <c r="U393" s="165">
        <f>SUM(U394:U412)</f>
        <v>389.91999999999996</v>
      </c>
      <c r="V393" s="165"/>
      <c r="AF393" t="s">
        <v>261</v>
      </c>
    </row>
    <row r="394" spans="1:59" ht="22.5" outlineLevel="1" x14ac:dyDescent="0.2">
      <c r="A394" s="171">
        <v>106</v>
      </c>
      <c r="B394" s="172" t="s">
        <v>843</v>
      </c>
      <c r="C394" s="187" t="s">
        <v>844</v>
      </c>
      <c r="D394" s="173" t="s">
        <v>353</v>
      </c>
      <c r="E394" s="174">
        <v>605.16999999999996</v>
      </c>
      <c r="F394" s="175"/>
      <c r="G394" s="176">
        <f>ROUND(E394*F394,2)</f>
        <v>0</v>
      </c>
      <c r="H394" s="175"/>
      <c r="I394" s="176">
        <f>ROUND(E394*H394,2)</f>
        <v>0</v>
      </c>
      <c r="J394" s="175"/>
      <c r="K394" s="176">
        <f>ROUND(E394*J394,2)</f>
        <v>0</v>
      </c>
      <c r="L394" s="176">
        <v>15</v>
      </c>
      <c r="M394" s="176">
        <f>G394*(1+L394/100)</f>
        <v>0</v>
      </c>
      <c r="N394" s="176">
        <v>1.0000000000000001E-5</v>
      </c>
      <c r="O394" s="176">
        <f>ROUND(E394*N394,2)</f>
        <v>0.01</v>
      </c>
      <c r="P394" s="176">
        <v>0</v>
      </c>
      <c r="Q394" s="176">
        <f>ROUND(E394*P394,2)</f>
        <v>0</v>
      </c>
      <c r="R394" s="176" t="s">
        <v>845</v>
      </c>
      <c r="S394" s="176" t="s">
        <v>269</v>
      </c>
      <c r="T394" s="161">
        <v>7.0000000000000007E-2</v>
      </c>
      <c r="U394" s="161">
        <f>ROUND(E394*T394,2)</f>
        <v>42.36</v>
      </c>
      <c r="V394" s="161"/>
      <c r="W394" s="152"/>
      <c r="X394" s="152"/>
      <c r="Y394" s="152"/>
      <c r="Z394" s="152"/>
      <c r="AA394" s="152"/>
      <c r="AB394" s="152"/>
      <c r="AC394" s="152"/>
      <c r="AD394" s="152"/>
      <c r="AE394" s="152"/>
      <c r="AF394" s="152" t="s">
        <v>433</v>
      </c>
      <c r="AG394" s="152"/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  <c r="AV394" s="152"/>
      <c r="AW394" s="152"/>
      <c r="AX394" s="152"/>
      <c r="AY394" s="152"/>
      <c r="AZ394" s="152"/>
      <c r="BA394" s="152"/>
      <c r="BB394" s="152"/>
      <c r="BC394" s="152"/>
      <c r="BD394" s="152"/>
      <c r="BE394" s="152"/>
      <c r="BF394" s="152"/>
      <c r="BG394" s="152"/>
    </row>
    <row r="395" spans="1:59" outlineLevel="1" x14ac:dyDescent="0.2">
      <c r="A395" s="159"/>
      <c r="B395" s="160"/>
      <c r="C395" s="193" t="s">
        <v>769</v>
      </c>
      <c r="D395" s="191"/>
      <c r="E395" s="192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52"/>
      <c r="X395" s="152"/>
      <c r="Y395" s="152"/>
      <c r="Z395" s="152"/>
      <c r="AA395" s="152"/>
      <c r="AB395" s="152"/>
      <c r="AC395" s="152"/>
      <c r="AD395" s="152"/>
      <c r="AE395" s="152"/>
      <c r="AF395" s="152" t="s">
        <v>329</v>
      </c>
      <c r="AG395" s="152">
        <v>0</v>
      </c>
      <c r="AH395" s="152"/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  <c r="AV395" s="152"/>
      <c r="AW395" s="152"/>
      <c r="AX395" s="152"/>
      <c r="AY395" s="152"/>
      <c r="AZ395" s="152"/>
      <c r="BA395" s="152"/>
      <c r="BB395" s="152"/>
      <c r="BC395" s="152"/>
      <c r="BD395" s="152"/>
      <c r="BE395" s="152"/>
      <c r="BF395" s="152"/>
      <c r="BG395" s="152"/>
    </row>
    <row r="396" spans="1:59" outlineLevel="1" x14ac:dyDescent="0.2">
      <c r="A396" s="159"/>
      <c r="B396" s="160"/>
      <c r="C396" s="193" t="s">
        <v>769</v>
      </c>
      <c r="D396" s="191"/>
      <c r="E396" s="192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52"/>
      <c r="X396" s="152"/>
      <c r="Y396" s="152"/>
      <c r="Z396" s="152"/>
      <c r="AA396" s="152"/>
      <c r="AB396" s="152"/>
      <c r="AC396" s="152"/>
      <c r="AD396" s="152"/>
      <c r="AE396" s="152"/>
      <c r="AF396" s="152" t="s">
        <v>329</v>
      </c>
      <c r="AG396" s="152">
        <v>0</v>
      </c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  <c r="AV396" s="152"/>
      <c r="AW396" s="152"/>
      <c r="AX396" s="152"/>
      <c r="AY396" s="152"/>
      <c r="AZ396" s="152"/>
      <c r="BA396" s="152"/>
      <c r="BB396" s="152"/>
      <c r="BC396" s="152"/>
      <c r="BD396" s="152"/>
      <c r="BE396" s="152"/>
      <c r="BF396" s="152"/>
      <c r="BG396" s="152"/>
    </row>
    <row r="397" spans="1:59" outlineLevel="1" x14ac:dyDescent="0.2">
      <c r="A397" s="159"/>
      <c r="B397" s="160"/>
      <c r="C397" s="193" t="s">
        <v>2929</v>
      </c>
      <c r="D397" s="191"/>
      <c r="E397" s="192">
        <v>157.66999999999999</v>
      </c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52"/>
      <c r="X397" s="152"/>
      <c r="Y397" s="152"/>
      <c r="Z397" s="152"/>
      <c r="AA397" s="152"/>
      <c r="AB397" s="152"/>
      <c r="AC397" s="152"/>
      <c r="AD397" s="152"/>
      <c r="AE397" s="152"/>
      <c r="AF397" s="152" t="s">
        <v>329</v>
      </c>
      <c r="AG397" s="152">
        <v>0</v>
      </c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  <c r="AV397" s="152"/>
      <c r="AW397" s="152"/>
      <c r="AX397" s="152"/>
      <c r="AY397" s="152"/>
      <c r="AZ397" s="152"/>
      <c r="BA397" s="152"/>
      <c r="BB397" s="152"/>
      <c r="BC397" s="152"/>
      <c r="BD397" s="152"/>
      <c r="BE397" s="152"/>
      <c r="BF397" s="152"/>
      <c r="BG397" s="152"/>
    </row>
    <row r="398" spans="1:59" outlineLevel="1" x14ac:dyDescent="0.2">
      <c r="A398" s="159"/>
      <c r="B398" s="160"/>
      <c r="C398" s="193" t="s">
        <v>2930</v>
      </c>
      <c r="D398" s="191"/>
      <c r="E398" s="192">
        <v>128.97999999999999</v>
      </c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52"/>
      <c r="X398" s="152"/>
      <c r="Y398" s="152"/>
      <c r="Z398" s="152"/>
      <c r="AA398" s="152"/>
      <c r="AB398" s="152"/>
      <c r="AC398" s="152"/>
      <c r="AD398" s="152"/>
      <c r="AE398" s="152"/>
      <c r="AF398" s="152" t="s">
        <v>329</v>
      </c>
      <c r="AG398" s="152">
        <v>0</v>
      </c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  <c r="AV398" s="152"/>
      <c r="AW398" s="152"/>
      <c r="AX398" s="152"/>
      <c r="AY398" s="152"/>
      <c r="AZ398" s="152"/>
      <c r="BA398" s="152"/>
      <c r="BB398" s="152"/>
      <c r="BC398" s="152"/>
      <c r="BD398" s="152"/>
      <c r="BE398" s="152"/>
      <c r="BF398" s="152"/>
      <c r="BG398" s="152"/>
    </row>
    <row r="399" spans="1:59" outlineLevel="1" x14ac:dyDescent="0.2">
      <c r="A399" s="159"/>
      <c r="B399" s="160"/>
      <c r="C399" s="193" t="s">
        <v>2931</v>
      </c>
      <c r="D399" s="191"/>
      <c r="E399" s="192">
        <v>318.52</v>
      </c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52"/>
      <c r="X399" s="152"/>
      <c r="Y399" s="152"/>
      <c r="Z399" s="152"/>
      <c r="AA399" s="152"/>
      <c r="AB399" s="152"/>
      <c r="AC399" s="152"/>
      <c r="AD399" s="152"/>
      <c r="AE399" s="152"/>
      <c r="AF399" s="152" t="s">
        <v>329</v>
      </c>
      <c r="AG399" s="152">
        <v>0</v>
      </c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  <c r="AV399" s="152"/>
      <c r="AW399" s="152"/>
      <c r="AX399" s="152"/>
      <c r="AY399" s="152"/>
      <c r="AZ399" s="152"/>
      <c r="BA399" s="152"/>
      <c r="BB399" s="152"/>
      <c r="BC399" s="152"/>
      <c r="BD399" s="152"/>
      <c r="BE399" s="152"/>
      <c r="BF399" s="152"/>
      <c r="BG399" s="152"/>
    </row>
    <row r="400" spans="1:59" outlineLevel="1" x14ac:dyDescent="0.2">
      <c r="A400" s="171">
        <v>107</v>
      </c>
      <c r="B400" s="172" t="s">
        <v>847</v>
      </c>
      <c r="C400" s="187" t="s">
        <v>848</v>
      </c>
      <c r="D400" s="173" t="s">
        <v>353</v>
      </c>
      <c r="E400" s="174">
        <v>1178.47</v>
      </c>
      <c r="F400" s="175"/>
      <c r="G400" s="176">
        <f>ROUND(E400*F400,2)</f>
        <v>0</v>
      </c>
      <c r="H400" s="175"/>
      <c r="I400" s="176">
        <f>ROUND(E400*H400,2)</f>
        <v>0</v>
      </c>
      <c r="J400" s="175"/>
      <c r="K400" s="176">
        <f>ROUND(E400*J400,2)</f>
        <v>0</v>
      </c>
      <c r="L400" s="176">
        <v>15</v>
      </c>
      <c r="M400" s="176">
        <f>G400*(1+L400/100)</f>
        <v>0</v>
      </c>
      <c r="N400" s="176">
        <v>0</v>
      </c>
      <c r="O400" s="176">
        <f>ROUND(E400*N400,2)</f>
        <v>0</v>
      </c>
      <c r="P400" s="176">
        <v>0</v>
      </c>
      <c r="Q400" s="176">
        <f>ROUND(E400*P400,2)</f>
        <v>0</v>
      </c>
      <c r="R400" s="176" t="s">
        <v>845</v>
      </c>
      <c r="S400" s="176" t="s">
        <v>269</v>
      </c>
      <c r="T400" s="161">
        <v>0.08</v>
      </c>
      <c r="U400" s="161">
        <f>ROUND(E400*T400,2)</f>
        <v>94.28</v>
      </c>
      <c r="V400" s="161"/>
      <c r="W400" s="152"/>
      <c r="X400" s="152"/>
      <c r="Y400" s="152"/>
      <c r="Z400" s="152"/>
      <c r="AA400" s="152"/>
      <c r="AB400" s="152"/>
      <c r="AC400" s="152"/>
      <c r="AD400" s="152"/>
      <c r="AE400" s="152"/>
      <c r="AF400" s="152" t="s">
        <v>433</v>
      </c>
      <c r="AG400" s="152"/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  <c r="AV400" s="152"/>
      <c r="AW400" s="152"/>
      <c r="AX400" s="152"/>
      <c r="AY400" s="152"/>
      <c r="AZ400" s="152"/>
      <c r="BA400" s="152"/>
      <c r="BB400" s="152"/>
      <c r="BC400" s="152"/>
      <c r="BD400" s="152"/>
      <c r="BE400" s="152"/>
      <c r="BF400" s="152"/>
      <c r="BG400" s="152"/>
    </row>
    <row r="401" spans="1:59" outlineLevel="1" x14ac:dyDescent="0.2">
      <c r="A401" s="159"/>
      <c r="B401" s="160"/>
      <c r="C401" s="193" t="s">
        <v>2964</v>
      </c>
      <c r="D401" s="191"/>
      <c r="E401" s="192">
        <v>859.95</v>
      </c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52"/>
      <c r="X401" s="152"/>
      <c r="Y401" s="152"/>
      <c r="Z401" s="152"/>
      <c r="AA401" s="152"/>
      <c r="AB401" s="152"/>
      <c r="AC401" s="152"/>
      <c r="AD401" s="152"/>
      <c r="AE401" s="152"/>
      <c r="AF401" s="152" t="s">
        <v>329</v>
      </c>
      <c r="AG401" s="152">
        <v>0</v>
      </c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  <c r="AV401" s="152"/>
      <c r="AW401" s="152"/>
      <c r="AX401" s="152"/>
      <c r="AY401" s="152"/>
      <c r="AZ401" s="152"/>
      <c r="BA401" s="152"/>
      <c r="BB401" s="152"/>
      <c r="BC401" s="152"/>
      <c r="BD401" s="152"/>
      <c r="BE401" s="152"/>
      <c r="BF401" s="152"/>
      <c r="BG401" s="152"/>
    </row>
    <row r="402" spans="1:59" outlineLevel="1" x14ac:dyDescent="0.2">
      <c r="A402" s="159"/>
      <c r="B402" s="160"/>
      <c r="C402" s="193" t="s">
        <v>2931</v>
      </c>
      <c r="D402" s="191"/>
      <c r="E402" s="192">
        <v>318.52</v>
      </c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52"/>
      <c r="X402" s="152"/>
      <c r="Y402" s="152"/>
      <c r="Z402" s="152"/>
      <c r="AA402" s="152"/>
      <c r="AB402" s="152"/>
      <c r="AC402" s="152"/>
      <c r="AD402" s="152"/>
      <c r="AE402" s="152"/>
      <c r="AF402" s="152" t="s">
        <v>329</v>
      </c>
      <c r="AG402" s="152">
        <v>0</v>
      </c>
      <c r="AH402" s="152"/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  <c r="AV402" s="152"/>
      <c r="AW402" s="152"/>
      <c r="AX402" s="152"/>
      <c r="AY402" s="152"/>
      <c r="AZ402" s="152"/>
      <c r="BA402" s="152"/>
      <c r="BB402" s="152"/>
      <c r="BC402" s="152"/>
      <c r="BD402" s="152"/>
      <c r="BE402" s="152"/>
      <c r="BF402" s="152"/>
      <c r="BG402" s="152"/>
    </row>
    <row r="403" spans="1:59" ht="22.5" outlineLevel="1" x14ac:dyDescent="0.2">
      <c r="A403" s="171">
        <v>108</v>
      </c>
      <c r="B403" s="172" t="s">
        <v>850</v>
      </c>
      <c r="C403" s="187" t="s">
        <v>851</v>
      </c>
      <c r="D403" s="173" t="s">
        <v>323</v>
      </c>
      <c r="E403" s="174">
        <v>78.591999999999999</v>
      </c>
      <c r="F403" s="175"/>
      <c r="G403" s="176">
        <f>ROUND(E403*F403,2)</f>
        <v>0</v>
      </c>
      <c r="H403" s="175"/>
      <c r="I403" s="176">
        <f>ROUND(E403*H403,2)</f>
        <v>0</v>
      </c>
      <c r="J403" s="175"/>
      <c r="K403" s="176">
        <f>ROUND(E403*J403,2)</f>
        <v>0</v>
      </c>
      <c r="L403" s="176">
        <v>15</v>
      </c>
      <c r="M403" s="176">
        <f>G403*(1+L403/100)</f>
        <v>0</v>
      </c>
      <c r="N403" s="176">
        <v>2.5000000000000001E-2</v>
      </c>
      <c r="O403" s="176">
        <f>ROUND(E403*N403,2)</f>
        <v>1.96</v>
      </c>
      <c r="P403" s="176">
        <v>0</v>
      </c>
      <c r="Q403" s="176">
        <f>ROUND(E403*P403,2)</f>
        <v>0</v>
      </c>
      <c r="R403" s="176" t="s">
        <v>396</v>
      </c>
      <c r="S403" s="176" t="s">
        <v>269</v>
      </c>
      <c r="T403" s="161">
        <v>0</v>
      </c>
      <c r="U403" s="161">
        <f>ROUND(E403*T403,2)</f>
        <v>0</v>
      </c>
      <c r="V403" s="161"/>
      <c r="W403" s="152"/>
      <c r="X403" s="152"/>
      <c r="Y403" s="152"/>
      <c r="Z403" s="152"/>
      <c r="AA403" s="152"/>
      <c r="AB403" s="152"/>
      <c r="AC403" s="152"/>
      <c r="AD403" s="152"/>
      <c r="AE403" s="152"/>
      <c r="AF403" s="152" t="s">
        <v>398</v>
      </c>
      <c r="AG403" s="152"/>
      <c r="AH403" s="152"/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  <c r="AV403" s="152"/>
      <c r="AW403" s="152"/>
      <c r="AX403" s="152"/>
      <c r="AY403" s="152"/>
      <c r="AZ403" s="152"/>
      <c r="BA403" s="152"/>
      <c r="BB403" s="152"/>
      <c r="BC403" s="152"/>
      <c r="BD403" s="152"/>
      <c r="BE403" s="152"/>
      <c r="BF403" s="152"/>
      <c r="BG403" s="152"/>
    </row>
    <row r="404" spans="1:59" outlineLevel="1" x14ac:dyDescent="0.2">
      <c r="A404" s="159"/>
      <c r="B404" s="160"/>
      <c r="C404" s="193" t="s">
        <v>2965</v>
      </c>
      <c r="D404" s="191"/>
      <c r="E404" s="192">
        <v>45.15</v>
      </c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52"/>
      <c r="X404" s="152"/>
      <c r="Y404" s="152"/>
      <c r="Z404" s="152"/>
      <c r="AA404" s="152"/>
      <c r="AB404" s="152"/>
      <c r="AC404" s="152"/>
      <c r="AD404" s="152"/>
      <c r="AE404" s="152"/>
      <c r="AF404" s="152" t="s">
        <v>329</v>
      </c>
      <c r="AG404" s="152">
        <v>0</v>
      </c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  <c r="AV404" s="152"/>
      <c r="AW404" s="152"/>
      <c r="AX404" s="152"/>
      <c r="AY404" s="152"/>
      <c r="AZ404" s="152"/>
      <c r="BA404" s="152"/>
      <c r="BB404" s="152"/>
      <c r="BC404" s="152"/>
      <c r="BD404" s="152"/>
      <c r="BE404" s="152"/>
      <c r="BF404" s="152"/>
      <c r="BG404" s="152"/>
    </row>
    <row r="405" spans="1:59" outlineLevel="1" x14ac:dyDescent="0.2">
      <c r="A405" s="159"/>
      <c r="B405" s="160"/>
      <c r="C405" s="193" t="s">
        <v>2966</v>
      </c>
      <c r="D405" s="191"/>
      <c r="E405" s="192">
        <v>33.44</v>
      </c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52"/>
      <c r="X405" s="152"/>
      <c r="Y405" s="152"/>
      <c r="Z405" s="152"/>
      <c r="AA405" s="152"/>
      <c r="AB405" s="152"/>
      <c r="AC405" s="152"/>
      <c r="AD405" s="152"/>
      <c r="AE405" s="152"/>
      <c r="AF405" s="152" t="s">
        <v>329</v>
      </c>
      <c r="AG405" s="152">
        <v>0</v>
      </c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  <c r="AV405" s="152"/>
      <c r="AW405" s="152"/>
      <c r="AX405" s="152"/>
      <c r="AY405" s="152"/>
      <c r="AZ405" s="152"/>
      <c r="BA405" s="152"/>
      <c r="BB405" s="152"/>
      <c r="BC405" s="152"/>
      <c r="BD405" s="152"/>
      <c r="BE405" s="152"/>
      <c r="BF405" s="152"/>
      <c r="BG405" s="152"/>
    </row>
    <row r="406" spans="1:59" ht="33.75" outlineLevel="1" x14ac:dyDescent="0.2">
      <c r="A406" s="171">
        <v>109</v>
      </c>
      <c r="B406" s="172" t="s">
        <v>854</v>
      </c>
      <c r="C406" s="187" t="s">
        <v>855</v>
      </c>
      <c r="D406" s="173" t="s">
        <v>353</v>
      </c>
      <c r="E406" s="174">
        <v>318.52</v>
      </c>
      <c r="F406" s="175"/>
      <c r="G406" s="176">
        <f>ROUND(E406*F406,2)</f>
        <v>0</v>
      </c>
      <c r="H406" s="175"/>
      <c r="I406" s="176">
        <f>ROUND(E406*H406,2)</f>
        <v>0</v>
      </c>
      <c r="J406" s="175"/>
      <c r="K406" s="176">
        <f>ROUND(E406*J406,2)</f>
        <v>0</v>
      </c>
      <c r="L406" s="176">
        <v>15</v>
      </c>
      <c r="M406" s="176">
        <f>G406*(1+L406/100)</f>
        <v>0</v>
      </c>
      <c r="N406" s="176">
        <v>3.0599999999999999E-2</v>
      </c>
      <c r="O406" s="176">
        <f>ROUND(E406*N406,2)</f>
        <v>9.75</v>
      </c>
      <c r="P406" s="176">
        <v>0</v>
      </c>
      <c r="Q406" s="176">
        <f>ROUND(E406*P406,2)</f>
        <v>0</v>
      </c>
      <c r="R406" s="176" t="s">
        <v>830</v>
      </c>
      <c r="S406" s="176" t="s">
        <v>269</v>
      </c>
      <c r="T406" s="161">
        <v>0.79518999999999995</v>
      </c>
      <c r="U406" s="161">
        <f>ROUND(E406*T406,2)</f>
        <v>253.28</v>
      </c>
      <c r="V406" s="161"/>
      <c r="W406" s="152"/>
      <c r="X406" s="152"/>
      <c r="Y406" s="152"/>
      <c r="Z406" s="152"/>
      <c r="AA406" s="152"/>
      <c r="AB406" s="152"/>
      <c r="AC406" s="152"/>
      <c r="AD406" s="152"/>
      <c r="AE406" s="152"/>
      <c r="AF406" s="152" t="s">
        <v>831</v>
      </c>
      <c r="AG406" s="152"/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  <c r="AV406" s="152"/>
      <c r="AW406" s="152"/>
      <c r="AX406" s="152"/>
      <c r="AY406" s="152"/>
      <c r="AZ406" s="152"/>
      <c r="BA406" s="152"/>
      <c r="BB406" s="152"/>
      <c r="BC406" s="152"/>
      <c r="BD406" s="152"/>
      <c r="BE406" s="152"/>
      <c r="BF406" s="152"/>
      <c r="BG406" s="152"/>
    </row>
    <row r="407" spans="1:59" outlineLevel="1" x14ac:dyDescent="0.2">
      <c r="A407" s="159"/>
      <c r="B407" s="160"/>
      <c r="C407" s="193" t="s">
        <v>2931</v>
      </c>
      <c r="D407" s="191"/>
      <c r="E407" s="192">
        <v>318.52</v>
      </c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52"/>
      <c r="X407" s="152"/>
      <c r="Y407" s="152"/>
      <c r="Z407" s="152"/>
      <c r="AA407" s="152"/>
      <c r="AB407" s="152"/>
      <c r="AC407" s="152"/>
      <c r="AD407" s="152"/>
      <c r="AE407" s="152"/>
      <c r="AF407" s="152" t="s">
        <v>329</v>
      </c>
      <c r="AG407" s="152">
        <v>0</v>
      </c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  <c r="AV407" s="152"/>
      <c r="AW407" s="152"/>
      <c r="AX407" s="152"/>
      <c r="AY407" s="152"/>
      <c r="AZ407" s="152"/>
      <c r="BA407" s="152"/>
      <c r="BB407" s="152"/>
      <c r="BC407" s="152"/>
      <c r="BD407" s="152"/>
      <c r="BE407" s="152"/>
      <c r="BF407" s="152"/>
      <c r="BG407" s="152"/>
    </row>
    <row r="408" spans="1:59" outlineLevel="1" x14ac:dyDescent="0.2">
      <c r="A408" s="171">
        <v>110</v>
      </c>
      <c r="B408" s="172" t="s">
        <v>856</v>
      </c>
      <c r="C408" s="187" t="s">
        <v>857</v>
      </c>
      <c r="D408" s="173" t="s">
        <v>364</v>
      </c>
      <c r="E408" s="174">
        <v>9.5</v>
      </c>
      <c r="F408" s="175"/>
      <c r="G408" s="176">
        <f>ROUND(E408*F408,2)</f>
        <v>0</v>
      </c>
      <c r="H408" s="175"/>
      <c r="I408" s="176">
        <f>ROUND(E408*H408,2)</f>
        <v>0</v>
      </c>
      <c r="J408" s="175"/>
      <c r="K408" s="176">
        <f>ROUND(E408*J408,2)</f>
        <v>0</v>
      </c>
      <c r="L408" s="176">
        <v>15</v>
      </c>
      <c r="M408" s="176">
        <f>G408*(1+L408/100)</f>
        <v>0</v>
      </c>
      <c r="N408" s="176">
        <v>0</v>
      </c>
      <c r="O408" s="176">
        <f>ROUND(E408*N408,2)</f>
        <v>0</v>
      </c>
      <c r="P408" s="176">
        <v>0</v>
      </c>
      <c r="Q408" s="176">
        <f>ROUND(E408*P408,2)</f>
        <v>0</v>
      </c>
      <c r="R408" s="176"/>
      <c r="S408" s="176" t="s">
        <v>265</v>
      </c>
      <c r="T408" s="161">
        <v>0</v>
      </c>
      <c r="U408" s="161">
        <f>ROUND(E408*T408,2)</f>
        <v>0</v>
      </c>
      <c r="V408" s="161"/>
      <c r="W408" s="152"/>
      <c r="X408" s="152"/>
      <c r="Y408" s="152"/>
      <c r="Z408" s="152"/>
      <c r="AA408" s="152"/>
      <c r="AB408" s="152"/>
      <c r="AC408" s="152"/>
      <c r="AD408" s="152"/>
      <c r="AE408" s="152"/>
      <c r="AF408" s="152" t="s">
        <v>433</v>
      </c>
      <c r="AG408" s="152"/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  <c r="AV408" s="152"/>
      <c r="AW408" s="152"/>
      <c r="AX408" s="152"/>
      <c r="AY408" s="152"/>
      <c r="AZ408" s="152"/>
      <c r="BA408" s="152"/>
      <c r="BB408" s="152"/>
      <c r="BC408" s="152"/>
      <c r="BD408" s="152"/>
      <c r="BE408" s="152"/>
      <c r="BF408" s="152"/>
      <c r="BG408" s="152"/>
    </row>
    <row r="409" spans="1:59" outlineLevel="1" x14ac:dyDescent="0.2">
      <c r="A409" s="159"/>
      <c r="B409" s="160"/>
      <c r="C409" s="193" t="s">
        <v>2967</v>
      </c>
      <c r="D409" s="191"/>
      <c r="E409" s="192">
        <v>9.5</v>
      </c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52"/>
      <c r="X409" s="152"/>
      <c r="Y409" s="152"/>
      <c r="Z409" s="152"/>
      <c r="AA409" s="152"/>
      <c r="AB409" s="152"/>
      <c r="AC409" s="152"/>
      <c r="AD409" s="152"/>
      <c r="AE409" s="152"/>
      <c r="AF409" s="152" t="s">
        <v>329</v>
      </c>
      <c r="AG409" s="152">
        <v>0</v>
      </c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  <c r="AV409" s="152"/>
      <c r="AW409" s="152"/>
      <c r="AX409" s="152"/>
      <c r="AY409" s="152"/>
      <c r="AZ409" s="152"/>
      <c r="BA409" s="152"/>
      <c r="BB409" s="152"/>
      <c r="BC409" s="152"/>
      <c r="BD409" s="152"/>
      <c r="BE409" s="152"/>
      <c r="BF409" s="152"/>
      <c r="BG409" s="152"/>
    </row>
    <row r="410" spans="1:59" outlineLevel="1" x14ac:dyDescent="0.2">
      <c r="A410" s="171">
        <v>111</v>
      </c>
      <c r="B410" s="172" t="s">
        <v>859</v>
      </c>
      <c r="C410" s="187" t="s">
        <v>860</v>
      </c>
      <c r="D410" s="173" t="s">
        <v>0</v>
      </c>
      <c r="E410" s="174">
        <v>6612.02</v>
      </c>
      <c r="F410" s="175"/>
      <c r="G410" s="176">
        <f>ROUND(E410*F410,2)</f>
        <v>0</v>
      </c>
      <c r="H410" s="175"/>
      <c r="I410" s="176">
        <f>ROUND(E410*H410,2)</f>
        <v>0</v>
      </c>
      <c r="J410" s="175"/>
      <c r="K410" s="176">
        <f>ROUND(E410*J410,2)</f>
        <v>0</v>
      </c>
      <c r="L410" s="176">
        <v>15</v>
      </c>
      <c r="M410" s="176">
        <f>G410*(1+L410/100)</f>
        <v>0</v>
      </c>
      <c r="N410" s="176">
        <v>0</v>
      </c>
      <c r="O410" s="176">
        <f>ROUND(E410*N410,2)</f>
        <v>0</v>
      </c>
      <c r="P410" s="176">
        <v>0</v>
      </c>
      <c r="Q410" s="176">
        <f>ROUND(E410*P410,2)</f>
        <v>0</v>
      </c>
      <c r="R410" s="176" t="s">
        <v>845</v>
      </c>
      <c r="S410" s="176" t="s">
        <v>269</v>
      </c>
      <c r="T410" s="161">
        <v>0</v>
      </c>
      <c r="U410" s="161">
        <f>ROUND(E410*T410,2)</f>
        <v>0</v>
      </c>
      <c r="V410" s="161"/>
      <c r="W410" s="152"/>
      <c r="X410" s="152"/>
      <c r="Y410" s="152"/>
      <c r="Z410" s="152"/>
      <c r="AA410" s="152"/>
      <c r="AB410" s="152"/>
      <c r="AC410" s="152"/>
      <c r="AD410" s="152"/>
      <c r="AE410" s="152"/>
      <c r="AF410" s="152" t="s">
        <v>433</v>
      </c>
      <c r="AG410" s="152"/>
      <c r="AH410" s="152"/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  <c r="AV410" s="152"/>
      <c r="AW410" s="152"/>
      <c r="AX410" s="152"/>
      <c r="AY410" s="152"/>
      <c r="AZ410" s="152"/>
      <c r="BA410" s="152"/>
      <c r="BB410" s="152"/>
      <c r="BC410" s="152"/>
      <c r="BD410" s="152"/>
      <c r="BE410" s="152"/>
      <c r="BF410" s="152"/>
      <c r="BG410" s="152"/>
    </row>
    <row r="411" spans="1:59" outlineLevel="1" x14ac:dyDescent="0.2">
      <c r="A411" s="159"/>
      <c r="B411" s="160"/>
      <c r="C411" s="257" t="s">
        <v>429</v>
      </c>
      <c r="D411" s="258"/>
      <c r="E411" s="258"/>
      <c r="F411" s="258"/>
      <c r="G411" s="258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52"/>
      <c r="X411" s="152"/>
      <c r="Y411" s="152"/>
      <c r="Z411" s="152"/>
      <c r="AA411" s="152"/>
      <c r="AB411" s="152"/>
      <c r="AC411" s="152"/>
      <c r="AD411" s="152"/>
      <c r="AE411" s="152"/>
      <c r="AF411" s="152" t="s">
        <v>327</v>
      </c>
      <c r="AG411" s="152"/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  <c r="AV411" s="152"/>
      <c r="AW411" s="152"/>
      <c r="AX411" s="152"/>
      <c r="AY411" s="152"/>
      <c r="AZ411" s="152"/>
      <c r="BA411" s="152"/>
      <c r="BB411" s="152"/>
      <c r="BC411" s="152"/>
      <c r="BD411" s="152"/>
      <c r="BE411" s="152"/>
      <c r="BF411" s="152"/>
      <c r="BG411" s="152"/>
    </row>
    <row r="412" spans="1:59" outlineLevel="1" x14ac:dyDescent="0.2">
      <c r="A412" s="159"/>
      <c r="B412" s="160"/>
      <c r="C412" s="193" t="s">
        <v>2968</v>
      </c>
      <c r="D412" s="191"/>
      <c r="E412" s="192">
        <v>6612.02</v>
      </c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52"/>
      <c r="X412" s="152"/>
      <c r="Y412" s="152"/>
      <c r="Z412" s="152"/>
      <c r="AA412" s="152"/>
      <c r="AB412" s="152"/>
      <c r="AC412" s="152"/>
      <c r="AD412" s="152"/>
      <c r="AE412" s="152"/>
      <c r="AF412" s="152" t="s">
        <v>329</v>
      </c>
      <c r="AG412" s="152">
        <v>0</v>
      </c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  <c r="AV412" s="152"/>
      <c r="AW412" s="152"/>
      <c r="AX412" s="152"/>
      <c r="AY412" s="152"/>
      <c r="AZ412" s="152"/>
      <c r="BA412" s="152"/>
      <c r="BB412" s="152"/>
      <c r="BC412" s="152"/>
      <c r="BD412" s="152"/>
      <c r="BE412" s="152"/>
      <c r="BF412" s="152"/>
      <c r="BG412" s="152"/>
    </row>
    <row r="413" spans="1:59" x14ac:dyDescent="0.2">
      <c r="A413" s="166" t="s">
        <v>260</v>
      </c>
      <c r="B413" s="167" t="s">
        <v>194</v>
      </c>
      <c r="C413" s="185" t="s">
        <v>195</v>
      </c>
      <c r="D413" s="168"/>
      <c r="E413" s="169"/>
      <c r="F413" s="170"/>
      <c r="G413" s="170">
        <f>SUMIF(AF414:AF418,"&lt;&gt;NOR",G414:G418)</f>
        <v>0</v>
      </c>
      <c r="H413" s="170"/>
      <c r="I413" s="170">
        <f>SUM(I414:I418)</f>
        <v>0</v>
      </c>
      <c r="J413" s="170"/>
      <c r="K413" s="170">
        <f>SUM(K414:K418)</f>
        <v>0</v>
      </c>
      <c r="L413" s="170"/>
      <c r="M413" s="170">
        <f>SUM(M414:M418)</f>
        <v>0</v>
      </c>
      <c r="N413" s="170"/>
      <c r="O413" s="170">
        <f>SUM(O414:O418)</f>
        <v>0.03</v>
      </c>
      <c r="P413" s="170"/>
      <c r="Q413" s="170">
        <f>SUM(Q414:Q418)</f>
        <v>0</v>
      </c>
      <c r="R413" s="170"/>
      <c r="S413" s="170"/>
      <c r="T413" s="165"/>
      <c r="U413" s="165">
        <f>SUM(U414:U418)</f>
        <v>4.5599999999999996</v>
      </c>
      <c r="V413" s="165"/>
      <c r="AF413" t="s">
        <v>261</v>
      </c>
    </row>
    <row r="414" spans="1:59" outlineLevel="1" x14ac:dyDescent="0.2">
      <c r="A414" s="177">
        <v>112</v>
      </c>
      <c r="B414" s="178" t="s">
        <v>2969</v>
      </c>
      <c r="C414" s="186" t="s">
        <v>2970</v>
      </c>
      <c r="D414" s="179" t="s">
        <v>1541</v>
      </c>
      <c r="E414" s="180">
        <v>3</v>
      </c>
      <c r="F414" s="181"/>
      <c r="G414" s="182">
        <f>ROUND(E414*F414,2)</f>
        <v>0</v>
      </c>
      <c r="H414" s="181"/>
      <c r="I414" s="182">
        <f>ROUND(E414*H414,2)</f>
        <v>0</v>
      </c>
      <c r="J414" s="181"/>
      <c r="K414" s="182">
        <f>ROUND(E414*J414,2)</f>
        <v>0</v>
      </c>
      <c r="L414" s="182">
        <v>15</v>
      </c>
      <c r="M414" s="182">
        <f>G414*(1+L414/100)</f>
        <v>0</v>
      </c>
      <c r="N414" s="182">
        <v>2E-3</v>
      </c>
      <c r="O414" s="182">
        <f>ROUND(E414*N414,2)</f>
        <v>0.01</v>
      </c>
      <c r="P414" s="182">
        <v>0</v>
      </c>
      <c r="Q414" s="182">
        <f>ROUND(E414*P414,2)</f>
        <v>0</v>
      </c>
      <c r="R414" s="182" t="s">
        <v>1704</v>
      </c>
      <c r="S414" s="182" t="s">
        <v>269</v>
      </c>
      <c r="T414" s="161">
        <v>0.38</v>
      </c>
      <c r="U414" s="161">
        <f>ROUND(E414*T414,2)</f>
        <v>1.1399999999999999</v>
      </c>
      <c r="V414" s="161"/>
      <c r="W414" s="152"/>
      <c r="X414" s="152"/>
      <c r="Y414" s="152"/>
      <c r="Z414" s="152"/>
      <c r="AA414" s="152"/>
      <c r="AB414" s="152"/>
      <c r="AC414" s="152"/>
      <c r="AD414" s="152"/>
      <c r="AE414" s="152"/>
      <c r="AF414" s="152" t="s">
        <v>433</v>
      </c>
      <c r="AG414" s="152"/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  <c r="AV414" s="152"/>
      <c r="AW414" s="152"/>
      <c r="AX414" s="152"/>
      <c r="AY414" s="152"/>
      <c r="AZ414" s="152"/>
      <c r="BA414" s="152"/>
      <c r="BB414" s="152"/>
      <c r="BC414" s="152"/>
      <c r="BD414" s="152"/>
      <c r="BE414" s="152"/>
      <c r="BF414" s="152"/>
      <c r="BG414" s="152"/>
    </row>
    <row r="415" spans="1:59" outlineLevel="1" x14ac:dyDescent="0.2">
      <c r="A415" s="177">
        <v>113</v>
      </c>
      <c r="B415" s="178" t="s">
        <v>2971</v>
      </c>
      <c r="C415" s="186" t="s">
        <v>2972</v>
      </c>
      <c r="D415" s="179" t="s">
        <v>1541</v>
      </c>
      <c r="E415" s="180">
        <v>9</v>
      </c>
      <c r="F415" s="181"/>
      <c r="G415" s="182">
        <f>ROUND(E415*F415,2)</f>
        <v>0</v>
      </c>
      <c r="H415" s="181"/>
      <c r="I415" s="182">
        <f>ROUND(E415*H415,2)</f>
        <v>0</v>
      </c>
      <c r="J415" s="181"/>
      <c r="K415" s="182">
        <f>ROUND(E415*J415,2)</f>
        <v>0</v>
      </c>
      <c r="L415" s="182">
        <v>15</v>
      </c>
      <c r="M415" s="182">
        <f>G415*(1+L415/100)</f>
        <v>0</v>
      </c>
      <c r="N415" s="182">
        <v>2.2000000000000001E-3</v>
      </c>
      <c r="O415" s="182">
        <f>ROUND(E415*N415,2)</f>
        <v>0.02</v>
      </c>
      <c r="P415" s="182">
        <v>0</v>
      </c>
      <c r="Q415" s="182">
        <f>ROUND(E415*P415,2)</f>
        <v>0</v>
      </c>
      <c r="R415" s="182" t="s">
        <v>1704</v>
      </c>
      <c r="S415" s="182" t="s">
        <v>269</v>
      </c>
      <c r="T415" s="161">
        <v>0.38</v>
      </c>
      <c r="U415" s="161">
        <f>ROUND(E415*T415,2)</f>
        <v>3.42</v>
      </c>
      <c r="V415" s="161"/>
      <c r="W415" s="152"/>
      <c r="X415" s="152"/>
      <c r="Y415" s="152"/>
      <c r="Z415" s="152"/>
      <c r="AA415" s="152"/>
      <c r="AB415" s="152"/>
      <c r="AC415" s="152"/>
      <c r="AD415" s="152"/>
      <c r="AE415" s="152"/>
      <c r="AF415" s="152" t="s">
        <v>433</v>
      </c>
      <c r="AG415" s="152"/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  <c r="AV415" s="152"/>
      <c r="AW415" s="152"/>
      <c r="AX415" s="152"/>
      <c r="AY415" s="152"/>
      <c r="AZ415" s="152"/>
      <c r="BA415" s="152"/>
      <c r="BB415" s="152"/>
      <c r="BC415" s="152"/>
      <c r="BD415" s="152"/>
      <c r="BE415" s="152"/>
      <c r="BF415" s="152"/>
      <c r="BG415" s="152"/>
    </row>
    <row r="416" spans="1:59" outlineLevel="1" x14ac:dyDescent="0.2">
      <c r="A416" s="171">
        <v>114</v>
      </c>
      <c r="B416" s="172" t="s">
        <v>2454</v>
      </c>
      <c r="C416" s="187" t="s">
        <v>2455</v>
      </c>
      <c r="D416" s="173" t="s">
        <v>0</v>
      </c>
      <c r="E416" s="174">
        <v>343.95</v>
      </c>
      <c r="F416" s="175"/>
      <c r="G416" s="176">
        <f>ROUND(E416*F416,2)</f>
        <v>0</v>
      </c>
      <c r="H416" s="175"/>
      <c r="I416" s="176">
        <f>ROUND(E416*H416,2)</f>
        <v>0</v>
      </c>
      <c r="J416" s="175"/>
      <c r="K416" s="176">
        <f>ROUND(E416*J416,2)</f>
        <v>0</v>
      </c>
      <c r="L416" s="176">
        <v>15</v>
      </c>
      <c r="M416" s="176">
        <f>G416*(1+L416/100)</f>
        <v>0</v>
      </c>
      <c r="N416" s="176">
        <v>0</v>
      </c>
      <c r="O416" s="176">
        <f>ROUND(E416*N416,2)</f>
        <v>0</v>
      </c>
      <c r="P416" s="176">
        <v>0</v>
      </c>
      <c r="Q416" s="176">
        <f>ROUND(E416*P416,2)</f>
        <v>0</v>
      </c>
      <c r="R416" s="176" t="s">
        <v>1704</v>
      </c>
      <c r="S416" s="176" t="s">
        <v>269</v>
      </c>
      <c r="T416" s="161">
        <v>0</v>
      </c>
      <c r="U416" s="161">
        <f>ROUND(E416*T416,2)</f>
        <v>0</v>
      </c>
      <c r="V416" s="161"/>
      <c r="W416" s="152"/>
      <c r="X416" s="152"/>
      <c r="Y416" s="152"/>
      <c r="Z416" s="152"/>
      <c r="AA416" s="152"/>
      <c r="AB416" s="152"/>
      <c r="AC416" s="152"/>
      <c r="AD416" s="152"/>
      <c r="AE416" s="152"/>
      <c r="AF416" s="152" t="s">
        <v>433</v>
      </c>
      <c r="AG416" s="152"/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  <c r="AV416" s="152"/>
      <c r="AW416" s="152"/>
      <c r="AX416" s="152"/>
      <c r="AY416" s="152"/>
      <c r="AZ416" s="152"/>
      <c r="BA416" s="152"/>
      <c r="BB416" s="152"/>
      <c r="BC416" s="152"/>
      <c r="BD416" s="152"/>
      <c r="BE416" s="152"/>
      <c r="BF416" s="152"/>
      <c r="BG416" s="152"/>
    </row>
    <row r="417" spans="1:59" outlineLevel="1" x14ac:dyDescent="0.2">
      <c r="A417" s="159"/>
      <c r="B417" s="160"/>
      <c r="C417" s="257" t="s">
        <v>1200</v>
      </c>
      <c r="D417" s="258"/>
      <c r="E417" s="258"/>
      <c r="F417" s="258"/>
      <c r="G417" s="258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52"/>
      <c r="X417" s="152"/>
      <c r="Y417" s="152"/>
      <c r="Z417" s="152"/>
      <c r="AA417" s="152"/>
      <c r="AB417" s="152"/>
      <c r="AC417" s="152"/>
      <c r="AD417" s="152"/>
      <c r="AE417" s="152"/>
      <c r="AF417" s="152" t="s">
        <v>327</v>
      </c>
      <c r="AG417" s="152"/>
      <c r="AH417" s="152"/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  <c r="AV417" s="152"/>
      <c r="AW417" s="152"/>
      <c r="AX417" s="152"/>
      <c r="AY417" s="152"/>
      <c r="AZ417" s="152"/>
      <c r="BA417" s="152"/>
      <c r="BB417" s="152"/>
      <c r="BC417" s="152"/>
      <c r="BD417" s="152"/>
      <c r="BE417" s="152"/>
      <c r="BF417" s="152"/>
      <c r="BG417" s="152"/>
    </row>
    <row r="418" spans="1:59" outlineLevel="1" x14ac:dyDescent="0.2">
      <c r="A418" s="159"/>
      <c r="B418" s="160"/>
      <c r="C418" s="193" t="s">
        <v>2973</v>
      </c>
      <c r="D418" s="191"/>
      <c r="E418" s="192">
        <v>343.95</v>
      </c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52"/>
      <c r="X418" s="152"/>
      <c r="Y418" s="152"/>
      <c r="Z418" s="152"/>
      <c r="AA418" s="152"/>
      <c r="AB418" s="152"/>
      <c r="AC418" s="152"/>
      <c r="AD418" s="152"/>
      <c r="AE418" s="152"/>
      <c r="AF418" s="152" t="s">
        <v>329</v>
      </c>
      <c r="AG418" s="152">
        <v>0</v>
      </c>
      <c r="AH418" s="152"/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  <c r="AV418" s="152"/>
      <c r="AW418" s="152"/>
      <c r="AX418" s="152"/>
      <c r="AY418" s="152"/>
      <c r="AZ418" s="152"/>
      <c r="BA418" s="152"/>
      <c r="BB418" s="152"/>
      <c r="BC418" s="152"/>
      <c r="BD418" s="152"/>
      <c r="BE418" s="152"/>
      <c r="BF418" s="152"/>
      <c r="BG418" s="152"/>
    </row>
    <row r="419" spans="1:59" x14ac:dyDescent="0.2">
      <c r="A419" s="166" t="s">
        <v>260</v>
      </c>
      <c r="B419" s="167" t="s">
        <v>206</v>
      </c>
      <c r="C419" s="185" t="s">
        <v>207</v>
      </c>
      <c r="D419" s="168"/>
      <c r="E419" s="169"/>
      <c r="F419" s="170"/>
      <c r="G419" s="170">
        <f>SUMIF(AF420:AF444,"&lt;&gt;NOR",G420:G444)</f>
        <v>0</v>
      </c>
      <c r="H419" s="170"/>
      <c r="I419" s="170">
        <f>SUM(I420:I444)</f>
        <v>0</v>
      </c>
      <c r="J419" s="170"/>
      <c r="K419" s="170">
        <f>SUM(K420:K444)</f>
        <v>0</v>
      </c>
      <c r="L419" s="170"/>
      <c r="M419" s="170">
        <f>SUM(M420:M444)</f>
        <v>0</v>
      </c>
      <c r="N419" s="170"/>
      <c r="O419" s="170">
        <f>SUM(O420:O444)</f>
        <v>38.68</v>
      </c>
      <c r="P419" s="170"/>
      <c r="Q419" s="170">
        <f>SUM(Q420:Q444)</f>
        <v>0</v>
      </c>
      <c r="R419" s="170"/>
      <c r="S419" s="170"/>
      <c r="T419" s="165"/>
      <c r="U419" s="165">
        <f>SUM(U420:U444)</f>
        <v>843.27999999999986</v>
      </c>
      <c r="V419" s="165"/>
      <c r="AF419" t="s">
        <v>261</v>
      </c>
    </row>
    <row r="420" spans="1:59" ht="33.75" outlineLevel="1" x14ac:dyDescent="0.2">
      <c r="A420" s="171">
        <v>115</v>
      </c>
      <c r="B420" s="172" t="s">
        <v>867</v>
      </c>
      <c r="C420" s="187" t="s">
        <v>868</v>
      </c>
      <c r="D420" s="173" t="s">
        <v>364</v>
      </c>
      <c r="E420" s="174">
        <v>1070.99</v>
      </c>
      <c r="F420" s="175"/>
      <c r="G420" s="176">
        <f>ROUND(E420*F420,2)</f>
        <v>0</v>
      </c>
      <c r="H420" s="175"/>
      <c r="I420" s="176">
        <f>ROUND(E420*H420,2)</f>
        <v>0</v>
      </c>
      <c r="J420" s="175"/>
      <c r="K420" s="176">
        <f>ROUND(E420*J420,2)</f>
        <v>0</v>
      </c>
      <c r="L420" s="176">
        <v>15</v>
      </c>
      <c r="M420" s="176">
        <f>G420*(1+L420/100)</f>
        <v>0</v>
      </c>
      <c r="N420" s="176">
        <v>9.8999999999999999E-4</v>
      </c>
      <c r="O420" s="176">
        <f>ROUND(E420*N420,2)</f>
        <v>1.06</v>
      </c>
      <c r="P420" s="176">
        <v>0</v>
      </c>
      <c r="Q420" s="176">
        <f>ROUND(E420*P420,2)</f>
        <v>0</v>
      </c>
      <c r="R420" s="176" t="s">
        <v>864</v>
      </c>
      <c r="S420" s="176" t="s">
        <v>269</v>
      </c>
      <c r="T420" s="161">
        <v>0.36099999999999999</v>
      </c>
      <c r="U420" s="161">
        <f>ROUND(E420*T420,2)</f>
        <v>386.63</v>
      </c>
      <c r="V420" s="161"/>
      <c r="W420" s="152"/>
      <c r="X420" s="152"/>
      <c r="Y420" s="152"/>
      <c r="Z420" s="152"/>
      <c r="AA420" s="152"/>
      <c r="AB420" s="152"/>
      <c r="AC420" s="152"/>
      <c r="AD420" s="152"/>
      <c r="AE420" s="152"/>
      <c r="AF420" s="152" t="s">
        <v>433</v>
      </c>
      <c r="AG420" s="152"/>
      <c r="AH420" s="152"/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  <c r="AV420" s="152"/>
      <c r="AW420" s="152"/>
      <c r="AX420" s="152"/>
      <c r="AY420" s="152"/>
      <c r="AZ420" s="152"/>
      <c r="BA420" s="152"/>
      <c r="BB420" s="152"/>
      <c r="BC420" s="152"/>
      <c r="BD420" s="152"/>
      <c r="BE420" s="152"/>
      <c r="BF420" s="152"/>
      <c r="BG420" s="152"/>
    </row>
    <row r="421" spans="1:59" outlineLevel="1" x14ac:dyDescent="0.2">
      <c r="A421" s="159"/>
      <c r="B421" s="160"/>
      <c r="C421" s="193" t="s">
        <v>2974</v>
      </c>
      <c r="D421" s="191"/>
      <c r="E421" s="192">
        <v>1070.99</v>
      </c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52"/>
      <c r="X421" s="152"/>
      <c r="Y421" s="152"/>
      <c r="Z421" s="152"/>
      <c r="AA421" s="152"/>
      <c r="AB421" s="152"/>
      <c r="AC421" s="152"/>
      <c r="AD421" s="152"/>
      <c r="AE421" s="152"/>
      <c r="AF421" s="152" t="s">
        <v>329</v>
      </c>
      <c r="AG421" s="152">
        <v>0</v>
      </c>
      <c r="AH421" s="152"/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  <c r="AV421" s="152"/>
      <c r="AW421" s="152"/>
      <c r="AX421" s="152"/>
      <c r="AY421" s="152"/>
      <c r="AZ421" s="152"/>
      <c r="BA421" s="152"/>
      <c r="BB421" s="152"/>
      <c r="BC421" s="152"/>
      <c r="BD421" s="152"/>
      <c r="BE421" s="152"/>
      <c r="BF421" s="152"/>
      <c r="BG421" s="152"/>
    </row>
    <row r="422" spans="1:59" ht="33.75" outlineLevel="1" x14ac:dyDescent="0.2">
      <c r="A422" s="171">
        <v>116</v>
      </c>
      <c r="B422" s="172" t="s">
        <v>870</v>
      </c>
      <c r="C422" s="187" t="s">
        <v>871</v>
      </c>
      <c r="D422" s="173" t="s">
        <v>364</v>
      </c>
      <c r="E422" s="174">
        <v>115.1</v>
      </c>
      <c r="F422" s="175"/>
      <c r="G422" s="176">
        <f>ROUND(E422*F422,2)</f>
        <v>0</v>
      </c>
      <c r="H422" s="175"/>
      <c r="I422" s="176">
        <f>ROUND(E422*H422,2)</f>
        <v>0</v>
      </c>
      <c r="J422" s="175"/>
      <c r="K422" s="176">
        <f>ROUND(E422*J422,2)</f>
        <v>0</v>
      </c>
      <c r="L422" s="176">
        <v>15</v>
      </c>
      <c r="M422" s="176">
        <f>G422*(1+L422/100)</f>
        <v>0</v>
      </c>
      <c r="N422" s="176">
        <v>9.8999999999999999E-4</v>
      </c>
      <c r="O422" s="176">
        <f>ROUND(E422*N422,2)</f>
        <v>0.11</v>
      </c>
      <c r="P422" s="176">
        <v>0</v>
      </c>
      <c r="Q422" s="176">
        <f>ROUND(E422*P422,2)</f>
        <v>0</v>
      </c>
      <c r="R422" s="176" t="s">
        <v>864</v>
      </c>
      <c r="S422" s="176" t="s">
        <v>269</v>
      </c>
      <c r="T422" s="161">
        <v>0.48899999999999999</v>
      </c>
      <c r="U422" s="161">
        <f>ROUND(E422*T422,2)</f>
        <v>56.28</v>
      </c>
      <c r="V422" s="161"/>
      <c r="W422" s="152"/>
      <c r="X422" s="152"/>
      <c r="Y422" s="152"/>
      <c r="Z422" s="152"/>
      <c r="AA422" s="152"/>
      <c r="AB422" s="152"/>
      <c r="AC422" s="152"/>
      <c r="AD422" s="152"/>
      <c r="AE422" s="152"/>
      <c r="AF422" s="152" t="s">
        <v>433</v>
      </c>
      <c r="AG422" s="152"/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  <c r="AV422" s="152"/>
      <c r="AW422" s="152"/>
      <c r="AX422" s="152"/>
      <c r="AY422" s="152"/>
      <c r="AZ422" s="152"/>
      <c r="BA422" s="152"/>
      <c r="BB422" s="152"/>
      <c r="BC422" s="152"/>
      <c r="BD422" s="152"/>
      <c r="BE422" s="152"/>
      <c r="BF422" s="152"/>
      <c r="BG422" s="152"/>
    </row>
    <row r="423" spans="1:59" outlineLevel="1" x14ac:dyDescent="0.2">
      <c r="A423" s="159"/>
      <c r="B423" s="160"/>
      <c r="C423" s="193" t="s">
        <v>2975</v>
      </c>
      <c r="D423" s="191"/>
      <c r="E423" s="192">
        <v>115.1</v>
      </c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52"/>
      <c r="X423" s="152"/>
      <c r="Y423" s="152"/>
      <c r="Z423" s="152"/>
      <c r="AA423" s="152"/>
      <c r="AB423" s="152"/>
      <c r="AC423" s="152"/>
      <c r="AD423" s="152"/>
      <c r="AE423" s="152"/>
      <c r="AF423" s="152" t="s">
        <v>329</v>
      </c>
      <c r="AG423" s="152">
        <v>0</v>
      </c>
      <c r="AH423" s="152"/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  <c r="AV423" s="152"/>
      <c r="AW423" s="152"/>
      <c r="AX423" s="152"/>
      <c r="AY423" s="152"/>
      <c r="AZ423" s="152"/>
      <c r="BA423" s="152"/>
      <c r="BB423" s="152"/>
      <c r="BC423" s="152"/>
      <c r="BD423" s="152"/>
      <c r="BE423" s="152"/>
      <c r="BF423" s="152"/>
      <c r="BG423" s="152"/>
    </row>
    <row r="424" spans="1:59" ht="45" outlineLevel="1" x14ac:dyDescent="0.2">
      <c r="A424" s="171">
        <v>117</v>
      </c>
      <c r="B424" s="172" t="s">
        <v>873</v>
      </c>
      <c r="C424" s="187" t="s">
        <v>874</v>
      </c>
      <c r="D424" s="173" t="s">
        <v>353</v>
      </c>
      <c r="E424" s="174">
        <v>583.79999999999995</v>
      </c>
      <c r="F424" s="175"/>
      <c r="G424" s="176">
        <f>ROUND(E424*F424,2)</f>
        <v>0</v>
      </c>
      <c r="H424" s="175"/>
      <c r="I424" s="176">
        <f>ROUND(E424*H424,2)</f>
        <v>0</v>
      </c>
      <c r="J424" s="175"/>
      <c r="K424" s="176">
        <f>ROUND(E424*J424,2)</f>
        <v>0</v>
      </c>
      <c r="L424" s="176">
        <v>15</v>
      </c>
      <c r="M424" s="176">
        <f>G424*(1+L424/100)</f>
        <v>0</v>
      </c>
      <c r="N424" s="176">
        <v>1.452E-2</v>
      </c>
      <c r="O424" s="176">
        <f>ROUND(E424*N424,2)</f>
        <v>8.48</v>
      </c>
      <c r="P424" s="176">
        <v>0</v>
      </c>
      <c r="Q424" s="176">
        <f>ROUND(E424*P424,2)</f>
        <v>0</v>
      </c>
      <c r="R424" s="176" t="s">
        <v>864</v>
      </c>
      <c r="S424" s="176" t="s">
        <v>269</v>
      </c>
      <c r="T424" s="161">
        <v>0.27</v>
      </c>
      <c r="U424" s="161">
        <f>ROUND(E424*T424,2)</f>
        <v>157.63</v>
      </c>
      <c r="V424" s="161"/>
      <c r="W424" s="152"/>
      <c r="X424" s="152"/>
      <c r="Y424" s="152"/>
      <c r="Z424" s="152"/>
      <c r="AA424" s="152"/>
      <c r="AB424" s="152"/>
      <c r="AC424" s="152"/>
      <c r="AD424" s="152"/>
      <c r="AE424" s="152"/>
      <c r="AF424" s="152" t="s">
        <v>433</v>
      </c>
      <c r="AG424" s="152"/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  <c r="AV424" s="152"/>
      <c r="AW424" s="152"/>
      <c r="AX424" s="152"/>
      <c r="AY424" s="152"/>
      <c r="AZ424" s="152"/>
      <c r="BA424" s="152"/>
      <c r="BB424" s="152"/>
      <c r="BC424" s="152"/>
      <c r="BD424" s="152"/>
      <c r="BE424" s="152"/>
      <c r="BF424" s="152"/>
      <c r="BG424" s="152"/>
    </row>
    <row r="425" spans="1:59" outlineLevel="1" x14ac:dyDescent="0.2">
      <c r="A425" s="159"/>
      <c r="B425" s="160"/>
      <c r="C425" s="193" t="s">
        <v>2976</v>
      </c>
      <c r="D425" s="191"/>
      <c r="E425" s="192">
        <v>583.79999999999995</v>
      </c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52"/>
      <c r="X425" s="152"/>
      <c r="Y425" s="152"/>
      <c r="Z425" s="152"/>
      <c r="AA425" s="152"/>
      <c r="AB425" s="152"/>
      <c r="AC425" s="152"/>
      <c r="AD425" s="152"/>
      <c r="AE425" s="152"/>
      <c r="AF425" s="152" t="s">
        <v>329</v>
      </c>
      <c r="AG425" s="152">
        <v>0</v>
      </c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  <c r="AV425" s="152"/>
      <c r="AW425" s="152"/>
      <c r="AX425" s="152"/>
      <c r="AY425" s="152"/>
      <c r="AZ425" s="152"/>
      <c r="BA425" s="152"/>
      <c r="BB425" s="152"/>
      <c r="BC425" s="152"/>
      <c r="BD425" s="152"/>
      <c r="BE425" s="152"/>
      <c r="BF425" s="152"/>
      <c r="BG425" s="152"/>
    </row>
    <row r="426" spans="1:59" ht="33.75" outlineLevel="1" x14ac:dyDescent="0.2">
      <c r="A426" s="171">
        <v>118</v>
      </c>
      <c r="B426" s="172" t="s">
        <v>876</v>
      </c>
      <c r="C426" s="187" t="s">
        <v>877</v>
      </c>
      <c r="D426" s="173" t="s">
        <v>353</v>
      </c>
      <c r="E426" s="174">
        <v>583.79999999999995</v>
      </c>
      <c r="F426" s="175"/>
      <c r="G426" s="176">
        <f>ROUND(E426*F426,2)</f>
        <v>0</v>
      </c>
      <c r="H426" s="175"/>
      <c r="I426" s="176">
        <f>ROUND(E426*H426,2)</f>
        <v>0</v>
      </c>
      <c r="J426" s="175"/>
      <c r="K426" s="176">
        <f>ROUND(E426*J426,2)</f>
        <v>0</v>
      </c>
      <c r="L426" s="176">
        <v>15</v>
      </c>
      <c r="M426" s="176">
        <f>G426*(1+L426/100)</f>
        <v>0</v>
      </c>
      <c r="N426" s="176">
        <v>4.0299999999999997E-3</v>
      </c>
      <c r="O426" s="176">
        <f>ROUND(E426*N426,2)</f>
        <v>2.35</v>
      </c>
      <c r="P426" s="176">
        <v>0</v>
      </c>
      <c r="Q426" s="176">
        <f>ROUND(E426*P426,2)</f>
        <v>0</v>
      </c>
      <c r="R426" s="176" t="s">
        <v>864</v>
      </c>
      <c r="S426" s="176" t="s">
        <v>269</v>
      </c>
      <c r="T426" s="161">
        <v>0.156</v>
      </c>
      <c r="U426" s="161">
        <f>ROUND(E426*T426,2)</f>
        <v>91.07</v>
      </c>
      <c r="V426" s="161"/>
      <c r="W426" s="152"/>
      <c r="X426" s="152"/>
      <c r="Y426" s="152"/>
      <c r="Z426" s="152"/>
      <c r="AA426" s="152"/>
      <c r="AB426" s="152"/>
      <c r="AC426" s="152"/>
      <c r="AD426" s="152"/>
      <c r="AE426" s="152"/>
      <c r="AF426" s="152" t="s">
        <v>433</v>
      </c>
      <c r="AG426" s="152"/>
      <c r="AH426" s="152"/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  <c r="AV426" s="152"/>
      <c r="AW426" s="152"/>
      <c r="AX426" s="152"/>
      <c r="AY426" s="152"/>
      <c r="AZ426" s="152"/>
      <c r="BA426" s="152"/>
      <c r="BB426" s="152"/>
      <c r="BC426" s="152"/>
      <c r="BD426" s="152"/>
      <c r="BE426" s="152"/>
      <c r="BF426" s="152"/>
      <c r="BG426" s="152"/>
    </row>
    <row r="427" spans="1:59" outlineLevel="1" x14ac:dyDescent="0.2">
      <c r="A427" s="159"/>
      <c r="B427" s="160"/>
      <c r="C427" s="193" t="s">
        <v>2977</v>
      </c>
      <c r="D427" s="191"/>
      <c r="E427" s="192">
        <v>583.79999999999995</v>
      </c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52"/>
      <c r="X427" s="152"/>
      <c r="Y427" s="152"/>
      <c r="Z427" s="152"/>
      <c r="AA427" s="152"/>
      <c r="AB427" s="152"/>
      <c r="AC427" s="152"/>
      <c r="AD427" s="152"/>
      <c r="AE427" s="152"/>
      <c r="AF427" s="152" t="s">
        <v>329</v>
      </c>
      <c r="AG427" s="152">
        <v>0</v>
      </c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  <c r="AV427" s="152"/>
      <c r="AW427" s="152"/>
      <c r="AX427" s="152"/>
      <c r="AY427" s="152"/>
      <c r="AZ427" s="152"/>
      <c r="BA427" s="152"/>
      <c r="BB427" s="152"/>
      <c r="BC427" s="152"/>
      <c r="BD427" s="152"/>
      <c r="BE427" s="152"/>
      <c r="BF427" s="152"/>
      <c r="BG427" s="152"/>
    </row>
    <row r="428" spans="1:59" ht="33.75" outlineLevel="1" x14ac:dyDescent="0.2">
      <c r="A428" s="171">
        <v>119</v>
      </c>
      <c r="B428" s="172" t="s">
        <v>878</v>
      </c>
      <c r="C428" s="187" t="s">
        <v>879</v>
      </c>
      <c r="D428" s="173" t="s">
        <v>353</v>
      </c>
      <c r="E428" s="174">
        <v>583.79999999999995</v>
      </c>
      <c r="F428" s="175"/>
      <c r="G428" s="176">
        <f>ROUND(E428*F428,2)</f>
        <v>0</v>
      </c>
      <c r="H428" s="175"/>
      <c r="I428" s="176">
        <f>ROUND(E428*H428,2)</f>
        <v>0</v>
      </c>
      <c r="J428" s="175"/>
      <c r="K428" s="176">
        <f>ROUND(E428*J428,2)</f>
        <v>0</v>
      </c>
      <c r="L428" s="176">
        <v>15</v>
      </c>
      <c r="M428" s="176">
        <f>G428*(1+L428/100)</f>
        <v>0</v>
      </c>
      <c r="N428" s="176">
        <v>1.4499999999999999E-3</v>
      </c>
      <c r="O428" s="176">
        <f>ROUND(E428*N428,2)</f>
        <v>0.85</v>
      </c>
      <c r="P428" s="176">
        <v>0</v>
      </c>
      <c r="Q428" s="176">
        <f>ROUND(E428*P428,2)</f>
        <v>0</v>
      </c>
      <c r="R428" s="176" t="s">
        <v>864</v>
      </c>
      <c r="S428" s="176" t="s">
        <v>269</v>
      </c>
      <c r="T428" s="161">
        <v>5.5E-2</v>
      </c>
      <c r="U428" s="161">
        <f>ROUND(E428*T428,2)</f>
        <v>32.11</v>
      </c>
      <c r="V428" s="161"/>
      <c r="W428" s="152"/>
      <c r="X428" s="152"/>
      <c r="Y428" s="152"/>
      <c r="Z428" s="152"/>
      <c r="AA428" s="152"/>
      <c r="AB428" s="152"/>
      <c r="AC428" s="152"/>
      <c r="AD428" s="152"/>
      <c r="AE428" s="152"/>
      <c r="AF428" s="152" t="s">
        <v>433</v>
      </c>
      <c r="AG428" s="152"/>
      <c r="AH428" s="152"/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  <c r="AV428" s="152"/>
      <c r="AW428" s="152"/>
      <c r="AX428" s="152"/>
      <c r="AY428" s="152"/>
      <c r="AZ428" s="152"/>
      <c r="BA428" s="152"/>
      <c r="BB428" s="152"/>
      <c r="BC428" s="152"/>
      <c r="BD428" s="152"/>
      <c r="BE428" s="152"/>
      <c r="BF428" s="152"/>
      <c r="BG428" s="152"/>
    </row>
    <row r="429" spans="1:59" outlineLevel="1" x14ac:dyDescent="0.2">
      <c r="A429" s="159"/>
      <c r="B429" s="160"/>
      <c r="C429" s="193" t="s">
        <v>2978</v>
      </c>
      <c r="D429" s="191"/>
      <c r="E429" s="192">
        <v>583.79999999999995</v>
      </c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52"/>
      <c r="X429" s="152"/>
      <c r="Y429" s="152"/>
      <c r="Z429" s="152"/>
      <c r="AA429" s="152"/>
      <c r="AB429" s="152"/>
      <c r="AC429" s="152"/>
      <c r="AD429" s="152"/>
      <c r="AE429" s="152"/>
      <c r="AF429" s="152" t="s">
        <v>329</v>
      </c>
      <c r="AG429" s="152">
        <v>0</v>
      </c>
      <c r="AH429" s="152"/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  <c r="AV429" s="152"/>
      <c r="AW429" s="152"/>
      <c r="AX429" s="152"/>
      <c r="AY429" s="152"/>
      <c r="AZ429" s="152"/>
      <c r="BA429" s="152"/>
      <c r="BB429" s="152"/>
      <c r="BC429" s="152"/>
      <c r="BD429" s="152"/>
      <c r="BE429" s="152"/>
      <c r="BF429" s="152"/>
      <c r="BG429" s="152"/>
    </row>
    <row r="430" spans="1:59" ht="22.5" outlineLevel="1" x14ac:dyDescent="0.2">
      <c r="A430" s="171">
        <v>120</v>
      </c>
      <c r="B430" s="172" t="s">
        <v>2628</v>
      </c>
      <c r="C430" s="187" t="s">
        <v>2629</v>
      </c>
      <c r="D430" s="173" t="s">
        <v>364</v>
      </c>
      <c r="E430" s="174">
        <v>10.4</v>
      </c>
      <c r="F430" s="175"/>
      <c r="G430" s="176">
        <f>ROUND(E430*F430,2)</f>
        <v>0</v>
      </c>
      <c r="H430" s="175"/>
      <c r="I430" s="176">
        <f>ROUND(E430*H430,2)</f>
        <v>0</v>
      </c>
      <c r="J430" s="175"/>
      <c r="K430" s="176">
        <f>ROUND(E430*J430,2)</f>
        <v>0</v>
      </c>
      <c r="L430" s="176">
        <v>15</v>
      </c>
      <c r="M430" s="176">
        <f>G430*(1+L430/100)</f>
        <v>0</v>
      </c>
      <c r="N430" s="176">
        <v>0</v>
      </c>
      <c r="O430" s="176">
        <f>ROUND(E430*N430,2)</f>
        <v>0</v>
      </c>
      <c r="P430" s="176">
        <v>0</v>
      </c>
      <c r="Q430" s="176">
        <f>ROUND(E430*P430,2)</f>
        <v>0</v>
      </c>
      <c r="R430" s="176" t="s">
        <v>864</v>
      </c>
      <c r="S430" s="176" t="s">
        <v>269</v>
      </c>
      <c r="T430" s="161">
        <v>0.34</v>
      </c>
      <c r="U430" s="161">
        <f>ROUND(E430*T430,2)</f>
        <v>3.54</v>
      </c>
      <c r="V430" s="161"/>
      <c r="W430" s="152"/>
      <c r="X430" s="152"/>
      <c r="Y430" s="152"/>
      <c r="Z430" s="152"/>
      <c r="AA430" s="152"/>
      <c r="AB430" s="152"/>
      <c r="AC430" s="152"/>
      <c r="AD430" s="152"/>
      <c r="AE430" s="152"/>
      <c r="AF430" s="152" t="s">
        <v>433</v>
      </c>
      <c r="AG430" s="152"/>
      <c r="AH430" s="152"/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  <c r="AV430" s="152"/>
      <c r="AW430" s="152"/>
      <c r="AX430" s="152"/>
      <c r="AY430" s="152"/>
      <c r="AZ430" s="152"/>
      <c r="BA430" s="152"/>
      <c r="BB430" s="152"/>
      <c r="BC430" s="152"/>
      <c r="BD430" s="152"/>
      <c r="BE430" s="152"/>
      <c r="BF430" s="152"/>
      <c r="BG430" s="152"/>
    </row>
    <row r="431" spans="1:59" outlineLevel="1" x14ac:dyDescent="0.2">
      <c r="A431" s="159"/>
      <c r="B431" s="160"/>
      <c r="C431" s="193" t="s">
        <v>2979</v>
      </c>
      <c r="D431" s="191"/>
      <c r="E431" s="192">
        <v>10.4</v>
      </c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52"/>
      <c r="X431" s="152"/>
      <c r="Y431" s="152"/>
      <c r="Z431" s="152"/>
      <c r="AA431" s="152"/>
      <c r="AB431" s="152"/>
      <c r="AC431" s="152"/>
      <c r="AD431" s="152"/>
      <c r="AE431" s="152"/>
      <c r="AF431" s="152" t="s">
        <v>329</v>
      </c>
      <c r="AG431" s="152">
        <v>0</v>
      </c>
      <c r="AH431" s="152"/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  <c r="AV431" s="152"/>
      <c r="AW431" s="152"/>
      <c r="AX431" s="152"/>
      <c r="AY431" s="152"/>
      <c r="AZ431" s="152"/>
      <c r="BA431" s="152"/>
      <c r="BB431" s="152"/>
      <c r="BC431" s="152"/>
      <c r="BD431" s="152"/>
      <c r="BE431" s="152"/>
      <c r="BF431" s="152"/>
      <c r="BG431" s="152"/>
    </row>
    <row r="432" spans="1:59" outlineLevel="1" x14ac:dyDescent="0.2">
      <c r="A432" s="171">
        <v>121</v>
      </c>
      <c r="B432" s="172" t="s">
        <v>880</v>
      </c>
      <c r="C432" s="187" t="s">
        <v>881</v>
      </c>
      <c r="D432" s="173" t="s">
        <v>323</v>
      </c>
      <c r="E432" s="174">
        <v>21.69</v>
      </c>
      <c r="F432" s="175"/>
      <c r="G432" s="176">
        <f>ROUND(E432*F432,2)</f>
        <v>0</v>
      </c>
      <c r="H432" s="175"/>
      <c r="I432" s="176">
        <f>ROUND(E432*H432,2)</f>
        <v>0</v>
      </c>
      <c r="J432" s="175"/>
      <c r="K432" s="176">
        <f>ROUND(E432*J432,2)</f>
        <v>0</v>
      </c>
      <c r="L432" s="176">
        <v>15</v>
      </c>
      <c r="M432" s="176">
        <f>G432*(1+L432/100)</f>
        <v>0</v>
      </c>
      <c r="N432" s="176">
        <v>0.55000000000000004</v>
      </c>
      <c r="O432" s="176">
        <f>ROUND(E432*N432,2)</f>
        <v>11.93</v>
      </c>
      <c r="P432" s="176">
        <v>0</v>
      </c>
      <c r="Q432" s="176">
        <f>ROUND(E432*P432,2)</f>
        <v>0</v>
      </c>
      <c r="R432" s="176" t="s">
        <v>396</v>
      </c>
      <c r="S432" s="176" t="s">
        <v>269</v>
      </c>
      <c r="T432" s="161">
        <v>0</v>
      </c>
      <c r="U432" s="161">
        <f>ROUND(E432*T432,2)</f>
        <v>0</v>
      </c>
      <c r="V432" s="161"/>
      <c r="W432" s="152"/>
      <c r="X432" s="152"/>
      <c r="Y432" s="152"/>
      <c r="Z432" s="152"/>
      <c r="AA432" s="152"/>
      <c r="AB432" s="152"/>
      <c r="AC432" s="152"/>
      <c r="AD432" s="152"/>
      <c r="AE432" s="152"/>
      <c r="AF432" s="152" t="s">
        <v>398</v>
      </c>
      <c r="AG432" s="152"/>
      <c r="AH432" s="152"/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  <c r="AV432" s="152"/>
      <c r="AW432" s="152"/>
      <c r="AX432" s="152"/>
      <c r="AY432" s="152"/>
      <c r="AZ432" s="152"/>
      <c r="BA432" s="152"/>
      <c r="BB432" s="152"/>
      <c r="BC432" s="152"/>
      <c r="BD432" s="152"/>
      <c r="BE432" s="152"/>
      <c r="BF432" s="152"/>
      <c r="BG432" s="152"/>
    </row>
    <row r="433" spans="1:59" outlineLevel="1" x14ac:dyDescent="0.2">
      <c r="A433" s="159"/>
      <c r="B433" s="160"/>
      <c r="C433" s="193" t="s">
        <v>2980</v>
      </c>
      <c r="D433" s="191"/>
      <c r="E433" s="192">
        <v>21.69</v>
      </c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52"/>
      <c r="X433" s="152"/>
      <c r="Y433" s="152"/>
      <c r="Z433" s="152"/>
      <c r="AA433" s="152"/>
      <c r="AB433" s="152"/>
      <c r="AC433" s="152"/>
      <c r="AD433" s="152"/>
      <c r="AE433" s="152"/>
      <c r="AF433" s="152" t="s">
        <v>329</v>
      </c>
      <c r="AG433" s="152">
        <v>0</v>
      </c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  <c r="AV433" s="152"/>
      <c r="AW433" s="152"/>
      <c r="AX433" s="152"/>
      <c r="AY433" s="152"/>
      <c r="AZ433" s="152"/>
      <c r="BA433" s="152"/>
      <c r="BB433" s="152"/>
      <c r="BC433" s="152"/>
      <c r="BD433" s="152"/>
      <c r="BE433" s="152"/>
      <c r="BF433" s="152"/>
      <c r="BG433" s="152"/>
    </row>
    <row r="434" spans="1:59" outlineLevel="1" x14ac:dyDescent="0.2">
      <c r="A434" s="171">
        <v>122</v>
      </c>
      <c r="B434" s="172" t="s">
        <v>883</v>
      </c>
      <c r="C434" s="187" t="s">
        <v>884</v>
      </c>
      <c r="D434" s="173" t="s">
        <v>323</v>
      </c>
      <c r="E434" s="174">
        <v>15</v>
      </c>
      <c r="F434" s="175"/>
      <c r="G434" s="176">
        <f>ROUND(E434*F434,2)</f>
        <v>0</v>
      </c>
      <c r="H434" s="175"/>
      <c r="I434" s="176">
        <f>ROUND(E434*H434,2)</f>
        <v>0</v>
      </c>
      <c r="J434" s="175"/>
      <c r="K434" s="176">
        <f>ROUND(E434*J434,2)</f>
        <v>0</v>
      </c>
      <c r="L434" s="176">
        <v>15</v>
      </c>
      <c r="M434" s="176">
        <f>G434*(1+L434/100)</f>
        <v>0</v>
      </c>
      <c r="N434" s="176">
        <v>0.55000000000000004</v>
      </c>
      <c r="O434" s="176">
        <f>ROUND(E434*N434,2)</f>
        <v>8.25</v>
      </c>
      <c r="P434" s="176">
        <v>0</v>
      </c>
      <c r="Q434" s="176">
        <f>ROUND(E434*P434,2)</f>
        <v>0</v>
      </c>
      <c r="R434" s="176" t="s">
        <v>396</v>
      </c>
      <c r="S434" s="176" t="s">
        <v>269</v>
      </c>
      <c r="T434" s="161">
        <v>0</v>
      </c>
      <c r="U434" s="161">
        <f>ROUND(E434*T434,2)</f>
        <v>0</v>
      </c>
      <c r="V434" s="161"/>
      <c r="W434" s="152"/>
      <c r="X434" s="152"/>
      <c r="Y434" s="152"/>
      <c r="Z434" s="152"/>
      <c r="AA434" s="152"/>
      <c r="AB434" s="152"/>
      <c r="AC434" s="152"/>
      <c r="AD434" s="152"/>
      <c r="AE434" s="152"/>
      <c r="AF434" s="152" t="s">
        <v>398</v>
      </c>
      <c r="AG434" s="152"/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  <c r="AV434" s="152"/>
      <c r="AW434" s="152"/>
      <c r="AX434" s="152"/>
      <c r="AY434" s="152"/>
      <c r="AZ434" s="152"/>
      <c r="BA434" s="152"/>
      <c r="BB434" s="152"/>
      <c r="BC434" s="152"/>
      <c r="BD434" s="152"/>
      <c r="BE434" s="152"/>
      <c r="BF434" s="152"/>
      <c r="BG434" s="152"/>
    </row>
    <row r="435" spans="1:59" outlineLevel="1" x14ac:dyDescent="0.2">
      <c r="A435" s="159"/>
      <c r="B435" s="160"/>
      <c r="C435" s="193" t="s">
        <v>1393</v>
      </c>
      <c r="D435" s="191"/>
      <c r="E435" s="192">
        <v>15</v>
      </c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52"/>
      <c r="X435" s="152"/>
      <c r="Y435" s="152"/>
      <c r="Z435" s="152"/>
      <c r="AA435" s="152"/>
      <c r="AB435" s="152"/>
      <c r="AC435" s="152"/>
      <c r="AD435" s="152"/>
      <c r="AE435" s="152"/>
      <c r="AF435" s="152" t="s">
        <v>329</v>
      </c>
      <c r="AG435" s="152">
        <v>0</v>
      </c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  <c r="AV435" s="152"/>
      <c r="AW435" s="152"/>
      <c r="AX435" s="152"/>
      <c r="AY435" s="152"/>
      <c r="AZ435" s="152"/>
      <c r="BA435" s="152"/>
      <c r="BB435" s="152"/>
      <c r="BC435" s="152"/>
      <c r="BD435" s="152"/>
      <c r="BE435" s="152"/>
      <c r="BF435" s="152"/>
      <c r="BG435" s="152"/>
    </row>
    <row r="436" spans="1:59" outlineLevel="1" x14ac:dyDescent="0.2">
      <c r="A436" s="171">
        <v>123</v>
      </c>
      <c r="B436" s="172" t="s">
        <v>886</v>
      </c>
      <c r="C436" s="187" t="s">
        <v>887</v>
      </c>
      <c r="D436" s="173" t="s">
        <v>323</v>
      </c>
      <c r="E436" s="174">
        <v>5.952</v>
      </c>
      <c r="F436" s="175"/>
      <c r="G436" s="176">
        <f>ROUND(E436*F436,2)</f>
        <v>0</v>
      </c>
      <c r="H436" s="175"/>
      <c r="I436" s="176">
        <f>ROUND(E436*H436,2)</f>
        <v>0</v>
      </c>
      <c r="J436" s="175"/>
      <c r="K436" s="176">
        <f>ROUND(E436*J436,2)</f>
        <v>0</v>
      </c>
      <c r="L436" s="176">
        <v>15</v>
      </c>
      <c r="M436" s="176">
        <f>G436*(1+L436/100)</f>
        <v>0</v>
      </c>
      <c r="N436" s="176">
        <v>0.55000000000000004</v>
      </c>
      <c r="O436" s="176">
        <f>ROUND(E436*N436,2)</f>
        <v>3.27</v>
      </c>
      <c r="P436" s="176">
        <v>0</v>
      </c>
      <c r="Q436" s="176">
        <f>ROUND(E436*P436,2)</f>
        <v>0</v>
      </c>
      <c r="R436" s="176" t="s">
        <v>396</v>
      </c>
      <c r="S436" s="176" t="s">
        <v>269</v>
      </c>
      <c r="T436" s="161">
        <v>0</v>
      </c>
      <c r="U436" s="161">
        <f>ROUND(E436*T436,2)</f>
        <v>0</v>
      </c>
      <c r="V436" s="161"/>
      <c r="W436" s="152"/>
      <c r="X436" s="152"/>
      <c r="Y436" s="152"/>
      <c r="Z436" s="152"/>
      <c r="AA436" s="152"/>
      <c r="AB436" s="152"/>
      <c r="AC436" s="152"/>
      <c r="AD436" s="152"/>
      <c r="AE436" s="152"/>
      <c r="AF436" s="152" t="s">
        <v>398</v>
      </c>
      <c r="AG436" s="152"/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  <c r="AV436" s="152"/>
      <c r="AW436" s="152"/>
      <c r="AX436" s="152"/>
      <c r="AY436" s="152"/>
      <c r="AZ436" s="152"/>
      <c r="BA436" s="152"/>
      <c r="BB436" s="152"/>
      <c r="BC436" s="152"/>
      <c r="BD436" s="152"/>
      <c r="BE436" s="152"/>
      <c r="BF436" s="152"/>
      <c r="BG436" s="152"/>
    </row>
    <row r="437" spans="1:59" outlineLevel="1" x14ac:dyDescent="0.2">
      <c r="A437" s="159"/>
      <c r="B437" s="160"/>
      <c r="C437" s="193" t="s">
        <v>2981</v>
      </c>
      <c r="D437" s="191"/>
      <c r="E437" s="192">
        <v>5.95</v>
      </c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52"/>
      <c r="X437" s="152"/>
      <c r="Y437" s="152"/>
      <c r="Z437" s="152"/>
      <c r="AA437" s="152"/>
      <c r="AB437" s="152"/>
      <c r="AC437" s="152"/>
      <c r="AD437" s="152"/>
      <c r="AE437" s="152"/>
      <c r="AF437" s="152" t="s">
        <v>329</v>
      </c>
      <c r="AG437" s="152">
        <v>0</v>
      </c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  <c r="AV437" s="152"/>
      <c r="AW437" s="152"/>
      <c r="AX437" s="152"/>
      <c r="AY437" s="152"/>
      <c r="AZ437" s="152"/>
      <c r="BA437" s="152"/>
      <c r="BB437" s="152"/>
      <c r="BC437" s="152"/>
      <c r="BD437" s="152"/>
      <c r="BE437" s="152"/>
      <c r="BF437" s="152"/>
      <c r="BG437" s="152"/>
    </row>
    <row r="438" spans="1:59" outlineLevel="1" x14ac:dyDescent="0.2">
      <c r="A438" s="171">
        <v>124</v>
      </c>
      <c r="B438" s="172" t="s">
        <v>898</v>
      </c>
      <c r="C438" s="187" t="s">
        <v>899</v>
      </c>
      <c r="D438" s="173" t="s">
        <v>323</v>
      </c>
      <c r="E438" s="174">
        <v>42.64</v>
      </c>
      <c r="F438" s="175"/>
      <c r="G438" s="176">
        <f>ROUND(E438*F438,2)</f>
        <v>0</v>
      </c>
      <c r="H438" s="175"/>
      <c r="I438" s="176">
        <f>ROUND(E438*H438,2)</f>
        <v>0</v>
      </c>
      <c r="J438" s="175"/>
      <c r="K438" s="176">
        <f>ROUND(E438*J438,2)</f>
        <v>0</v>
      </c>
      <c r="L438" s="176">
        <v>15</v>
      </c>
      <c r="M438" s="176">
        <f>G438*(1+L438/100)</f>
        <v>0</v>
      </c>
      <c r="N438" s="176">
        <v>2.3570000000000001E-2</v>
      </c>
      <c r="O438" s="176">
        <f>ROUND(E438*N438,2)</f>
        <v>1.01</v>
      </c>
      <c r="P438" s="176">
        <v>0</v>
      </c>
      <c r="Q438" s="176">
        <f>ROUND(E438*P438,2)</f>
        <v>0</v>
      </c>
      <c r="R438" s="176" t="s">
        <v>864</v>
      </c>
      <c r="S438" s="176" t="s">
        <v>269</v>
      </c>
      <c r="T438" s="161">
        <v>0</v>
      </c>
      <c r="U438" s="161">
        <f>ROUND(E438*T438,2)</f>
        <v>0</v>
      </c>
      <c r="V438" s="161"/>
      <c r="W438" s="152"/>
      <c r="X438" s="152"/>
      <c r="Y438" s="152"/>
      <c r="Z438" s="152"/>
      <c r="AA438" s="152"/>
      <c r="AB438" s="152"/>
      <c r="AC438" s="152"/>
      <c r="AD438" s="152"/>
      <c r="AE438" s="152"/>
      <c r="AF438" s="152" t="s">
        <v>433</v>
      </c>
      <c r="AG438" s="152"/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  <c r="AV438" s="152"/>
      <c r="AW438" s="152"/>
      <c r="AX438" s="152"/>
      <c r="AY438" s="152"/>
      <c r="AZ438" s="152"/>
      <c r="BA438" s="152"/>
      <c r="BB438" s="152"/>
      <c r="BC438" s="152"/>
      <c r="BD438" s="152"/>
      <c r="BE438" s="152"/>
      <c r="BF438" s="152"/>
      <c r="BG438" s="152"/>
    </row>
    <row r="439" spans="1:59" outlineLevel="1" x14ac:dyDescent="0.2">
      <c r="A439" s="159"/>
      <c r="B439" s="160"/>
      <c r="C439" s="193" t="s">
        <v>2982</v>
      </c>
      <c r="D439" s="191"/>
      <c r="E439" s="192">
        <v>42.64</v>
      </c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52"/>
      <c r="X439" s="152"/>
      <c r="Y439" s="152"/>
      <c r="Z439" s="152"/>
      <c r="AA439" s="152"/>
      <c r="AB439" s="152"/>
      <c r="AC439" s="152"/>
      <c r="AD439" s="152"/>
      <c r="AE439" s="152"/>
      <c r="AF439" s="152" t="s">
        <v>329</v>
      </c>
      <c r="AG439" s="152">
        <v>0</v>
      </c>
      <c r="AH439" s="152"/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  <c r="AV439" s="152"/>
      <c r="AW439" s="152"/>
      <c r="AX439" s="152"/>
      <c r="AY439" s="152"/>
      <c r="AZ439" s="152"/>
      <c r="BA439" s="152"/>
      <c r="BB439" s="152"/>
      <c r="BC439" s="152"/>
      <c r="BD439" s="152"/>
      <c r="BE439" s="152"/>
      <c r="BF439" s="152"/>
      <c r="BG439" s="152"/>
    </row>
    <row r="440" spans="1:59" ht="45" outlineLevel="1" x14ac:dyDescent="0.2">
      <c r="A440" s="171">
        <v>125</v>
      </c>
      <c r="B440" s="172" t="s">
        <v>2983</v>
      </c>
      <c r="C440" s="187" t="s">
        <v>2984</v>
      </c>
      <c r="D440" s="173" t="s">
        <v>353</v>
      </c>
      <c r="E440" s="174">
        <v>133.35900000000001</v>
      </c>
      <c r="F440" s="175"/>
      <c r="G440" s="176">
        <f>ROUND(E440*F440,2)</f>
        <v>0</v>
      </c>
      <c r="H440" s="175"/>
      <c r="I440" s="176">
        <f>ROUND(E440*H440,2)</f>
        <v>0</v>
      </c>
      <c r="J440" s="175"/>
      <c r="K440" s="176">
        <f>ROUND(E440*J440,2)</f>
        <v>0</v>
      </c>
      <c r="L440" s="176">
        <v>15</v>
      </c>
      <c r="M440" s="176">
        <f>G440*(1+L440/100)</f>
        <v>0</v>
      </c>
      <c r="N440" s="176">
        <v>1.0290000000000001E-2</v>
      </c>
      <c r="O440" s="176">
        <f>ROUND(E440*N440,2)</f>
        <v>1.37</v>
      </c>
      <c r="P440" s="176">
        <v>0</v>
      </c>
      <c r="Q440" s="176">
        <f>ROUND(E440*P440,2)</f>
        <v>0</v>
      </c>
      <c r="R440" s="176" t="s">
        <v>864</v>
      </c>
      <c r="S440" s="176" t="s">
        <v>269</v>
      </c>
      <c r="T440" s="161">
        <v>0.87</v>
      </c>
      <c r="U440" s="161">
        <f>ROUND(E440*T440,2)</f>
        <v>116.02</v>
      </c>
      <c r="V440" s="161"/>
      <c r="W440" s="152"/>
      <c r="X440" s="152"/>
      <c r="Y440" s="152"/>
      <c r="Z440" s="152"/>
      <c r="AA440" s="152"/>
      <c r="AB440" s="152"/>
      <c r="AC440" s="152"/>
      <c r="AD440" s="152"/>
      <c r="AE440" s="152"/>
      <c r="AF440" s="152" t="s">
        <v>433</v>
      </c>
      <c r="AG440" s="152"/>
      <c r="AH440" s="152"/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  <c r="AV440" s="152"/>
      <c r="AW440" s="152"/>
      <c r="AX440" s="152"/>
      <c r="AY440" s="152"/>
      <c r="AZ440" s="152"/>
      <c r="BA440" s="152"/>
      <c r="BB440" s="152"/>
      <c r="BC440" s="152"/>
      <c r="BD440" s="152"/>
      <c r="BE440" s="152"/>
      <c r="BF440" s="152"/>
      <c r="BG440" s="152"/>
    </row>
    <row r="441" spans="1:59" outlineLevel="1" x14ac:dyDescent="0.2">
      <c r="A441" s="159"/>
      <c r="B441" s="160"/>
      <c r="C441" s="193" t="s">
        <v>2985</v>
      </c>
      <c r="D441" s="191"/>
      <c r="E441" s="192">
        <v>133.36000000000001</v>
      </c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52"/>
      <c r="X441" s="152"/>
      <c r="Y441" s="152"/>
      <c r="Z441" s="152"/>
      <c r="AA441" s="152"/>
      <c r="AB441" s="152"/>
      <c r="AC441" s="152"/>
      <c r="AD441" s="152"/>
      <c r="AE441" s="152"/>
      <c r="AF441" s="152" t="s">
        <v>329</v>
      </c>
      <c r="AG441" s="152">
        <v>0</v>
      </c>
      <c r="AH441" s="152"/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  <c r="AV441" s="152"/>
      <c r="AW441" s="152"/>
      <c r="AX441" s="152"/>
      <c r="AY441" s="152"/>
      <c r="AZ441" s="152"/>
      <c r="BA441" s="152"/>
      <c r="BB441" s="152"/>
      <c r="BC441" s="152"/>
      <c r="BD441" s="152"/>
      <c r="BE441" s="152"/>
      <c r="BF441" s="152"/>
      <c r="BG441" s="152"/>
    </row>
    <row r="442" spans="1:59" outlineLevel="1" x14ac:dyDescent="0.2">
      <c r="A442" s="171">
        <v>126</v>
      </c>
      <c r="B442" s="172" t="s">
        <v>908</v>
      </c>
      <c r="C442" s="187" t="s">
        <v>909</v>
      </c>
      <c r="D442" s="173" t="s">
        <v>0</v>
      </c>
      <c r="E442" s="174">
        <v>7831.6530000000002</v>
      </c>
      <c r="F442" s="175"/>
      <c r="G442" s="176">
        <f>ROUND(E442*F442,2)</f>
        <v>0</v>
      </c>
      <c r="H442" s="175"/>
      <c r="I442" s="176">
        <f>ROUND(E442*H442,2)</f>
        <v>0</v>
      </c>
      <c r="J442" s="175"/>
      <c r="K442" s="176">
        <f>ROUND(E442*J442,2)</f>
        <v>0</v>
      </c>
      <c r="L442" s="176">
        <v>15</v>
      </c>
      <c r="M442" s="176">
        <f>G442*(1+L442/100)</f>
        <v>0</v>
      </c>
      <c r="N442" s="176">
        <v>0</v>
      </c>
      <c r="O442" s="176">
        <f>ROUND(E442*N442,2)</f>
        <v>0</v>
      </c>
      <c r="P442" s="176">
        <v>0</v>
      </c>
      <c r="Q442" s="176">
        <f>ROUND(E442*P442,2)</f>
        <v>0</v>
      </c>
      <c r="R442" s="176" t="s">
        <v>864</v>
      </c>
      <c r="S442" s="176" t="s">
        <v>269</v>
      </c>
      <c r="T442" s="161">
        <v>0</v>
      </c>
      <c r="U442" s="161">
        <f>ROUND(E442*T442,2)</f>
        <v>0</v>
      </c>
      <c r="V442" s="161"/>
      <c r="W442" s="152"/>
      <c r="X442" s="152"/>
      <c r="Y442" s="152"/>
      <c r="Z442" s="152"/>
      <c r="AA442" s="152"/>
      <c r="AB442" s="152"/>
      <c r="AC442" s="152"/>
      <c r="AD442" s="152"/>
      <c r="AE442" s="152"/>
      <c r="AF442" s="152" t="s">
        <v>433</v>
      </c>
      <c r="AG442" s="152"/>
      <c r="AH442" s="152"/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  <c r="AV442" s="152"/>
      <c r="AW442" s="152"/>
      <c r="AX442" s="152"/>
      <c r="AY442" s="152"/>
      <c r="AZ442" s="152"/>
      <c r="BA442" s="152"/>
      <c r="BB442" s="152"/>
      <c r="BC442" s="152"/>
      <c r="BD442" s="152"/>
      <c r="BE442" s="152"/>
      <c r="BF442" s="152"/>
      <c r="BG442" s="152"/>
    </row>
    <row r="443" spans="1:59" outlineLevel="1" x14ac:dyDescent="0.2">
      <c r="A443" s="159"/>
      <c r="B443" s="160"/>
      <c r="C443" s="257" t="s">
        <v>429</v>
      </c>
      <c r="D443" s="258"/>
      <c r="E443" s="258"/>
      <c r="F443" s="258"/>
      <c r="G443" s="258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52"/>
      <c r="X443" s="152"/>
      <c r="Y443" s="152"/>
      <c r="Z443" s="152"/>
      <c r="AA443" s="152"/>
      <c r="AB443" s="152"/>
      <c r="AC443" s="152"/>
      <c r="AD443" s="152"/>
      <c r="AE443" s="152"/>
      <c r="AF443" s="152" t="s">
        <v>327</v>
      </c>
      <c r="AG443" s="152"/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  <c r="AV443" s="152"/>
      <c r="AW443" s="152"/>
      <c r="AX443" s="152"/>
      <c r="AY443" s="152"/>
      <c r="AZ443" s="152"/>
      <c r="BA443" s="152"/>
      <c r="BB443" s="152"/>
      <c r="BC443" s="152"/>
      <c r="BD443" s="152"/>
      <c r="BE443" s="152"/>
      <c r="BF443" s="152"/>
      <c r="BG443" s="152"/>
    </row>
    <row r="444" spans="1:59" outlineLevel="1" x14ac:dyDescent="0.2">
      <c r="A444" s="159"/>
      <c r="B444" s="160"/>
      <c r="C444" s="193" t="s">
        <v>2986</v>
      </c>
      <c r="D444" s="191"/>
      <c r="E444" s="192">
        <v>7831.65</v>
      </c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52"/>
      <c r="X444" s="152"/>
      <c r="Y444" s="152"/>
      <c r="Z444" s="152"/>
      <c r="AA444" s="152"/>
      <c r="AB444" s="152"/>
      <c r="AC444" s="152"/>
      <c r="AD444" s="152"/>
      <c r="AE444" s="152"/>
      <c r="AF444" s="152" t="s">
        <v>329</v>
      </c>
      <c r="AG444" s="152">
        <v>0</v>
      </c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  <c r="AV444" s="152"/>
      <c r="AW444" s="152"/>
      <c r="AX444" s="152"/>
      <c r="AY444" s="152"/>
      <c r="AZ444" s="152"/>
      <c r="BA444" s="152"/>
      <c r="BB444" s="152"/>
      <c r="BC444" s="152"/>
      <c r="BD444" s="152"/>
      <c r="BE444" s="152"/>
      <c r="BF444" s="152"/>
      <c r="BG444" s="152"/>
    </row>
    <row r="445" spans="1:59" x14ac:dyDescent="0.2">
      <c r="A445" s="166" t="s">
        <v>260</v>
      </c>
      <c r="B445" s="167" t="s">
        <v>208</v>
      </c>
      <c r="C445" s="185" t="s">
        <v>209</v>
      </c>
      <c r="D445" s="168"/>
      <c r="E445" s="169"/>
      <c r="F445" s="170"/>
      <c r="G445" s="170">
        <f>SUMIF(AF446:AF462,"&lt;&gt;NOR",G446:G462)</f>
        <v>0</v>
      </c>
      <c r="H445" s="170"/>
      <c r="I445" s="170">
        <f>SUM(I446:I462)</f>
        <v>0</v>
      </c>
      <c r="J445" s="170"/>
      <c r="K445" s="170">
        <f>SUM(K446:K462)</f>
        <v>0</v>
      </c>
      <c r="L445" s="170"/>
      <c r="M445" s="170">
        <f>SUM(M446:M462)</f>
        <v>0</v>
      </c>
      <c r="N445" s="170"/>
      <c r="O445" s="170">
        <f>SUM(O446:O462)</f>
        <v>0.35000000000000003</v>
      </c>
      <c r="P445" s="170"/>
      <c r="Q445" s="170">
        <f>SUM(Q446:Q462)</f>
        <v>0</v>
      </c>
      <c r="R445" s="170"/>
      <c r="S445" s="170"/>
      <c r="T445" s="165"/>
      <c r="U445" s="165">
        <f>SUM(U446:U462)</f>
        <v>57.21</v>
      </c>
      <c r="V445" s="165"/>
      <c r="AF445" t="s">
        <v>261</v>
      </c>
    </row>
    <row r="446" spans="1:59" ht="33.75" outlineLevel="1" x14ac:dyDescent="0.2">
      <c r="A446" s="171">
        <v>127</v>
      </c>
      <c r="B446" s="172" t="s">
        <v>911</v>
      </c>
      <c r="C446" s="187" t="s">
        <v>912</v>
      </c>
      <c r="D446" s="173" t="s">
        <v>364</v>
      </c>
      <c r="E446" s="174">
        <v>20.5</v>
      </c>
      <c r="F446" s="175"/>
      <c r="G446" s="176">
        <f>ROUND(E446*F446,2)</f>
        <v>0</v>
      </c>
      <c r="H446" s="175"/>
      <c r="I446" s="176">
        <f>ROUND(E446*H446,2)</f>
        <v>0</v>
      </c>
      <c r="J446" s="175"/>
      <c r="K446" s="176">
        <f>ROUND(E446*J446,2)</f>
        <v>0</v>
      </c>
      <c r="L446" s="176">
        <v>15</v>
      </c>
      <c r="M446" s="176">
        <f>G446*(1+L446/100)</f>
        <v>0</v>
      </c>
      <c r="N446" s="176">
        <v>2.9099999999999998E-3</v>
      </c>
      <c r="O446" s="176">
        <f>ROUND(E446*N446,2)</f>
        <v>0.06</v>
      </c>
      <c r="P446" s="176">
        <v>0</v>
      </c>
      <c r="Q446" s="176">
        <f>ROUND(E446*P446,2)</f>
        <v>0</v>
      </c>
      <c r="R446" s="176" t="s">
        <v>913</v>
      </c>
      <c r="S446" s="176" t="s">
        <v>269</v>
      </c>
      <c r="T446" s="161">
        <v>0.9</v>
      </c>
      <c r="U446" s="161">
        <f>ROUND(E446*T446,2)</f>
        <v>18.45</v>
      </c>
      <c r="V446" s="161"/>
      <c r="W446" s="152"/>
      <c r="X446" s="152"/>
      <c r="Y446" s="152"/>
      <c r="Z446" s="152"/>
      <c r="AA446" s="152"/>
      <c r="AB446" s="152"/>
      <c r="AC446" s="152"/>
      <c r="AD446" s="152"/>
      <c r="AE446" s="152"/>
      <c r="AF446" s="152" t="s">
        <v>433</v>
      </c>
      <c r="AG446" s="152"/>
      <c r="AH446" s="152"/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  <c r="AV446" s="152"/>
      <c r="AW446" s="152"/>
      <c r="AX446" s="152"/>
      <c r="AY446" s="152"/>
      <c r="AZ446" s="152"/>
      <c r="BA446" s="152"/>
      <c r="BB446" s="152"/>
      <c r="BC446" s="152"/>
      <c r="BD446" s="152"/>
      <c r="BE446" s="152"/>
      <c r="BF446" s="152"/>
      <c r="BG446" s="152"/>
    </row>
    <row r="447" spans="1:59" outlineLevel="1" x14ac:dyDescent="0.2">
      <c r="A447" s="159"/>
      <c r="B447" s="160"/>
      <c r="C447" s="193" t="s">
        <v>2987</v>
      </c>
      <c r="D447" s="191"/>
      <c r="E447" s="192">
        <v>20.5</v>
      </c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52"/>
      <c r="X447" s="152"/>
      <c r="Y447" s="152"/>
      <c r="Z447" s="152"/>
      <c r="AA447" s="152"/>
      <c r="AB447" s="152"/>
      <c r="AC447" s="152"/>
      <c r="AD447" s="152"/>
      <c r="AE447" s="152"/>
      <c r="AF447" s="152" t="s">
        <v>329</v>
      </c>
      <c r="AG447" s="152">
        <v>0</v>
      </c>
      <c r="AH447" s="152"/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  <c r="AV447" s="152"/>
      <c r="AW447" s="152"/>
      <c r="AX447" s="152"/>
      <c r="AY447" s="152"/>
      <c r="AZ447" s="152"/>
      <c r="BA447" s="152"/>
      <c r="BB447" s="152"/>
      <c r="BC447" s="152"/>
      <c r="BD447" s="152"/>
      <c r="BE447" s="152"/>
      <c r="BF447" s="152"/>
      <c r="BG447" s="152"/>
    </row>
    <row r="448" spans="1:59" ht="33.75" outlineLevel="1" x14ac:dyDescent="0.2">
      <c r="A448" s="171">
        <v>128</v>
      </c>
      <c r="B448" s="172" t="s">
        <v>915</v>
      </c>
      <c r="C448" s="187" t="s">
        <v>916</v>
      </c>
      <c r="D448" s="173" t="s">
        <v>364</v>
      </c>
      <c r="E448" s="174">
        <v>23.1</v>
      </c>
      <c r="F448" s="175"/>
      <c r="G448" s="176">
        <f>ROUND(E448*F448,2)</f>
        <v>0</v>
      </c>
      <c r="H448" s="175"/>
      <c r="I448" s="176">
        <f>ROUND(E448*H448,2)</f>
        <v>0</v>
      </c>
      <c r="J448" s="175"/>
      <c r="K448" s="176">
        <f>ROUND(E448*J448,2)</f>
        <v>0</v>
      </c>
      <c r="L448" s="176">
        <v>15</v>
      </c>
      <c r="M448" s="176">
        <f>G448*(1+L448/100)</f>
        <v>0</v>
      </c>
      <c r="N448" s="176">
        <v>3.1199999999999999E-3</v>
      </c>
      <c r="O448" s="176">
        <f>ROUND(E448*N448,2)</f>
        <v>7.0000000000000007E-2</v>
      </c>
      <c r="P448" s="176">
        <v>0</v>
      </c>
      <c r="Q448" s="176">
        <f>ROUND(E448*P448,2)</f>
        <v>0</v>
      </c>
      <c r="R448" s="176" t="s">
        <v>913</v>
      </c>
      <c r="S448" s="176" t="s">
        <v>269</v>
      </c>
      <c r="T448" s="161">
        <v>0.29399999999999998</v>
      </c>
      <c r="U448" s="161">
        <f>ROUND(E448*T448,2)</f>
        <v>6.79</v>
      </c>
      <c r="V448" s="161"/>
      <c r="W448" s="152"/>
      <c r="X448" s="152"/>
      <c r="Y448" s="152"/>
      <c r="Z448" s="152"/>
      <c r="AA448" s="152"/>
      <c r="AB448" s="152"/>
      <c r="AC448" s="152"/>
      <c r="AD448" s="152"/>
      <c r="AE448" s="152"/>
      <c r="AF448" s="152" t="s">
        <v>433</v>
      </c>
      <c r="AG448" s="152"/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  <c r="AV448" s="152"/>
      <c r="AW448" s="152"/>
      <c r="AX448" s="152"/>
      <c r="AY448" s="152"/>
      <c r="AZ448" s="152"/>
      <c r="BA448" s="152"/>
      <c r="BB448" s="152"/>
      <c r="BC448" s="152"/>
      <c r="BD448" s="152"/>
      <c r="BE448" s="152"/>
      <c r="BF448" s="152"/>
      <c r="BG448" s="152"/>
    </row>
    <row r="449" spans="1:59" outlineLevel="1" x14ac:dyDescent="0.2">
      <c r="A449" s="159"/>
      <c r="B449" s="160"/>
      <c r="C449" s="193" t="s">
        <v>2988</v>
      </c>
      <c r="D449" s="191"/>
      <c r="E449" s="192">
        <v>23.1</v>
      </c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52"/>
      <c r="X449" s="152"/>
      <c r="Y449" s="152"/>
      <c r="Z449" s="152"/>
      <c r="AA449" s="152"/>
      <c r="AB449" s="152"/>
      <c r="AC449" s="152"/>
      <c r="AD449" s="152"/>
      <c r="AE449" s="152"/>
      <c r="AF449" s="152" t="s">
        <v>329</v>
      </c>
      <c r="AG449" s="152">
        <v>0</v>
      </c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  <c r="AV449" s="152"/>
      <c r="AW449" s="152"/>
      <c r="AX449" s="152"/>
      <c r="AY449" s="152"/>
      <c r="AZ449" s="152"/>
      <c r="BA449" s="152"/>
      <c r="BB449" s="152"/>
      <c r="BC449" s="152"/>
      <c r="BD449" s="152"/>
      <c r="BE449" s="152"/>
      <c r="BF449" s="152"/>
      <c r="BG449" s="152"/>
    </row>
    <row r="450" spans="1:59" ht="33.75" outlineLevel="1" x14ac:dyDescent="0.2">
      <c r="A450" s="171">
        <v>129</v>
      </c>
      <c r="B450" s="172" t="s">
        <v>918</v>
      </c>
      <c r="C450" s="187" t="s">
        <v>919</v>
      </c>
      <c r="D450" s="173" t="s">
        <v>395</v>
      </c>
      <c r="E450" s="174">
        <v>7</v>
      </c>
      <c r="F450" s="175"/>
      <c r="G450" s="176">
        <f>ROUND(E450*F450,2)</f>
        <v>0</v>
      </c>
      <c r="H450" s="175"/>
      <c r="I450" s="176">
        <f>ROUND(E450*H450,2)</f>
        <v>0</v>
      </c>
      <c r="J450" s="175"/>
      <c r="K450" s="176">
        <f>ROUND(E450*J450,2)</f>
        <v>0</v>
      </c>
      <c r="L450" s="176">
        <v>15</v>
      </c>
      <c r="M450" s="176">
        <f>G450*(1+L450/100)</f>
        <v>0</v>
      </c>
      <c r="N450" s="176">
        <v>3.4000000000000002E-4</v>
      </c>
      <c r="O450" s="176">
        <f>ROUND(E450*N450,2)</f>
        <v>0</v>
      </c>
      <c r="P450" s="176">
        <v>0</v>
      </c>
      <c r="Q450" s="176">
        <f>ROUND(E450*P450,2)</f>
        <v>0</v>
      </c>
      <c r="R450" s="176" t="s">
        <v>913</v>
      </c>
      <c r="S450" s="176" t="s">
        <v>269</v>
      </c>
      <c r="T450" s="161">
        <v>0.41</v>
      </c>
      <c r="U450" s="161">
        <f>ROUND(E450*T450,2)</f>
        <v>2.87</v>
      </c>
      <c r="V450" s="161"/>
      <c r="W450" s="152"/>
      <c r="X450" s="152"/>
      <c r="Y450" s="152"/>
      <c r="Z450" s="152"/>
      <c r="AA450" s="152"/>
      <c r="AB450" s="152"/>
      <c r="AC450" s="152"/>
      <c r="AD450" s="152"/>
      <c r="AE450" s="152"/>
      <c r="AF450" s="152" t="s">
        <v>433</v>
      </c>
      <c r="AG450" s="152"/>
      <c r="AH450" s="152"/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  <c r="AV450" s="152"/>
      <c r="AW450" s="152"/>
      <c r="AX450" s="152"/>
      <c r="AY450" s="152"/>
      <c r="AZ450" s="152"/>
      <c r="BA450" s="152"/>
      <c r="BB450" s="152"/>
      <c r="BC450" s="152"/>
      <c r="BD450" s="152"/>
      <c r="BE450" s="152"/>
      <c r="BF450" s="152"/>
      <c r="BG450" s="152"/>
    </row>
    <row r="451" spans="1:59" outlineLevel="1" x14ac:dyDescent="0.2">
      <c r="A451" s="159"/>
      <c r="B451" s="160"/>
      <c r="C451" s="193" t="s">
        <v>2989</v>
      </c>
      <c r="D451" s="191"/>
      <c r="E451" s="192">
        <v>7</v>
      </c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52"/>
      <c r="X451" s="152"/>
      <c r="Y451" s="152"/>
      <c r="Z451" s="152"/>
      <c r="AA451" s="152"/>
      <c r="AB451" s="152"/>
      <c r="AC451" s="152"/>
      <c r="AD451" s="152"/>
      <c r="AE451" s="152"/>
      <c r="AF451" s="152" t="s">
        <v>329</v>
      </c>
      <c r="AG451" s="152">
        <v>0</v>
      </c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  <c r="AV451" s="152"/>
      <c r="AW451" s="152"/>
      <c r="AX451" s="152"/>
      <c r="AY451" s="152"/>
      <c r="AZ451" s="152"/>
      <c r="BA451" s="152"/>
      <c r="BB451" s="152"/>
      <c r="BC451" s="152"/>
      <c r="BD451" s="152"/>
      <c r="BE451" s="152"/>
      <c r="BF451" s="152"/>
      <c r="BG451" s="152"/>
    </row>
    <row r="452" spans="1:59" ht="33.75" outlineLevel="1" x14ac:dyDescent="0.2">
      <c r="A452" s="171">
        <v>130</v>
      </c>
      <c r="B452" s="172" t="s">
        <v>2990</v>
      </c>
      <c r="C452" s="187" t="s">
        <v>2991</v>
      </c>
      <c r="D452" s="173" t="s">
        <v>364</v>
      </c>
      <c r="E452" s="174">
        <v>55.8</v>
      </c>
      <c r="F452" s="175"/>
      <c r="G452" s="176">
        <f>ROUND(E452*F452,2)</f>
        <v>0</v>
      </c>
      <c r="H452" s="175"/>
      <c r="I452" s="176">
        <f>ROUND(E452*H452,2)</f>
        <v>0</v>
      </c>
      <c r="J452" s="175"/>
      <c r="K452" s="176">
        <f>ROUND(E452*J452,2)</f>
        <v>0</v>
      </c>
      <c r="L452" s="176">
        <v>15</v>
      </c>
      <c r="M452" s="176">
        <f>G452*(1+L452/100)</f>
        <v>0</v>
      </c>
      <c r="N452" s="176">
        <v>3.1199999999999999E-3</v>
      </c>
      <c r="O452" s="176">
        <f>ROUND(E452*N452,2)</f>
        <v>0.17</v>
      </c>
      <c r="P452" s="176">
        <v>0</v>
      </c>
      <c r="Q452" s="176">
        <f>ROUND(E452*P452,2)</f>
        <v>0</v>
      </c>
      <c r="R452" s="176" t="s">
        <v>913</v>
      </c>
      <c r="S452" s="176" t="s">
        <v>269</v>
      </c>
      <c r="T452" s="161">
        <v>0.37</v>
      </c>
      <c r="U452" s="161">
        <f>ROUND(E452*T452,2)</f>
        <v>20.65</v>
      </c>
      <c r="V452" s="161"/>
      <c r="W452" s="152"/>
      <c r="X452" s="152"/>
      <c r="Y452" s="152"/>
      <c r="Z452" s="152"/>
      <c r="AA452" s="152"/>
      <c r="AB452" s="152"/>
      <c r="AC452" s="152"/>
      <c r="AD452" s="152"/>
      <c r="AE452" s="152"/>
      <c r="AF452" s="152" t="s">
        <v>433</v>
      </c>
      <c r="AG452" s="152"/>
      <c r="AH452" s="152"/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  <c r="AV452" s="152"/>
      <c r="AW452" s="152"/>
      <c r="AX452" s="152"/>
      <c r="AY452" s="152"/>
      <c r="AZ452" s="152"/>
      <c r="BA452" s="152"/>
      <c r="BB452" s="152"/>
      <c r="BC452" s="152"/>
      <c r="BD452" s="152"/>
      <c r="BE452" s="152"/>
      <c r="BF452" s="152"/>
      <c r="BG452" s="152"/>
    </row>
    <row r="453" spans="1:59" outlineLevel="1" x14ac:dyDescent="0.2">
      <c r="A453" s="159"/>
      <c r="B453" s="160"/>
      <c r="C453" s="193" t="s">
        <v>2992</v>
      </c>
      <c r="D453" s="191"/>
      <c r="E453" s="192">
        <v>55.8</v>
      </c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52"/>
      <c r="X453" s="152"/>
      <c r="Y453" s="152"/>
      <c r="Z453" s="152"/>
      <c r="AA453" s="152"/>
      <c r="AB453" s="152"/>
      <c r="AC453" s="152"/>
      <c r="AD453" s="152"/>
      <c r="AE453" s="152"/>
      <c r="AF453" s="152" t="s">
        <v>329</v>
      </c>
      <c r="AG453" s="152">
        <v>0</v>
      </c>
      <c r="AH453" s="152"/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  <c r="AV453" s="152"/>
      <c r="AW453" s="152"/>
      <c r="AX453" s="152"/>
      <c r="AY453" s="152"/>
      <c r="AZ453" s="152"/>
      <c r="BA453" s="152"/>
      <c r="BB453" s="152"/>
      <c r="BC453" s="152"/>
      <c r="BD453" s="152"/>
      <c r="BE453" s="152"/>
      <c r="BF453" s="152"/>
      <c r="BG453" s="152"/>
    </row>
    <row r="454" spans="1:59" ht="33.75" outlineLevel="1" x14ac:dyDescent="0.2">
      <c r="A454" s="171">
        <v>131</v>
      </c>
      <c r="B454" s="172" t="s">
        <v>924</v>
      </c>
      <c r="C454" s="187" t="s">
        <v>925</v>
      </c>
      <c r="D454" s="173" t="s">
        <v>364</v>
      </c>
      <c r="E454" s="174">
        <v>55.8</v>
      </c>
      <c r="F454" s="175"/>
      <c r="G454" s="176">
        <f>ROUND(E454*F454,2)</f>
        <v>0</v>
      </c>
      <c r="H454" s="175"/>
      <c r="I454" s="176">
        <f>ROUND(E454*H454,2)</f>
        <v>0</v>
      </c>
      <c r="J454" s="175"/>
      <c r="K454" s="176">
        <f>ROUND(E454*J454,2)</f>
        <v>0</v>
      </c>
      <c r="L454" s="176">
        <v>15</v>
      </c>
      <c r="M454" s="176">
        <f>G454*(1+L454/100)</f>
        <v>0</v>
      </c>
      <c r="N454" s="176">
        <v>8.4999999999999995E-4</v>
      </c>
      <c r="O454" s="176">
        <f>ROUND(E454*N454,2)</f>
        <v>0.05</v>
      </c>
      <c r="P454" s="176">
        <v>0</v>
      </c>
      <c r="Q454" s="176">
        <f>ROUND(E454*P454,2)</f>
        <v>0</v>
      </c>
      <c r="R454" s="176" t="s">
        <v>913</v>
      </c>
      <c r="S454" s="176" t="s">
        <v>269</v>
      </c>
      <c r="T454" s="161">
        <v>0.12</v>
      </c>
      <c r="U454" s="161">
        <f>ROUND(E454*T454,2)</f>
        <v>6.7</v>
      </c>
      <c r="V454" s="161"/>
      <c r="W454" s="152"/>
      <c r="X454" s="152"/>
      <c r="Y454" s="152"/>
      <c r="Z454" s="152"/>
      <c r="AA454" s="152"/>
      <c r="AB454" s="152"/>
      <c r="AC454" s="152"/>
      <c r="AD454" s="152"/>
      <c r="AE454" s="152"/>
      <c r="AF454" s="152" t="s">
        <v>433</v>
      </c>
      <c r="AG454" s="152"/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  <c r="AV454" s="152"/>
      <c r="AW454" s="152"/>
      <c r="AX454" s="152"/>
      <c r="AY454" s="152"/>
      <c r="AZ454" s="152"/>
      <c r="BA454" s="152"/>
      <c r="BB454" s="152"/>
      <c r="BC454" s="152"/>
      <c r="BD454" s="152"/>
      <c r="BE454" s="152"/>
      <c r="BF454" s="152"/>
      <c r="BG454" s="152"/>
    </row>
    <row r="455" spans="1:59" outlineLevel="1" x14ac:dyDescent="0.2">
      <c r="A455" s="159"/>
      <c r="B455" s="160"/>
      <c r="C455" s="193" t="s">
        <v>2993</v>
      </c>
      <c r="D455" s="191"/>
      <c r="E455" s="192">
        <v>55.8</v>
      </c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52"/>
      <c r="X455" s="152"/>
      <c r="Y455" s="152"/>
      <c r="Z455" s="152"/>
      <c r="AA455" s="152"/>
      <c r="AB455" s="152"/>
      <c r="AC455" s="152"/>
      <c r="AD455" s="152"/>
      <c r="AE455" s="152"/>
      <c r="AF455" s="152" t="s">
        <v>329</v>
      </c>
      <c r="AG455" s="152">
        <v>0</v>
      </c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  <c r="AV455" s="152"/>
      <c r="AW455" s="152"/>
      <c r="AX455" s="152"/>
      <c r="AY455" s="152"/>
      <c r="AZ455" s="152"/>
      <c r="BA455" s="152"/>
      <c r="BB455" s="152"/>
      <c r="BC455" s="152"/>
      <c r="BD455" s="152"/>
      <c r="BE455" s="152"/>
      <c r="BF455" s="152"/>
      <c r="BG455" s="152"/>
    </row>
    <row r="456" spans="1:59" ht="33.75" outlineLevel="1" x14ac:dyDescent="0.2">
      <c r="A456" s="171">
        <v>132</v>
      </c>
      <c r="B456" s="172" t="s">
        <v>928</v>
      </c>
      <c r="C456" s="187" t="s">
        <v>929</v>
      </c>
      <c r="D456" s="173" t="s">
        <v>395</v>
      </c>
      <c r="E456" s="174">
        <v>2</v>
      </c>
      <c r="F456" s="175"/>
      <c r="G456" s="176">
        <f>ROUND(E456*F456,2)</f>
        <v>0</v>
      </c>
      <c r="H456" s="175"/>
      <c r="I456" s="176">
        <f>ROUND(E456*H456,2)</f>
        <v>0</v>
      </c>
      <c r="J456" s="175"/>
      <c r="K456" s="176">
        <f>ROUND(E456*J456,2)</f>
        <v>0</v>
      </c>
      <c r="L456" s="176">
        <v>15</v>
      </c>
      <c r="M456" s="176">
        <f>G456*(1+L456/100)</f>
        <v>0</v>
      </c>
      <c r="N456" s="176">
        <v>0</v>
      </c>
      <c r="O456" s="176">
        <f>ROUND(E456*N456,2)</f>
        <v>0</v>
      </c>
      <c r="P456" s="176">
        <v>0</v>
      </c>
      <c r="Q456" s="176">
        <f>ROUND(E456*P456,2)</f>
        <v>0</v>
      </c>
      <c r="R456" s="176" t="s">
        <v>913</v>
      </c>
      <c r="S456" s="176" t="s">
        <v>269</v>
      </c>
      <c r="T456" s="161">
        <v>0.87710999999999995</v>
      </c>
      <c r="U456" s="161">
        <f>ROUND(E456*T456,2)</f>
        <v>1.75</v>
      </c>
      <c r="V456" s="161"/>
      <c r="W456" s="152"/>
      <c r="X456" s="152"/>
      <c r="Y456" s="152"/>
      <c r="Z456" s="152"/>
      <c r="AA456" s="152"/>
      <c r="AB456" s="152"/>
      <c r="AC456" s="152"/>
      <c r="AD456" s="152"/>
      <c r="AE456" s="152"/>
      <c r="AF456" s="152" t="s">
        <v>433</v>
      </c>
      <c r="AG456" s="152"/>
      <c r="AH456" s="152"/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  <c r="AV456" s="152"/>
      <c r="AW456" s="152"/>
      <c r="AX456" s="152"/>
      <c r="AY456" s="152"/>
      <c r="AZ456" s="152"/>
      <c r="BA456" s="152"/>
      <c r="BB456" s="152"/>
      <c r="BC456" s="152"/>
      <c r="BD456" s="152"/>
      <c r="BE456" s="152"/>
      <c r="BF456" s="152"/>
      <c r="BG456" s="152"/>
    </row>
    <row r="457" spans="1:59" outlineLevel="1" x14ac:dyDescent="0.2">
      <c r="A457" s="159"/>
      <c r="B457" s="160"/>
      <c r="C457" s="193" t="s">
        <v>144</v>
      </c>
      <c r="D457" s="191"/>
      <c r="E457" s="192">
        <v>2</v>
      </c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52"/>
      <c r="X457" s="152"/>
      <c r="Y457" s="152"/>
      <c r="Z457" s="152"/>
      <c r="AA457" s="152"/>
      <c r="AB457" s="152"/>
      <c r="AC457" s="152"/>
      <c r="AD457" s="152"/>
      <c r="AE457" s="152"/>
      <c r="AF457" s="152" t="s">
        <v>329</v>
      </c>
      <c r="AG457" s="152">
        <v>0</v>
      </c>
      <c r="AH457" s="152"/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  <c r="AV457" s="152"/>
      <c r="AW457" s="152"/>
      <c r="AX457" s="152"/>
      <c r="AY457" s="152"/>
      <c r="AZ457" s="152"/>
      <c r="BA457" s="152"/>
      <c r="BB457" s="152"/>
      <c r="BC457" s="152"/>
      <c r="BD457" s="152"/>
      <c r="BE457" s="152"/>
      <c r="BF457" s="152"/>
      <c r="BG457" s="152"/>
    </row>
    <row r="458" spans="1:59" outlineLevel="1" x14ac:dyDescent="0.2">
      <c r="A458" s="171">
        <v>133</v>
      </c>
      <c r="B458" s="172" t="s">
        <v>934</v>
      </c>
      <c r="C458" s="187" t="s">
        <v>935</v>
      </c>
      <c r="D458" s="173" t="s">
        <v>353</v>
      </c>
      <c r="E458" s="174">
        <v>1.5</v>
      </c>
      <c r="F458" s="175"/>
      <c r="G458" s="176">
        <f>ROUND(E458*F458,2)</f>
        <v>0</v>
      </c>
      <c r="H458" s="175"/>
      <c r="I458" s="176">
        <f>ROUND(E458*H458,2)</f>
        <v>0</v>
      </c>
      <c r="J458" s="175"/>
      <c r="K458" s="176">
        <f>ROUND(E458*J458,2)</f>
        <v>0</v>
      </c>
      <c r="L458" s="176">
        <v>15</v>
      </c>
      <c r="M458" s="176">
        <f>G458*(1+L458/100)</f>
        <v>0</v>
      </c>
      <c r="N458" s="176">
        <v>0</v>
      </c>
      <c r="O458" s="176">
        <f>ROUND(E458*N458,2)</f>
        <v>0</v>
      </c>
      <c r="P458" s="176">
        <v>0</v>
      </c>
      <c r="Q458" s="176">
        <f>ROUND(E458*P458,2)</f>
        <v>0</v>
      </c>
      <c r="R458" s="176"/>
      <c r="S458" s="176" t="s">
        <v>265</v>
      </c>
      <c r="T458" s="161">
        <v>0</v>
      </c>
      <c r="U458" s="161">
        <f>ROUND(E458*T458,2)</f>
        <v>0</v>
      </c>
      <c r="V458" s="161"/>
      <c r="W458" s="152"/>
      <c r="X458" s="152"/>
      <c r="Y458" s="152"/>
      <c r="Z458" s="152"/>
      <c r="AA458" s="152"/>
      <c r="AB458" s="152"/>
      <c r="AC458" s="152"/>
      <c r="AD458" s="152"/>
      <c r="AE458" s="152"/>
      <c r="AF458" s="152" t="s">
        <v>398</v>
      </c>
      <c r="AG458" s="152"/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  <c r="AV458" s="152"/>
      <c r="AW458" s="152"/>
      <c r="AX458" s="152"/>
      <c r="AY458" s="152"/>
      <c r="AZ458" s="152"/>
      <c r="BA458" s="152"/>
      <c r="BB458" s="152"/>
      <c r="BC458" s="152"/>
      <c r="BD458" s="152"/>
      <c r="BE458" s="152"/>
      <c r="BF458" s="152"/>
      <c r="BG458" s="152"/>
    </row>
    <row r="459" spans="1:59" outlineLevel="1" x14ac:dyDescent="0.2">
      <c r="A459" s="159"/>
      <c r="B459" s="160"/>
      <c r="C459" s="193" t="s">
        <v>1298</v>
      </c>
      <c r="D459" s="191"/>
      <c r="E459" s="192">
        <v>1.5</v>
      </c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52"/>
      <c r="X459" s="152"/>
      <c r="Y459" s="152"/>
      <c r="Z459" s="152"/>
      <c r="AA459" s="152"/>
      <c r="AB459" s="152"/>
      <c r="AC459" s="152"/>
      <c r="AD459" s="152"/>
      <c r="AE459" s="152"/>
      <c r="AF459" s="152" t="s">
        <v>329</v>
      </c>
      <c r="AG459" s="152">
        <v>0</v>
      </c>
      <c r="AH459" s="152"/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  <c r="AV459" s="152"/>
      <c r="AW459" s="152"/>
      <c r="AX459" s="152"/>
      <c r="AY459" s="152"/>
      <c r="AZ459" s="152"/>
      <c r="BA459" s="152"/>
      <c r="BB459" s="152"/>
      <c r="BC459" s="152"/>
      <c r="BD459" s="152"/>
      <c r="BE459" s="152"/>
      <c r="BF459" s="152"/>
      <c r="BG459" s="152"/>
    </row>
    <row r="460" spans="1:59" outlineLevel="1" x14ac:dyDescent="0.2">
      <c r="A460" s="171">
        <v>134</v>
      </c>
      <c r="B460" s="172" t="s">
        <v>936</v>
      </c>
      <c r="C460" s="187" t="s">
        <v>937</v>
      </c>
      <c r="D460" s="173" t="s">
        <v>0</v>
      </c>
      <c r="E460" s="174">
        <v>981.24</v>
      </c>
      <c r="F460" s="175"/>
      <c r="G460" s="176">
        <f>ROUND(E460*F460,2)</f>
        <v>0</v>
      </c>
      <c r="H460" s="175"/>
      <c r="I460" s="176">
        <f>ROUND(E460*H460,2)</f>
        <v>0</v>
      </c>
      <c r="J460" s="175"/>
      <c r="K460" s="176">
        <f>ROUND(E460*J460,2)</f>
        <v>0</v>
      </c>
      <c r="L460" s="176">
        <v>15</v>
      </c>
      <c r="M460" s="176">
        <f>G460*(1+L460/100)</f>
        <v>0</v>
      </c>
      <c r="N460" s="176">
        <v>0</v>
      </c>
      <c r="O460" s="176">
        <f>ROUND(E460*N460,2)</f>
        <v>0</v>
      </c>
      <c r="P460" s="176">
        <v>0</v>
      </c>
      <c r="Q460" s="176">
        <f>ROUND(E460*P460,2)</f>
        <v>0</v>
      </c>
      <c r="R460" s="176" t="s">
        <v>913</v>
      </c>
      <c r="S460" s="176" t="s">
        <v>269</v>
      </c>
      <c r="T460" s="161">
        <v>0</v>
      </c>
      <c r="U460" s="161">
        <f>ROUND(E460*T460,2)</f>
        <v>0</v>
      </c>
      <c r="V460" s="161"/>
      <c r="W460" s="152"/>
      <c r="X460" s="152"/>
      <c r="Y460" s="152"/>
      <c r="Z460" s="152"/>
      <c r="AA460" s="152"/>
      <c r="AB460" s="152"/>
      <c r="AC460" s="152"/>
      <c r="AD460" s="152"/>
      <c r="AE460" s="152"/>
      <c r="AF460" s="152" t="s">
        <v>433</v>
      </c>
      <c r="AG460" s="152"/>
      <c r="AH460" s="152"/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  <c r="AV460" s="152"/>
      <c r="AW460" s="152"/>
      <c r="AX460" s="152"/>
      <c r="AY460" s="152"/>
      <c r="AZ460" s="152"/>
      <c r="BA460" s="152"/>
      <c r="BB460" s="152"/>
      <c r="BC460" s="152"/>
      <c r="BD460" s="152"/>
      <c r="BE460" s="152"/>
      <c r="BF460" s="152"/>
      <c r="BG460" s="152"/>
    </row>
    <row r="461" spans="1:59" outlineLevel="1" x14ac:dyDescent="0.2">
      <c r="A461" s="159"/>
      <c r="B461" s="160"/>
      <c r="C461" s="257" t="s">
        <v>429</v>
      </c>
      <c r="D461" s="258"/>
      <c r="E461" s="258"/>
      <c r="F461" s="258"/>
      <c r="G461" s="258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52"/>
      <c r="X461" s="152"/>
      <c r="Y461" s="152"/>
      <c r="Z461" s="152"/>
      <c r="AA461" s="152"/>
      <c r="AB461" s="152"/>
      <c r="AC461" s="152"/>
      <c r="AD461" s="152"/>
      <c r="AE461" s="152"/>
      <c r="AF461" s="152" t="s">
        <v>327</v>
      </c>
      <c r="AG461" s="152"/>
      <c r="AH461" s="152"/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  <c r="AV461" s="152"/>
      <c r="AW461" s="152"/>
      <c r="AX461" s="152"/>
      <c r="AY461" s="152"/>
      <c r="AZ461" s="152"/>
      <c r="BA461" s="152"/>
      <c r="BB461" s="152"/>
      <c r="BC461" s="152"/>
      <c r="BD461" s="152"/>
      <c r="BE461" s="152"/>
      <c r="BF461" s="152"/>
      <c r="BG461" s="152"/>
    </row>
    <row r="462" spans="1:59" outlineLevel="1" x14ac:dyDescent="0.2">
      <c r="A462" s="159"/>
      <c r="B462" s="160"/>
      <c r="C462" s="193" t="s">
        <v>2994</v>
      </c>
      <c r="D462" s="191"/>
      <c r="E462" s="192">
        <v>981.24</v>
      </c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52"/>
      <c r="X462" s="152"/>
      <c r="Y462" s="152"/>
      <c r="Z462" s="152"/>
      <c r="AA462" s="152"/>
      <c r="AB462" s="152"/>
      <c r="AC462" s="152"/>
      <c r="AD462" s="152"/>
      <c r="AE462" s="152"/>
      <c r="AF462" s="152" t="s">
        <v>329</v>
      </c>
      <c r="AG462" s="152">
        <v>0</v>
      </c>
      <c r="AH462" s="152"/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  <c r="AV462" s="152"/>
      <c r="AW462" s="152"/>
      <c r="AX462" s="152"/>
      <c r="AY462" s="152"/>
      <c r="AZ462" s="152"/>
      <c r="BA462" s="152"/>
      <c r="BB462" s="152"/>
      <c r="BC462" s="152"/>
      <c r="BD462" s="152"/>
      <c r="BE462" s="152"/>
      <c r="BF462" s="152"/>
      <c r="BG462" s="152"/>
    </row>
    <row r="463" spans="1:59" x14ac:dyDescent="0.2">
      <c r="A463" s="166" t="s">
        <v>260</v>
      </c>
      <c r="B463" s="167" t="s">
        <v>210</v>
      </c>
      <c r="C463" s="185" t="s">
        <v>211</v>
      </c>
      <c r="D463" s="168"/>
      <c r="E463" s="169"/>
      <c r="F463" s="170"/>
      <c r="G463" s="170">
        <f>SUMIF(AF464:AF498,"&lt;&gt;NOR",G464:G498)</f>
        <v>0</v>
      </c>
      <c r="H463" s="170"/>
      <c r="I463" s="170">
        <f>SUM(I464:I498)</f>
        <v>0</v>
      </c>
      <c r="J463" s="170"/>
      <c r="K463" s="170">
        <f>SUM(K464:K498)</f>
        <v>0</v>
      </c>
      <c r="L463" s="170"/>
      <c r="M463" s="170">
        <f>SUM(M464:M498)</f>
        <v>0</v>
      </c>
      <c r="N463" s="170"/>
      <c r="O463" s="170">
        <f>SUM(O464:O498)</f>
        <v>27.870000000000005</v>
      </c>
      <c r="P463" s="170"/>
      <c r="Q463" s="170">
        <f>SUM(Q464:Q498)</f>
        <v>0</v>
      </c>
      <c r="R463" s="170"/>
      <c r="S463" s="170"/>
      <c r="T463" s="165"/>
      <c r="U463" s="165">
        <f>SUM(U464:U498)</f>
        <v>504.64</v>
      </c>
      <c r="V463" s="165"/>
      <c r="AF463" t="s">
        <v>261</v>
      </c>
    </row>
    <row r="464" spans="1:59" outlineLevel="1" x14ac:dyDescent="0.2">
      <c r="A464" s="171">
        <v>135</v>
      </c>
      <c r="B464" s="172" t="s">
        <v>939</v>
      </c>
      <c r="C464" s="187" t="s">
        <v>940</v>
      </c>
      <c r="D464" s="173" t="s">
        <v>353</v>
      </c>
      <c r="E464" s="174">
        <v>583.79999999999995</v>
      </c>
      <c r="F464" s="175"/>
      <c r="G464" s="176">
        <f>ROUND(E464*F464,2)</f>
        <v>0</v>
      </c>
      <c r="H464" s="175"/>
      <c r="I464" s="176">
        <f>ROUND(E464*H464,2)</f>
        <v>0</v>
      </c>
      <c r="J464" s="175"/>
      <c r="K464" s="176">
        <f>ROUND(E464*J464,2)</f>
        <v>0</v>
      </c>
      <c r="L464" s="176">
        <v>15</v>
      </c>
      <c r="M464" s="176">
        <f>G464*(1+L464/100)</f>
        <v>0</v>
      </c>
      <c r="N464" s="176">
        <v>0</v>
      </c>
      <c r="O464" s="176">
        <f>ROUND(E464*N464,2)</f>
        <v>0</v>
      </c>
      <c r="P464" s="176">
        <v>0</v>
      </c>
      <c r="Q464" s="176">
        <f>ROUND(E464*P464,2)</f>
        <v>0</v>
      </c>
      <c r="R464" s="176" t="s">
        <v>941</v>
      </c>
      <c r="S464" s="176" t="s">
        <v>269</v>
      </c>
      <c r="T464" s="161">
        <v>0.1</v>
      </c>
      <c r="U464" s="161">
        <f>ROUND(E464*T464,2)</f>
        <v>58.38</v>
      </c>
      <c r="V464" s="161"/>
      <c r="W464" s="152"/>
      <c r="X464" s="152"/>
      <c r="Y464" s="152"/>
      <c r="Z464" s="152"/>
      <c r="AA464" s="152"/>
      <c r="AB464" s="152"/>
      <c r="AC464" s="152"/>
      <c r="AD464" s="152"/>
      <c r="AE464" s="152"/>
      <c r="AF464" s="152" t="s">
        <v>433</v>
      </c>
      <c r="AG464" s="152"/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  <c r="AV464" s="152"/>
      <c r="AW464" s="152"/>
      <c r="AX464" s="152"/>
      <c r="AY464" s="152"/>
      <c r="AZ464" s="152"/>
      <c r="BA464" s="152"/>
      <c r="BB464" s="152"/>
      <c r="BC464" s="152"/>
      <c r="BD464" s="152"/>
      <c r="BE464" s="152"/>
      <c r="BF464" s="152"/>
      <c r="BG464" s="152"/>
    </row>
    <row r="465" spans="1:59" outlineLevel="1" x14ac:dyDescent="0.2">
      <c r="A465" s="159"/>
      <c r="B465" s="160"/>
      <c r="C465" s="193" t="s">
        <v>2978</v>
      </c>
      <c r="D465" s="191"/>
      <c r="E465" s="192">
        <v>583.79999999999995</v>
      </c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52"/>
      <c r="X465" s="152"/>
      <c r="Y465" s="152"/>
      <c r="Z465" s="152"/>
      <c r="AA465" s="152"/>
      <c r="AB465" s="152"/>
      <c r="AC465" s="152"/>
      <c r="AD465" s="152"/>
      <c r="AE465" s="152"/>
      <c r="AF465" s="152" t="s">
        <v>329</v>
      </c>
      <c r="AG465" s="152">
        <v>0</v>
      </c>
      <c r="AH465" s="152"/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  <c r="AV465" s="152"/>
      <c r="AW465" s="152"/>
      <c r="AX465" s="152"/>
      <c r="AY465" s="152"/>
      <c r="AZ465" s="152"/>
      <c r="BA465" s="152"/>
      <c r="BB465" s="152"/>
      <c r="BC465" s="152"/>
      <c r="BD465" s="152"/>
      <c r="BE465" s="152"/>
      <c r="BF465" s="152"/>
      <c r="BG465" s="152"/>
    </row>
    <row r="466" spans="1:59" ht="22.5" outlineLevel="1" x14ac:dyDescent="0.2">
      <c r="A466" s="171">
        <v>136</v>
      </c>
      <c r="B466" s="172" t="s">
        <v>943</v>
      </c>
      <c r="C466" s="187" t="s">
        <v>944</v>
      </c>
      <c r="D466" s="173" t="s">
        <v>353</v>
      </c>
      <c r="E466" s="174">
        <v>653.17999999999995</v>
      </c>
      <c r="F466" s="175"/>
      <c r="G466" s="176">
        <f>ROUND(E466*F466,2)</f>
        <v>0</v>
      </c>
      <c r="H466" s="175"/>
      <c r="I466" s="176">
        <f>ROUND(E466*H466,2)</f>
        <v>0</v>
      </c>
      <c r="J466" s="175"/>
      <c r="K466" s="176">
        <f>ROUND(E466*J466,2)</f>
        <v>0</v>
      </c>
      <c r="L466" s="176">
        <v>15</v>
      </c>
      <c r="M466" s="176">
        <f>G466*(1+L466/100)</f>
        <v>0</v>
      </c>
      <c r="N466" s="176">
        <v>1.3999999999999999E-4</v>
      </c>
      <c r="O466" s="176">
        <f>ROUND(E466*N466,2)</f>
        <v>0.09</v>
      </c>
      <c r="P466" s="176">
        <v>0</v>
      </c>
      <c r="Q466" s="176">
        <f>ROUND(E466*P466,2)</f>
        <v>0</v>
      </c>
      <c r="R466" s="176" t="s">
        <v>396</v>
      </c>
      <c r="S466" s="176" t="s">
        <v>269</v>
      </c>
      <c r="T466" s="161">
        <v>0</v>
      </c>
      <c r="U466" s="161">
        <f>ROUND(E466*T466,2)</f>
        <v>0</v>
      </c>
      <c r="V466" s="161"/>
      <c r="W466" s="152"/>
      <c r="X466" s="152"/>
      <c r="Y466" s="152"/>
      <c r="Z466" s="152"/>
      <c r="AA466" s="152"/>
      <c r="AB466" s="152"/>
      <c r="AC466" s="152"/>
      <c r="AD466" s="152"/>
      <c r="AE466" s="152"/>
      <c r="AF466" s="152" t="s">
        <v>398</v>
      </c>
      <c r="AG466" s="152"/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  <c r="AV466" s="152"/>
      <c r="AW466" s="152"/>
      <c r="AX466" s="152"/>
      <c r="AY466" s="152"/>
      <c r="AZ466" s="152"/>
      <c r="BA466" s="152"/>
      <c r="BB466" s="152"/>
      <c r="BC466" s="152"/>
      <c r="BD466" s="152"/>
      <c r="BE466" s="152"/>
      <c r="BF466" s="152"/>
      <c r="BG466" s="152"/>
    </row>
    <row r="467" spans="1:59" outlineLevel="1" x14ac:dyDescent="0.2">
      <c r="A467" s="159"/>
      <c r="B467" s="160"/>
      <c r="C467" s="193" t="s">
        <v>2995</v>
      </c>
      <c r="D467" s="191"/>
      <c r="E467" s="192">
        <v>653.17999999999995</v>
      </c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52"/>
      <c r="X467" s="152"/>
      <c r="Y467" s="152"/>
      <c r="Z467" s="152"/>
      <c r="AA467" s="152"/>
      <c r="AB467" s="152"/>
      <c r="AC467" s="152"/>
      <c r="AD467" s="152"/>
      <c r="AE467" s="152"/>
      <c r="AF467" s="152" t="s">
        <v>329</v>
      </c>
      <c r="AG467" s="152">
        <v>0</v>
      </c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  <c r="AV467" s="152"/>
      <c r="AW467" s="152"/>
      <c r="AX467" s="152"/>
      <c r="AY467" s="152"/>
      <c r="AZ467" s="152"/>
      <c r="BA467" s="152"/>
      <c r="BB467" s="152"/>
      <c r="BC467" s="152"/>
      <c r="BD467" s="152"/>
      <c r="BE467" s="152"/>
      <c r="BF467" s="152"/>
      <c r="BG467" s="152"/>
    </row>
    <row r="468" spans="1:59" outlineLevel="1" x14ac:dyDescent="0.2">
      <c r="A468" s="171">
        <v>137</v>
      </c>
      <c r="B468" s="172" t="s">
        <v>2651</v>
      </c>
      <c r="C468" s="187" t="s">
        <v>947</v>
      </c>
      <c r="D468" s="173" t="s">
        <v>353</v>
      </c>
      <c r="E468" s="174">
        <v>583.79999999999995</v>
      </c>
      <c r="F468" s="175"/>
      <c r="G468" s="176">
        <f>ROUND(E468*F468,2)</f>
        <v>0</v>
      </c>
      <c r="H468" s="175"/>
      <c r="I468" s="176">
        <f>ROUND(E468*H468,2)</f>
        <v>0</v>
      </c>
      <c r="J468" s="175"/>
      <c r="K468" s="176">
        <f>ROUND(E468*J468,2)</f>
        <v>0</v>
      </c>
      <c r="L468" s="176">
        <v>15</v>
      </c>
      <c r="M468" s="176">
        <f>G468*(1+L468/100)</f>
        <v>0</v>
      </c>
      <c r="N468" s="176">
        <v>4.5220000000000003E-2</v>
      </c>
      <c r="O468" s="176">
        <f>ROUND(E468*N468,2)</f>
        <v>26.4</v>
      </c>
      <c r="P468" s="176">
        <v>0</v>
      </c>
      <c r="Q468" s="176">
        <f>ROUND(E468*P468,2)</f>
        <v>0</v>
      </c>
      <c r="R468" s="176" t="s">
        <v>941</v>
      </c>
      <c r="S468" s="176" t="s">
        <v>269</v>
      </c>
      <c r="T468" s="161">
        <v>0.42099999999999999</v>
      </c>
      <c r="U468" s="161">
        <f>ROUND(E468*T468,2)</f>
        <v>245.78</v>
      </c>
      <c r="V468" s="161"/>
      <c r="W468" s="152"/>
      <c r="X468" s="152"/>
      <c r="Y468" s="152"/>
      <c r="Z468" s="152"/>
      <c r="AA468" s="152"/>
      <c r="AB468" s="152"/>
      <c r="AC468" s="152"/>
      <c r="AD468" s="152"/>
      <c r="AE468" s="152"/>
      <c r="AF468" s="152" t="s">
        <v>433</v>
      </c>
      <c r="AG468" s="152"/>
      <c r="AH468" s="152"/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  <c r="AV468" s="152"/>
      <c r="AW468" s="152"/>
      <c r="AX468" s="152"/>
      <c r="AY468" s="152"/>
      <c r="AZ468" s="152"/>
      <c r="BA468" s="152"/>
      <c r="BB468" s="152"/>
      <c r="BC468" s="152"/>
      <c r="BD468" s="152"/>
      <c r="BE468" s="152"/>
      <c r="BF468" s="152"/>
      <c r="BG468" s="152"/>
    </row>
    <row r="469" spans="1:59" outlineLevel="1" x14ac:dyDescent="0.2">
      <c r="A469" s="159"/>
      <c r="B469" s="160"/>
      <c r="C469" s="193" t="s">
        <v>2996</v>
      </c>
      <c r="D469" s="191"/>
      <c r="E469" s="192">
        <v>583.79999999999995</v>
      </c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52"/>
      <c r="X469" s="152"/>
      <c r="Y469" s="152"/>
      <c r="Z469" s="152"/>
      <c r="AA469" s="152"/>
      <c r="AB469" s="152"/>
      <c r="AC469" s="152"/>
      <c r="AD469" s="152"/>
      <c r="AE469" s="152"/>
      <c r="AF469" s="152" t="s">
        <v>329</v>
      </c>
      <c r="AG469" s="152">
        <v>0</v>
      </c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  <c r="AV469" s="152"/>
      <c r="AW469" s="152"/>
      <c r="AX469" s="152"/>
      <c r="AY469" s="152"/>
      <c r="AZ469" s="152"/>
      <c r="BA469" s="152"/>
      <c r="BB469" s="152"/>
      <c r="BC469" s="152"/>
      <c r="BD469" s="152"/>
      <c r="BE469" s="152"/>
      <c r="BF469" s="152"/>
      <c r="BG469" s="152"/>
    </row>
    <row r="470" spans="1:59" ht="22.5" outlineLevel="1" x14ac:dyDescent="0.2">
      <c r="A470" s="171">
        <v>138</v>
      </c>
      <c r="B470" s="172" t="s">
        <v>2649</v>
      </c>
      <c r="C470" s="187" t="s">
        <v>950</v>
      </c>
      <c r="D470" s="173" t="s">
        <v>364</v>
      </c>
      <c r="E470" s="174">
        <v>93.38</v>
      </c>
      <c r="F470" s="175"/>
      <c r="G470" s="176">
        <f>ROUND(E470*F470,2)</f>
        <v>0</v>
      </c>
      <c r="H470" s="175"/>
      <c r="I470" s="176">
        <f>ROUND(E470*H470,2)</f>
        <v>0</v>
      </c>
      <c r="J470" s="175"/>
      <c r="K470" s="176">
        <f>ROUND(E470*J470,2)</f>
        <v>0</v>
      </c>
      <c r="L470" s="176">
        <v>15</v>
      </c>
      <c r="M470" s="176">
        <f>G470*(1+L470/100)</f>
        <v>0</v>
      </c>
      <c r="N470" s="176">
        <v>1.0399999999999999E-3</v>
      </c>
      <c r="O470" s="176">
        <f>ROUND(E470*N470,2)</f>
        <v>0.1</v>
      </c>
      <c r="P470" s="176">
        <v>0</v>
      </c>
      <c r="Q470" s="176">
        <f>ROUND(E470*P470,2)</f>
        <v>0</v>
      </c>
      <c r="R470" s="176" t="s">
        <v>941</v>
      </c>
      <c r="S470" s="176" t="s">
        <v>269</v>
      </c>
      <c r="T470" s="161">
        <v>0.2</v>
      </c>
      <c r="U470" s="161">
        <f>ROUND(E470*T470,2)</f>
        <v>18.68</v>
      </c>
      <c r="V470" s="161"/>
      <c r="W470" s="152"/>
      <c r="X470" s="152"/>
      <c r="Y470" s="152"/>
      <c r="Z470" s="152"/>
      <c r="AA470" s="152"/>
      <c r="AB470" s="152"/>
      <c r="AC470" s="152"/>
      <c r="AD470" s="152"/>
      <c r="AE470" s="152"/>
      <c r="AF470" s="152" t="s">
        <v>433</v>
      </c>
      <c r="AG470" s="152"/>
      <c r="AH470" s="152"/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  <c r="AV470" s="152"/>
      <c r="AW470" s="152"/>
      <c r="AX470" s="152"/>
      <c r="AY470" s="152"/>
      <c r="AZ470" s="152"/>
      <c r="BA470" s="152"/>
      <c r="BB470" s="152"/>
      <c r="BC470" s="152"/>
      <c r="BD470" s="152"/>
      <c r="BE470" s="152"/>
      <c r="BF470" s="152"/>
      <c r="BG470" s="152"/>
    </row>
    <row r="471" spans="1:59" outlineLevel="1" x14ac:dyDescent="0.2">
      <c r="A471" s="159"/>
      <c r="B471" s="160"/>
      <c r="C471" s="193" t="s">
        <v>2997</v>
      </c>
      <c r="D471" s="191"/>
      <c r="E471" s="192">
        <v>93.38</v>
      </c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52"/>
      <c r="X471" s="152"/>
      <c r="Y471" s="152"/>
      <c r="Z471" s="152"/>
      <c r="AA471" s="152"/>
      <c r="AB471" s="152"/>
      <c r="AC471" s="152"/>
      <c r="AD471" s="152"/>
      <c r="AE471" s="152"/>
      <c r="AF471" s="152" t="s">
        <v>329</v>
      </c>
      <c r="AG471" s="152">
        <v>0</v>
      </c>
      <c r="AH471" s="152"/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  <c r="AV471" s="152"/>
      <c r="AW471" s="152"/>
      <c r="AX471" s="152"/>
      <c r="AY471" s="152"/>
      <c r="AZ471" s="152"/>
      <c r="BA471" s="152"/>
      <c r="BB471" s="152"/>
      <c r="BC471" s="152"/>
      <c r="BD471" s="152"/>
      <c r="BE471" s="152"/>
      <c r="BF471" s="152"/>
      <c r="BG471" s="152"/>
    </row>
    <row r="472" spans="1:59" ht="22.5" outlineLevel="1" x14ac:dyDescent="0.2">
      <c r="A472" s="171">
        <v>139</v>
      </c>
      <c r="B472" s="172" t="s">
        <v>2653</v>
      </c>
      <c r="C472" s="187" t="s">
        <v>953</v>
      </c>
      <c r="D472" s="173" t="s">
        <v>364</v>
      </c>
      <c r="E472" s="174">
        <v>46.69</v>
      </c>
      <c r="F472" s="175"/>
      <c r="G472" s="176">
        <f>ROUND(E472*F472,2)</f>
        <v>0</v>
      </c>
      <c r="H472" s="175"/>
      <c r="I472" s="176">
        <f>ROUND(E472*H472,2)</f>
        <v>0</v>
      </c>
      <c r="J472" s="175"/>
      <c r="K472" s="176">
        <f>ROUND(E472*J472,2)</f>
        <v>0</v>
      </c>
      <c r="L472" s="176">
        <v>15</v>
      </c>
      <c r="M472" s="176">
        <f>G472*(1+L472/100)</f>
        <v>0</v>
      </c>
      <c r="N472" s="176">
        <v>8.7399999999999995E-3</v>
      </c>
      <c r="O472" s="176">
        <f>ROUND(E472*N472,2)</f>
        <v>0.41</v>
      </c>
      <c r="P472" s="176">
        <v>0</v>
      </c>
      <c r="Q472" s="176">
        <f>ROUND(E472*P472,2)</f>
        <v>0</v>
      </c>
      <c r="R472" s="176" t="s">
        <v>941</v>
      </c>
      <c r="S472" s="176" t="s">
        <v>269</v>
      </c>
      <c r="T472" s="161">
        <v>0.33</v>
      </c>
      <c r="U472" s="161">
        <f>ROUND(E472*T472,2)</f>
        <v>15.41</v>
      </c>
      <c r="V472" s="161"/>
      <c r="W472" s="152"/>
      <c r="X472" s="152"/>
      <c r="Y472" s="152"/>
      <c r="Z472" s="152"/>
      <c r="AA472" s="152"/>
      <c r="AB472" s="152"/>
      <c r="AC472" s="152"/>
      <c r="AD472" s="152"/>
      <c r="AE472" s="152"/>
      <c r="AF472" s="152" t="s">
        <v>433</v>
      </c>
      <c r="AG472" s="152"/>
      <c r="AH472" s="152"/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  <c r="AV472" s="152"/>
      <c r="AW472" s="152"/>
      <c r="AX472" s="152"/>
      <c r="AY472" s="152"/>
      <c r="AZ472" s="152"/>
      <c r="BA472" s="152"/>
      <c r="BB472" s="152"/>
      <c r="BC472" s="152"/>
      <c r="BD472" s="152"/>
      <c r="BE472" s="152"/>
      <c r="BF472" s="152"/>
      <c r="BG472" s="152"/>
    </row>
    <row r="473" spans="1:59" outlineLevel="1" x14ac:dyDescent="0.2">
      <c r="A473" s="159"/>
      <c r="B473" s="160"/>
      <c r="C473" s="193" t="s">
        <v>2998</v>
      </c>
      <c r="D473" s="191"/>
      <c r="E473" s="192">
        <v>46.69</v>
      </c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52"/>
      <c r="X473" s="152"/>
      <c r="Y473" s="152"/>
      <c r="Z473" s="152"/>
      <c r="AA473" s="152"/>
      <c r="AB473" s="152"/>
      <c r="AC473" s="152"/>
      <c r="AD473" s="152"/>
      <c r="AE473" s="152"/>
      <c r="AF473" s="152" t="s">
        <v>329</v>
      </c>
      <c r="AG473" s="152">
        <v>0</v>
      </c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  <c r="AV473" s="152"/>
      <c r="AW473" s="152"/>
      <c r="AX473" s="152"/>
      <c r="AY473" s="152"/>
      <c r="AZ473" s="152"/>
      <c r="BA473" s="152"/>
      <c r="BB473" s="152"/>
      <c r="BC473" s="152"/>
      <c r="BD473" s="152"/>
      <c r="BE473" s="152"/>
      <c r="BF473" s="152"/>
      <c r="BG473" s="152"/>
    </row>
    <row r="474" spans="1:59" ht="22.5" outlineLevel="1" x14ac:dyDescent="0.2">
      <c r="A474" s="171">
        <v>140</v>
      </c>
      <c r="B474" s="172" t="s">
        <v>2655</v>
      </c>
      <c r="C474" s="187" t="s">
        <v>970</v>
      </c>
      <c r="D474" s="173" t="s">
        <v>364</v>
      </c>
      <c r="E474" s="174">
        <v>43.92</v>
      </c>
      <c r="F474" s="175"/>
      <c r="G474" s="176">
        <f>ROUND(E474*F474,2)</f>
        <v>0</v>
      </c>
      <c r="H474" s="175"/>
      <c r="I474" s="176">
        <f>ROUND(E474*H474,2)</f>
        <v>0</v>
      </c>
      <c r="J474" s="175"/>
      <c r="K474" s="176">
        <f>ROUND(E474*J474,2)</f>
        <v>0</v>
      </c>
      <c r="L474" s="176">
        <v>15</v>
      </c>
      <c r="M474" s="176">
        <f>G474*(1+L474/100)</f>
        <v>0</v>
      </c>
      <c r="N474" s="176">
        <v>8.4899999999999993E-3</v>
      </c>
      <c r="O474" s="176">
        <f>ROUND(E474*N474,2)</f>
        <v>0.37</v>
      </c>
      <c r="P474" s="176">
        <v>0</v>
      </c>
      <c r="Q474" s="176">
        <f>ROUND(E474*P474,2)</f>
        <v>0</v>
      </c>
      <c r="R474" s="176" t="s">
        <v>941</v>
      </c>
      <c r="S474" s="176" t="s">
        <v>269</v>
      </c>
      <c r="T474" s="161">
        <v>0.2</v>
      </c>
      <c r="U474" s="161">
        <f>ROUND(E474*T474,2)</f>
        <v>8.7799999999999994</v>
      </c>
      <c r="V474" s="161"/>
      <c r="W474" s="152"/>
      <c r="X474" s="152"/>
      <c r="Y474" s="152"/>
      <c r="Z474" s="152"/>
      <c r="AA474" s="152"/>
      <c r="AB474" s="152"/>
      <c r="AC474" s="152"/>
      <c r="AD474" s="152"/>
      <c r="AE474" s="152"/>
      <c r="AF474" s="152" t="s">
        <v>433</v>
      </c>
      <c r="AG474" s="152"/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  <c r="AV474" s="152"/>
      <c r="AW474" s="152"/>
      <c r="AX474" s="152"/>
      <c r="AY474" s="152"/>
      <c r="AZ474" s="152"/>
      <c r="BA474" s="152"/>
      <c r="BB474" s="152"/>
      <c r="BC474" s="152"/>
      <c r="BD474" s="152"/>
      <c r="BE474" s="152"/>
      <c r="BF474" s="152"/>
      <c r="BG474" s="152"/>
    </row>
    <row r="475" spans="1:59" outlineLevel="1" x14ac:dyDescent="0.2">
      <c r="A475" s="159"/>
      <c r="B475" s="160"/>
      <c r="C475" s="193" t="s">
        <v>2999</v>
      </c>
      <c r="D475" s="191"/>
      <c r="E475" s="192">
        <v>43.92</v>
      </c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52"/>
      <c r="X475" s="152"/>
      <c r="Y475" s="152"/>
      <c r="Z475" s="152"/>
      <c r="AA475" s="152"/>
      <c r="AB475" s="152"/>
      <c r="AC475" s="152"/>
      <c r="AD475" s="152"/>
      <c r="AE475" s="152"/>
      <c r="AF475" s="152" t="s">
        <v>329</v>
      </c>
      <c r="AG475" s="152">
        <v>0</v>
      </c>
      <c r="AH475" s="152"/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  <c r="AV475" s="152"/>
      <c r="AW475" s="152"/>
      <c r="AX475" s="152"/>
      <c r="AY475" s="152"/>
      <c r="AZ475" s="152"/>
      <c r="BA475" s="152"/>
      <c r="BB475" s="152"/>
      <c r="BC475" s="152"/>
      <c r="BD475" s="152"/>
      <c r="BE475" s="152"/>
      <c r="BF475" s="152"/>
      <c r="BG475" s="152"/>
    </row>
    <row r="476" spans="1:59" ht="22.5" outlineLevel="1" x14ac:dyDescent="0.2">
      <c r="A476" s="171">
        <v>141</v>
      </c>
      <c r="B476" s="172" t="s">
        <v>2657</v>
      </c>
      <c r="C476" s="187" t="s">
        <v>970</v>
      </c>
      <c r="D476" s="173" t="s">
        <v>364</v>
      </c>
      <c r="E476" s="174">
        <v>43.92</v>
      </c>
      <c r="F476" s="175"/>
      <c r="G476" s="176">
        <f>ROUND(E476*F476,2)</f>
        <v>0</v>
      </c>
      <c r="H476" s="175"/>
      <c r="I476" s="176">
        <f>ROUND(E476*H476,2)</f>
        <v>0</v>
      </c>
      <c r="J476" s="175"/>
      <c r="K476" s="176">
        <f>ROUND(E476*J476,2)</f>
        <v>0</v>
      </c>
      <c r="L476" s="176">
        <v>15</v>
      </c>
      <c r="M476" s="176">
        <f>G476*(1+L476/100)</f>
        <v>0</v>
      </c>
      <c r="N476" s="176">
        <v>8.5100000000000002E-3</v>
      </c>
      <c r="O476" s="176">
        <f>ROUND(E476*N476,2)</f>
        <v>0.37</v>
      </c>
      <c r="P476" s="176">
        <v>0</v>
      </c>
      <c r="Q476" s="176">
        <f>ROUND(E476*P476,2)</f>
        <v>0</v>
      </c>
      <c r="R476" s="176" t="s">
        <v>941</v>
      </c>
      <c r="S476" s="176" t="s">
        <v>269</v>
      </c>
      <c r="T476" s="161">
        <v>0.2</v>
      </c>
      <c r="U476" s="161">
        <f>ROUND(E476*T476,2)</f>
        <v>8.7799999999999994</v>
      </c>
      <c r="V476" s="161"/>
      <c r="W476" s="152"/>
      <c r="X476" s="152"/>
      <c r="Y476" s="152"/>
      <c r="Z476" s="152"/>
      <c r="AA476" s="152"/>
      <c r="AB476" s="152"/>
      <c r="AC476" s="152"/>
      <c r="AD476" s="152"/>
      <c r="AE476" s="152"/>
      <c r="AF476" s="152" t="s">
        <v>433</v>
      </c>
      <c r="AG476" s="152"/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  <c r="AV476" s="152"/>
      <c r="AW476" s="152"/>
      <c r="AX476" s="152"/>
      <c r="AY476" s="152"/>
      <c r="AZ476" s="152"/>
      <c r="BA476" s="152"/>
      <c r="BB476" s="152"/>
      <c r="BC476" s="152"/>
      <c r="BD476" s="152"/>
      <c r="BE476" s="152"/>
      <c r="BF476" s="152"/>
      <c r="BG476" s="152"/>
    </row>
    <row r="477" spans="1:59" outlineLevel="1" x14ac:dyDescent="0.2">
      <c r="A477" s="159"/>
      <c r="B477" s="160"/>
      <c r="C477" s="193" t="s">
        <v>2999</v>
      </c>
      <c r="D477" s="191"/>
      <c r="E477" s="192">
        <v>43.92</v>
      </c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52"/>
      <c r="X477" s="152"/>
      <c r="Y477" s="152"/>
      <c r="Z477" s="152"/>
      <c r="AA477" s="152"/>
      <c r="AB477" s="152"/>
      <c r="AC477" s="152"/>
      <c r="AD477" s="152"/>
      <c r="AE477" s="152"/>
      <c r="AF477" s="152" t="s">
        <v>329</v>
      </c>
      <c r="AG477" s="152">
        <v>0</v>
      </c>
      <c r="AH477" s="152"/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  <c r="AV477" s="152"/>
      <c r="AW477" s="152"/>
      <c r="AX477" s="152"/>
      <c r="AY477" s="152"/>
      <c r="AZ477" s="152"/>
      <c r="BA477" s="152"/>
      <c r="BB477" s="152"/>
      <c r="BC477" s="152"/>
      <c r="BD477" s="152"/>
      <c r="BE477" s="152"/>
      <c r="BF477" s="152"/>
      <c r="BG477" s="152"/>
    </row>
    <row r="478" spans="1:59" ht="22.5" outlineLevel="1" x14ac:dyDescent="0.2">
      <c r="A478" s="177">
        <v>142</v>
      </c>
      <c r="B478" s="178" t="s">
        <v>3000</v>
      </c>
      <c r="C478" s="186" t="s">
        <v>965</v>
      </c>
      <c r="D478" s="179" t="s">
        <v>395</v>
      </c>
      <c r="E478" s="180">
        <v>1</v>
      </c>
      <c r="F478" s="181"/>
      <c r="G478" s="182">
        <f>ROUND(E478*F478,2)</f>
        <v>0</v>
      </c>
      <c r="H478" s="181"/>
      <c r="I478" s="182">
        <f>ROUND(E478*H478,2)</f>
        <v>0</v>
      </c>
      <c r="J478" s="181"/>
      <c r="K478" s="182">
        <f>ROUND(E478*J478,2)</f>
        <v>0</v>
      </c>
      <c r="L478" s="182">
        <v>15</v>
      </c>
      <c r="M478" s="182">
        <f>G478*(1+L478/100)</f>
        <v>0</v>
      </c>
      <c r="N478" s="182">
        <v>3.8500000000000001E-3</v>
      </c>
      <c r="O478" s="182">
        <f>ROUND(E478*N478,2)</f>
        <v>0</v>
      </c>
      <c r="P478" s="182">
        <v>0</v>
      </c>
      <c r="Q478" s="182">
        <f>ROUND(E478*P478,2)</f>
        <v>0</v>
      </c>
      <c r="R478" s="182" t="s">
        <v>941</v>
      </c>
      <c r="S478" s="182" t="s">
        <v>269</v>
      </c>
      <c r="T478" s="161">
        <v>0.24</v>
      </c>
      <c r="U478" s="161">
        <f>ROUND(E478*T478,2)</f>
        <v>0.24</v>
      </c>
      <c r="V478" s="161"/>
      <c r="W478" s="152"/>
      <c r="X478" s="152"/>
      <c r="Y478" s="152"/>
      <c r="Z478" s="152"/>
      <c r="AA478" s="152"/>
      <c r="AB478" s="152"/>
      <c r="AC478" s="152"/>
      <c r="AD478" s="152"/>
      <c r="AE478" s="152"/>
      <c r="AF478" s="152" t="s">
        <v>433</v>
      </c>
      <c r="AG478" s="152"/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  <c r="AV478" s="152"/>
      <c r="AW478" s="152"/>
      <c r="AX478" s="152"/>
      <c r="AY478" s="152"/>
      <c r="AZ478" s="152"/>
      <c r="BA478" s="152"/>
      <c r="BB478" s="152"/>
      <c r="BC478" s="152"/>
      <c r="BD478" s="152"/>
      <c r="BE478" s="152"/>
      <c r="BF478" s="152"/>
      <c r="BG478" s="152"/>
    </row>
    <row r="479" spans="1:59" ht="22.5" outlineLevel="1" x14ac:dyDescent="0.2">
      <c r="A479" s="177">
        <v>143</v>
      </c>
      <c r="B479" s="178" t="s">
        <v>3001</v>
      </c>
      <c r="C479" s="186" t="s">
        <v>974</v>
      </c>
      <c r="D479" s="179" t="s">
        <v>395</v>
      </c>
      <c r="E479" s="180">
        <v>2</v>
      </c>
      <c r="F479" s="181"/>
      <c r="G479" s="182">
        <f>ROUND(E479*F479,2)</f>
        <v>0</v>
      </c>
      <c r="H479" s="181"/>
      <c r="I479" s="182">
        <f>ROUND(E479*H479,2)</f>
        <v>0</v>
      </c>
      <c r="J479" s="181"/>
      <c r="K479" s="182">
        <f>ROUND(E479*J479,2)</f>
        <v>0</v>
      </c>
      <c r="L479" s="182">
        <v>15</v>
      </c>
      <c r="M479" s="182">
        <f>G479*(1+L479/100)</f>
        <v>0</v>
      </c>
      <c r="N479" s="182">
        <v>3.8500000000000001E-3</v>
      </c>
      <c r="O479" s="182">
        <f>ROUND(E479*N479,2)</f>
        <v>0.01</v>
      </c>
      <c r="P479" s="182">
        <v>0</v>
      </c>
      <c r="Q479" s="182">
        <f>ROUND(E479*P479,2)</f>
        <v>0</v>
      </c>
      <c r="R479" s="182" t="s">
        <v>941</v>
      </c>
      <c r="S479" s="182" t="s">
        <v>269</v>
      </c>
      <c r="T479" s="161">
        <v>0.24</v>
      </c>
      <c r="U479" s="161">
        <f>ROUND(E479*T479,2)</f>
        <v>0.48</v>
      </c>
      <c r="V479" s="161"/>
      <c r="W479" s="152"/>
      <c r="X479" s="152"/>
      <c r="Y479" s="152"/>
      <c r="Z479" s="152"/>
      <c r="AA479" s="152"/>
      <c r="AB479" s="152"/>
      <c r="AC479" s="152"/>
      <c r="AD479" s="152"/>
      <c r="AE479" s="152"/>
      <c r="AF479" s="152" t="s">
        <v>433</v>
      </c>
      <c r="AG479" s="152"/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  <c r="AV479" s="152"/>
      <c r="AW479" s="152"/>
      <c r="AX479" s="152"/>
      <c r="AY479" s="152"/>
      <c r="AZ479" s="152"/>
      <c r="BA479" s="152"/>
      <c r="BB479" s="152"/>
      <c r="BC479" s="152"/>
      <c r="BD479" s="152"/>
      <c r="BE479" s="152"/>
      <c r="BF479" s="152"/>
      <c r="BG479" s="152"/>
    </row>
    <row r="480" spans="1:59" outlineLevel="1" x14ac:dyDescent="0.2">
      <c r="A480" s="171">
        <v>144</v>
      </c>
      <c r="B480" s="172" t="s">
        <v>980</v>
      </c>
      <c r="C480" s="187" t="s">
        <v>2659</v>
      </c>
      <c r="D480" s="173" t="s">
        <v>395</v>
      </c>
      <c r="E480" s="174">
        <v>1135</v>
      </c>
      <c r="F480" s="175"/>
      <c r="G480" s="176">
        <f>ROUND(E480*F480,2)</f>
        <v>0</v>
      </c>
      <c r="H480" s="175"/>
      <c r="I480" s="176">
        <f>ROUND(E480*H480,2)</f>
        <v>0</v>
      </c>
      <c r="J480" s="175"/>
      <c r="K480" s="176">
        <f>ROUND(E480*J480,2)</f>
        <v>0</v>
      </c>
      <c r="L480" s="176">
        <v>15</v>
      </c>
      <c r="M480" s="176">
        <f>G480*(1+L480/100)</f>
        <v>0</v>
      </c>
      <c r="N480" s="176">
        <v>0</v>
      </c>
      <c r="O480" s="176">
        <f>ROUND(E480*N480,2)</f>
        <v>0</v>
      </c>
      <c r="P480" s="176">
        <v>0</v>
      </c>
      <c r="Q480" s="176">
        <f>ROUND(E480*P480,2)</f>
        <v>0</v>
      </c>
      <c r="R480" s="176"/>
      <c r="S480" s="176" t="s">
        <v>265</v>
      </c>
      <c r="T480" s="161">
        <v>0</v>
      </c>
      <c r="U480" s="161">
        <f>ROUND(E480*T480,2)</f>
        <v>0</v>
      </c>
      <c r="V480" s="161"/>
      <c r="W480" s="152"/>
      <c r="X480" s="152"/>
      <c r="Y480" s="152"/>
      <c r="Z480" s="152"/>
      <c r="AA480" s="152"/>
      <c r="AB480" s="152"/>
      <c r="AC480" s="152"/>
      <c r="AD480" s="152"/>
      <c r="AE480" s="152"/>
      <c r="AF480" s="152" t="s">
        <v>433</v>
      </c>
      <c r="AG480" s="152"/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  <c r="AV480" s="152"/>
      <c r="AW480" s="152"/>
      <c r="AX480" s="152"/>
      <c r="AY480" s="152"/>
      <c r="AZ480" s="152"/>
      <c r="BA480" s="152"/>
      <c r="BB480" s="152"/>
      <c r="BC480" s="152"/>
      <c r="BD480" s="152"/>
      <c r="BE480" s="152"/>
      <c r="BF480" s="152"/>
      <c r="BG480" s="152"/>
    </row>
    <row r="481" spans="1:59" outlineLevel="1" x14ac:dyDescent="0.2">
      <c r="A481" s="159"/>
      <c r="B481" s="160"/>
      <c r="C481" s="193" t="s">
        <v>3002</v>
      </c>
      <c r="D481" s="191"/>
      <c r="E481" s="192">
        <v>1135</v>
      </c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52"/>
      <c r="X481" s="152"/>
      <c r="Y481" s="152"/>
      <c r="Z481" s="152"/>
      <c r="AA481" s="152"/>
      <c r="AB481" s="152"/>
      <c r="AC481" s="152"/>
      <c r="AD481" s="152"/>
      <c r="AE481" s="152"/>
      <c r="AF481" s="152" t="s">
        <v>329</v>
      </c>
      <c r="AG481" s="152">
        <v>0</v>
      </c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  <c r="AV481" s="152"/>
      <c r="AW481" s="152"/>
      <c r="AX481" s="152"/>
      <c r="AY481" s="152"/>
      <c r="AZ481" s="152"/>
      <c r="BA481" s="152"/>
      <c r="BB481" s="152"/>
      <c r="BC481" s="152"/>
      <c r="BD481" s="152"/>
      <c r="BE481" s="152"/>
      <c r="BF481" s="152"/>
      <c r="BG481" s="152"/>
    </row>
    <row r="482" spans="1:59" outlineLevel="1" x14ac:dyDescent="0.2">
      <c r="A482" s="171">
        <v>145</v>
      </c>
      <c r="B482" s="172" t="s">
        <v>3003</v>
      </c>
      <c r="C482" s="187" t="s">
        <v>959</v>
      </c>
      <c r="D482" s="173" t="s">
        <v>364</v>
      </c>
      <c r="E482" s="174">
        <v>30.81</v>
      </c>
      <c r="F482" s="175"/>
      <c r="G482" s="176">
        <f>ROUND(E482*F482,2)</f>
        <v>0</v>
      </c>
      <c r="H482" s="175"/>
      <c r="I482" s="176">
        <f>ROUND(E482*H482,2)</f>
        <v>0</v>
      </c>
      <c r="J482" s="175"/>
      <c r="K482" s="176">
        <f>ROUND(E482*J482,2)</f>
        <v>0</v>
      </c>
      <c r="L482" s="176">
        <v>15</v>
      </c>
      <c r="M482" s="176">
        <f>G482*(1+L482/100)</f>
        <v>0</v>
      </c>
      <c r="N482" s="176">
        <v>1.41E-3</v>
      </c>
      <c r="O482" s="176">
        <f>ROUND(E482*N482,2)</f>
        <v>0.04</v>
      </c>
      <c r="P482" s="176">
        <v>0</v>
      </c>
      <c r="Q482" s="176">
        <f>ROUND(E482*P482,2)</f>
        <v>0</v>
      </c>
      <c r="R482" s="176" t="s">
        <v>941</v>
      </c>
      <c r="S482" s="176" t="s">
        <v>269</v>
      </c>
      <c r="T482" s="161">
        <v>0.185</v>
      </c>
      <c r="U482" s="161">
        <f>ROUND(E482*T482,2)</f>
        <v>5.7</v>
      </c>
      <c r="V482" s="161"/>
      <c r="W482" s="152"/>
      <c r="X482" s="152"/>
      <c r="Y482" s="152"/>
      <c r="Z482" s="152"/>
      <c r="AA482" s="152"/>
      <c r="AB482" s="152"/>
      <c r="AC482" s="152"/>
      <c r="AD482" s="152"/>
      <c r="AE482" s="152"/>
      <c r="AF482" s="152" t="s">
        <v>433</v>
      </c>
      <c r="AG482" s="152"/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  <c r="AV482" s="152"/>
      <c r="AW482" s="152"/>
      <c r="AX482" s="152"/>
      <c r="AY482" s="152"/>
      <c r="AZ482" s="152"/>
      <c r="BA482" s="152"/>
      <c r="BB482" s="152"/>
      <c r="BC482" s="152"/>
      <c r="BD482" s="152"/>
      <c r="BE482" s="152"/>
      <c r="BF482" s="152"/>
      <c r="BG482" s="152"/>
    </row>
    <row r="483" spans="1:59" outlineLevel="1" x14ac:dyDescent="0.2">
      <c r="A483" s="159"/>
      <c r="B483" s="160"/>
      <c r="C483" s="193" t="s">
        <v>3004</v>
      </c>
      <c r="D483" s="191"/>
      <c r="E483" s="192">
        <v>30.81</v>
      </c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52"/>
      <c r="X483" s="152"/>
      <c r="Y483" s="152"/>
      <c r="Z483" s="152"/>
      <c r="AA483" s="152"/>
      <c r="AB483" s="152"/>
      <c r="AC483" s="152"/>
      <c r="AD483" s="152"/>
      <c r="AE483" s="152"/>
      <c r="AF483" s="152" t="s">
        <v>329</v>
      </c>
      <c r="AG483" s="152">
        <v>0</v>
      </c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  <c r="AV483" s="152"/>
      <c r="AW483" s="152"/>
      <c r="AX483" s="152"/>
      <c r="AY483" s="152"/>
      <c r="AZ483" s="152"/>
      <c r="BA483" s="152"/>
      <c r="BB483" s="152"/>
      <c r="BC483" s="152"/>
      <c r="BD483" s="152"/>
      <c r="BE483" s="152"/>
      <c r="BF483" s="152"/>
      <c r="BG483" s="152"/>
    </row>
    <row r="484" spans="1:59" outlineLevel="1" x14ac:dyDescent="0.2">
      <c r="A484" s="177">
        <v>146</v>
      </c>
      <c r="B484" s="178" t="s">
        <v>3005</v>
      </c>
      <c r="C484" s="186" t="s">
        <v>979</v>
      </c>
      <c r="D484" s="179" t="s">
        <v>395</v>
      </c>
      <c r="E484" s="180">
        <v>2</v>
      </c>
      <c r="F484" s="181"/>
      <c r="G484" s="182">
        <f>ROUND(E484*F484,2)</f>
        <v>0</v>
      </c>
      <c r="H484" s="181"/>
      <c r="I484" s="182">
        <f>ROUND(E484*H484,2)</f>
        <v>0</v>
      </c>
      <c r="J484" s="181"/>
      <c r="K484" s="182">
        <f>ROUND(E484*J484,2)</f>
        <v>0</v>
      </c>
      <c r="L484" s="182">
        <v>15</v>
      </c>
      <c r="M484" s="182">
        <f>G484*(1+L484/100)</f>
        <v>0</v>
      </c>
      <c r="N484" s="182">
        <v>6.0000000000000001E-3</v>
      </c>
      <c r="O484" s="182">
        <f>ROUND(E484*N484,2)</f>
        <v>0.01</v>
      </c>
      <c r="P484" s="182">
        <v>0</v>
      </c>
      <c r="Q484" s="182">
        <f>ROUND(E484*P484,2)</f>
        <v>0</v>
      </c>
      <c r="R484" s="182" t="s">
        <v>941</v>
      </c>
      <c r="S484" s="182" t="s">
        <v>269</v>
      </c>
      <c r="T484" s="161">
        <v>2.64</v>
      </c>
      <c r="U484" s="161">
        <f>ROUND(E484*T484,2)</f>
        <v>5.28</v>
      </c>
      <c r="V484" s="161"/>
      <c r="W484" s="152"/>
      <c r="X484" s="152"/>
      <c r="Y484" s="152"/>
      <c r="Z484" s="152"/>
      <c r="AA484" s="152"/>
      <c r="AB484" s="152"/>
      <c r="AC484" s="152"/>
      <c r="AD484" s="152"/>
      <c r="AE484" s="152"/>
      <c r="AF484" s="152" t="s">
        <v>433</v>
      </c>
      <c r="AG484" s="152"/>
      <c r="AH484" s="152"/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  <c r="AV484" s="152"/>
      <c r="AW484" s="152"/>
      <c r="AX484" s="152"/>
      <c r="AY484" s="152"/>
      <c r="AZ484" s="152"/>
      <c r="BA484" s="152"/>
      <c r="BB484" s="152"/>
      <c r="BC484" s="152"/>
      <c r="BD484" s="152"/>
      <c r="BE484" s="152"/>
      <c r="BF484" s="152"/>
      <c r="BG484" s="152"/>
    </row>
    <row r="485" spans="1:59" outlineLevel="1" x14ac:dyDescent="0.2">
      <c r="A485" s="171">
        <v>147</v>
      </c>
      <c r="B485" s="172" t="s">
        <v>3006</v>
      </c>
      <c r="C485" s="187" t="s">
        <v>967</v>
      </c>
      <c r="D485" s="173" t="s">
        <v>364</v>
      </c>
      <c r="E485" s="174">
        <v>55.95</v>
      </c>
      <c r="F485" s="175"/>
      <c r="G485" s="176">
        <f>ROUND(E485*F485,2)</f>
        <v>0</v>
      </c>
      <c r="H485" s="175"/>
      <c r="I485" s="176">
        <f>ROUND(E485*H485,2)</f>
        <v>0</v>
      </c>
      <c r="J485" s="175"/>
      <c r="K485" s="176">
        <f>ROUND(E485*J485,2)</f>
        <v>0</v>
      </c>
      <c r="L485" s="176">
        <v>15</v>
      </c>
      <c r="M485" s="176">
        <f>G485*(1+L485/100)</f>
        <v>0</v>
      </c>
      <c r="N485" s="176">
        <v>2.9E-4</v>
      </c>
      <c r="O485" s="176">
        <f>ROUND(E485*N485,2)</f>
        <v>0.02</v>
      </c>
      <c r="P485" s="176">
        <v>0</v>
      </c>
      <c r="Q485" s="176">
        <f>ROUND(E485*P485,2)</f>
        <v>0</v>
      </c>
      <c r="R485" s="176" t="s">
        <v>941</v>
      </c>
      <c r="S485" s="176" t="s">
        <v>269</v>
      </c>
      <c r="T485" s="161">
        <v>6.7000000000000004E-2</v>
      </c>
      <c r="U485" s="161">
        <f>ROUND(E485*T485,2)</f>
        <v>3.75</v>
      </c>
      <c r="V485" s="161"/>
      <c r="W485" s="152"/>
      <c r="X485" s="152"/>
      <c r="Y485" s="152"/>
      <c r="Z485" s="152"/>
      <c r="AA485" s="152"/>
      <c r="AB485" s="152"/>
      <c r="AC485" s="152"/>
      <c r="AD485" s="152"/>
      <c r="AE485" s="152"/>
      <c r="AF485" s="152" t="s">
        <v>433</v>
      </c>
      <c r="AG485" s="152"/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  <c r="AV485" s="152"/>
      <c r="AW485" s="152"/>
      <c r="AX485" s="152"/>
      <c r="AY485" s="152"/>
      <c r="AZ485" s="152"/>
      <c r="BA485" s="152"/>
      <c r="BB485" s="152"/>
      <c r="BC485" s="152"/>
      <c r="BD485" s="152"/>
      <c r="BE485" s="152"/>
      <c r="BF485" s="152"/>
      <c r="BG485" s="152"/>
    </row>
    <row r="486" spans="1:59" outlineLevel="1" x14ac:dyDescent="0.2">
      <c r="A486" s="159"/>
      <c r="B486" s="160"/>
      <c r="C486" s="193" t="s">
        <v>3007</v>
      </c>
      <c r="D486" s="191"/>
      <c r="E486" s="192">
        <v>55.95</v>
      </c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52"/>
      <c r="X486" s="152"/>
      <c r="Y486" s="152"/>
      <c r="Z486" s="152"/>
      <c r="AA486" s="152"/>
      <c r="AB486" s="152"/>
      <c r="AC486" s="152"/>
      <c r="AD486" s="152"/>
      <c r="AE486" s="152"/>
      <c r="AF486" s="152" t="s">
        <v>329</v>
      </c>
      <c r="AG486" s="152">
        <v>0</v>
      </c>
      <c r="AH486" s="152"/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  <c r="AV486" s="152"/>
      <c r="AW486" s="152"/>
      <c r="AX486" s="152"/>
      <c r="AY486" s="152"/>
      <c r="AZ486" s="152"/>
      <c r="BA486" s="152"/>
      <c r="BB486" s="152"/>
      <c r="BC486" s="152"/>
      <c r="BD486" s="152"/>
      <c r="BE486" s="152"/>
      <c r="BF486" s="152"/>
      <c r="BG486" s="152"/>
    </row>
    <row r="487" spans="1:59" outlineLevel="1" x14ac:dyDescent="0.2">
      <c r="A487" s="177">
        <v>148</v>
      </c>
      <c r="B487" s="178" t="s">
        <v>3008</v>
      </c>
      <c r="C487" s="186" t="s">
        <v>990</v>
      </c>
      <c r="D487" s="179" t="s">
        <v>395</v>
      </c>
      <c r="E487" s="180">
        <v>4</v>
      </c>
      <c r="F487" s="181"/>
      <c r="G487" s="182">
        <f>ROUND(E487*F487,2)</f>
        <v>0</v>
      </c>
      <c r="H487" s="181"/>
      <c r="I487" s="182">
        <f>ROUND(E487*H487,2)</f>
        <v>0</v>
      </c>
      <c r="J487" s="181"/>
      <c r="K487" s="182">
        <f>ROUND(E487*J487,2)</f>
        <v>0</v>
      </c>
      <c r="L487" s="182">
        <v>15</v>
      </c>
      <c r="M487" s="182">
        <f>G487*(1+L487/100)</f>
        <v>0</v>
      </c>
      <c r="N487" s="182">
        <v>1.1339999999999999E-2</v>
      </c>
      <c r="O487" s="182">
        <f>ROUND(E487*N487,2)</f>
        <v>0.05</v>
      </c>
      <c r="P487" s="182">
        <v>0</v>
      </c>
      <c r="Q487" s="182">
        <f>ROUND(E487*P487,2)</f>
        <v>0</v>
      </c>
      <c r="R487" s="182" t="s">
        <v>941</v>
      </c>
      <c r="S487" s="182" t="s">
        <v>269</v>
      </c>
      <c r="T487" s="161">
        <v>0.27600000000000002</v>
      </c>
      <c r="U487" s="161">
        <f>ROUND(E487*T487,2)</f>
        <v>1.1000000000000001</v>
      </c>
      <c r="V487" s="161"/>
      <c r="W487" s="152"/>
      <c r="X487" s="152"/>
      <c r="Y487" s="152"/>
      <c r="Z487" s="152"/>
      <c r="AA487" s="152"/>
      <c r="AB487" s="152"/>
      <c r="AC487" s="152"/>
      <c r="AD487" s="152"/>
      <c r="AE487" s="152"/>
      <c r="AF487" s="152" t="s">
        <v>433</v>
      </c>
      <c r="AG487" s="152"/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  <c r="AV487" s="152"/>
      <c r="AW487" s="152"/>
      <c r="AX487" s="152"/>
      <c r="AY487" s="152"/>
      <c r="AZ487" s="152"/>
      <c r="BA487" s="152"/>
      <c r="BB487" s="152"/>
      <c r="BC487" s="152"/>
      <c r="BD487" s="152"/>
      <c r="BE487" s="152"/>
      <c r="BF487" s="152"/>
      <c r="BG487" s="152"/>
    </row>
    <row r="488" spans="1:59" outlineLevel="1" x14ac:dyDescent="0.2">
      <c r="A488" s="171">
        <v>149</v>
      </c>
      <c r="B488" s="172" t="s">
        <v>980</v>
      </c>
      <c r="C488" s="187" t="s">
        <v>981</v>
      </c>
      <c r="D488" s="173" t="s">
        <v>395</v>
      </c>
      <c r="E488" s="174">
        <v>1</v>
      </c>
      <c r="F488" s="175"/>
      <c r="G488" s="176">
        <f>ROUND(E488*F488,2)</f>
        <v>0</v>
      </c>
      <c r="H488" s="175"/>
      <c r="I488" s="176">
        <f>ROUND(E488*H488,2)</f>
        <v>0</v>
      </c>
      <c r="J488" s="175"/>
      <c r="K488" s="176">
        <f>ROUND(E488*J488,2)</f>
        <v>0</v>
      </c>
      <c r="L488" s="176">
        <v>15</v>
      </c>
      <c r="M488" s="176">
        <f>G488*(1+L488/100)</f>
        <v>0</v>
      </c>
      <c r="N488" s="176">
        <v>0</v>
      </c>
      <c r="O488" s="176">
        <f>ROUND(E488*N488,2)</f>
        <v>0</v>
      </c>
      <c r="P488" s="176">
        <v>0</v>
      </c>
      <c r="Q488" s="176">
        <f>ROUND(E488*P488,2)</f>
        <v>0</v>
      </c>
      <c r="R488" s="176"/>
      <c r="S488" s="176" t="s">
        <v>265</v>
      </c>
      <c r="T488" s="161">
        <v>0</v>
      </c>
      <c r="U488" s="161">
        <f>ROUND(E488*T488,2)</f>
        <v>0</v>
      </c>
      <c r="V488" s="161"/>
      <c r="W488" s="152"/>
      <c r="X488" s="152"/>
      <c r="Y488" s="152"/>
      <c r="Z488" s="152"/>
      <c r="AA488" s="152"/>
      <c r="AB488" s="152"/>
      <c r="AC488" s="152"/>
      <c r="AD488" s="152"/>
      <c r="AE488" s="152"/>
      <c r="AF488" s="152" t="s">
        <v>1548</v>
      </c>
      <c r="AG488" s="152"/>
      <c r="AH488" s="152"/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  <c r="AV488" s="152"/>
      <c r="AW488" s="152"/>
      <c r="AX488" s="152"/>
      <c r="AY488" s="152"/>
      <c r="AZ488" s="152"/>
      <c r="BA488" s="152"/>
      <c r="BB488" s="152"/>
      <c r="BC488" s="152"/>
      <c r="BD488" s="152"/>
      <c r="BE488" s="152"/>
      <c r="BF488" s="152"/>
      <c r="BG488" s="152"/>
    </row>
    <row r="489" spans="1:59" outlineLevel="1" x14ac:dyDescent="0.2">
      <c r="A489" s="159"/>
      <c r="B489" s="160"/>
      <c r="C489" s="193" t="s">
        <v>59</v>
      </c>
      <c r="D489" s="191"/>
      <c r="E489" s="192">
        <v>1</v>
      </c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52"/>
      <c r="X489" s="152"/>
      <c r="Y489" s="152"/>
      <c r="Z489" s="152"/>
      <c r="AA489" s="152"/>
      <c r="AB489" s="152"/>
      <c r="AC489" s="152"/>
      <c r="AD489" s="152"/>
      <c r="AE489" s="152"/>
      <c r="AF489" s="152" t="s">
        <v>329</v>
      </c>
      <c r="AG489" s="152">
        <v>0</v>
      </c>
      <c r="AH489" s="152"/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  <c r="AV489" s="152"/>
      <c r="AW489" s="152"/>
      <c r="AX489" s="152"/>
      <c r="AY489" s="152"/>
      <c r="AZ489" s="152"/>
      <c r="BA489" s="152"/>
      <c r="BB489" s="152"/>
      <c r="BC489" s="152"/>
      <c r="BD489" s="152"/>
      <c r="BE489" s="152"/>
      <c r="BF489" s="152"/>
      <c r="BG489" s="152"/>
    </row>
    <row r="490" spans="1:59" outlineLevel="1" x14ac:dyDescent="0.2">
      <c r="A490" s="171">
        <v>150</v>
      </c>
      <c r="B490" s="172" t="s">
        <v>982</v>
      </c>
      <c r="C490" s="187" t="s">
        <v>983</v>
      </c>
      <c r="D490" s="173" t="s">
        <v>395</v>
      </c>
      <c r="E490" s="174">
        <v>1</v>
      </c>
      <c r="F490" s="175"/>
      <c r="G490" s="176">
        <f>ROUND(E490*F490,2)</f>
        <v>0</v>
      </c>
      <c r="H490" s="175"/>
      <c r="I490" s="176">
        <f>ROUND(E490*H490,2)</f>
        <v>0</v>
      </c>
      <c r="J490" s="175"/>
      <c r="K490" s="176">
        <f>ROUND(E490*J490,2)</f>
        <v>0</v>
      </c>
      <c r="L490" s="176">
        <v>15</v>
      </c>
      <c r="M490" s="176">
        <f>G490*(1+L490/100)</f>
        <v>0</v>
      </c>
      <c r="N490" s="176">
        <v>0</v>
      </c>
      <c r="O490" s="176">
        <f>ROUND(E490*N490,2)</f>
        <v>0</v>
      </c>
      <c r="P490" s="176">
        <v>0</v>
      </c>
      <c r="Q490" s="176">
        <f>ROUND(E490*P490,2)</f>
        <v>0</v>
      </c>
      <c r="R490" s="176"/>
      <c r="S490" s="176" t="s">
        <v>265</v>
      </c>
      <c r="T490" s="161">
        <v>0</v>
      </c>
      <c r="U490" s="161">
        <f>ROUND(E490*T490,2)</f>
        <v>0</v>
      </c>
      <c r="V490" s="161"/>
      <c r="W490" s="152"/>
      <c r="X490" s="152"/>
      <c r="Y490" s="152"/>
      <c r="Z490" s="152"/>
      <c r="AA490" s="152"/>
      <c r="AB490" s="152"/>
      <c r="AC490" s="152"/>
      <c r="AD490" s="152"/>
      <c r="AE490" s="152"/>
      <c r="AF490" s="152" t="s">
        <v>433</v>
      </c>
      <c r="AG490" s="152"/>
      <c r="AH490" s="152"/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  <c r="AV490" s="152"/>
      <c r="AW490" s="152"/>
      <c r="AX490" s="152"/>
      <c r="AY490" s="152"/>
      <c r="AZ490" s="152"/>
      <c r="BA490" s="152"/>
      <c r="BB490" s="152"/>
      <c r="BC490" s="152"/>
      <c r="BD490" s="152"/>
      <c r="BE490" s="152"/>
      <c r="BF490" s="152"/>
      <c r="BG490" s="152"/>
    </row>
    <row r="491" spans="1:59" outlineLevel="1" x14ac:dyDescent="0.2">
      <c r="A491" s="159"/>
      <c r="B491" s="160"/>
      <c r="C491" s="193" t="s">
        <v>59</v>
      </c>
      <c r="D491" s="191"/>
      <c r="E491" s="192">
        <v>1</v>
      </c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52"/>
      <c r="X491" s="152"/>
      <c r="Y491" s="152"/>
      <c r="Z491" s="152"/>
      <c r="AA491" s="152"/>
      <c r="AB491" s="152"/>
      <c r="AC491" s="152"/>
      <c r="AD491" s="152"/>
      <c r="AE491" s="152"/>
      <c r="AF491" s="152" t="s">
        <v>329</v>
      </c>
      <c r="AG491" s="152">
        <v>0</v>
      </c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  <c r="AV491" s="152"/>
      <c r="AW491" s="152"/>
      <c r="AX491" s="152"/>
      <c r="AY491" s="152"/>
      <c r="AZ491" s="152"/>
      <c r="BA491" s="152"/>
      <c r="BB491" s="152"/>
      <c r="BC491" s="152"/>
      <c r="BD491" s="152"/>
      <c r="BE491" s="152"/>
      <c r="BF491" s="152"/>
      <c r="BG491" s="152"/>
    </row>
    <row r="492" spans="1:59" outlineLevel="1" x14ac:dyDescent="0.2">
      <c r="A492" s="171">
        <v>151</v>
      </c>
      <c r="B492" s="172" t="s">
        <v>984</v>
      </c>
      <c r="C492" s="187" t="s">
        <v>985</v>
      </c>
      <c r="D492" s="173" t="s">
        <v>395</v>
      </c>
      <c r="E492" s="174">
        <v>1</v>
      </c>
      <c r="F492" s="175"/>
      <c r="G492" s="176">
        <f>ROUND(E492*F492,2)</f>
        <v>0</v>
      </c>
      <c r="H492" s="175"/>
      <c r="I492" s="176">
        <f>ROUND(E492*H492,2)</f>
        <v>0</v>
      </c>
      <c r="J492" s="175"/>
      <c r="K492" s="176">
        <f>ROUND(E492*J492,2)</f>
        <v>0</v>
      </c>
      <c r="L492" s="176">
        <v>15</v>
      </c>
      <c r="M492" s="176">
        <f>G492*(1+L492/100)</f>
        <v>0</v>
      </c>
      <c r="N492" s="176">
        <v>0</v>
      </c>
      <c r="O492" s="176">
        <f>ROUND(E492*N492,2)</f>
        <v>0</v>
      </c>
      <c r="P492" s="176">
        <v>0</v>
      </c>
      <c r="Q492" s="176">
        <f>ROUND(E492*P492,2)</f>
        <v>0</v>
      </c>
      <c r="R492" s="176"/>
      <c r="S492" s="176" t="s">
        <v>265</v>
      </c>
      <c r="T492" s="161">
        <v>0</v>
      </c>
      <c r="U492" s="161">
        <f>ROUND(E492*T492,2)</f>
        <v>0</v>
      </c>
      <c r="V492" s="161"/>
      <c r="W492" s="152"/>
      <c r="X492" s="152"/>
      <c r="Y492" s="152"/>
      <c r="Z492" s="152"/>
      <c r="AA492" s="152"/>
      <c r="AB492" s="152"/>
      <c r="AC492" s="152"/>
      <c r="AD492" s="152"/>
      <c r="AE492" s="152"/>
      <c r="AF492" s="152" t="s">
        <v>433</v>
      </c>
      <c r="AG492" s="152"/>
      <c r="AH492" s="152"/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  <c r="AV492" s="152"/>
      <c r="AW492" s="152"/>
      <c r="AX492" s="152"/>
      <c r="AY492" s="152"/>
      <c r="AZ492" s="152"/>
      <c r="BA492" s="152"/>
      <c r="BB492" s="152"/>
      <c r="BC492" s="152"/>
      <c r="BD492" s="152"/>
      <c r="BE492" s="152"/>
      <c r="BF492" s="152"/>
      <c r="BG492" s="152"/>
    </row>
    <row r="493" spans="1:59" outlineLevel="1" x14ac:dyDescent="0.2">
      <c r="A493" s="159"/>
      <c r="B493" s="160"/>
      <c r="C493" s="193" t="s">
        <v>59</v>
      </c>
      <c r="D493" s="191"/>
      <c r="E493" s="192">
        <v>1</v>
      </c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52"/>
      <c r="X493" s="152"/>
      <c r="Y493" s="152"/>
      <c r="Z493" s="152"/>
      <c r="AA493" s="152"/>
      <c r="AB493" s="152"/>
      <c r="AC493" s="152"/>
      <c r="AD493" s="152"/>
      <c r="AE493" s="152"/>
      <c r="AF493" s="152" t="s">
        <v>329</v>
      </c>
      <c r="AG493" s="152">
        <v>0</v>
      </c>
      <c r="AH493" s="152"/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  <c r="AV493" s="152"/>
      <c r="AW493" s="152"/>
      <c r="AX493" s="152"/>
      <c r="AY493" s="152"/>
      <c r="AZ493" s="152"/>
      <c r="BA493" s="152"/>
      <c r="BB493" s="152"/>
      <c r="BC493" s="152"/>
      <c r="BD493" s="152"/>
      <c r="BE493" s="152"/>
      <c r="BF493" s="152"/>
      <c r="BG493" s="152"/>
    </row>
    <row r="494" spans="1:59" outlineLevel="1" x14ac:dyDescent="0.2">
      <c r="A494" s="171">
        <v>152</v>
      </c>
      <c r="B494" s="172" t="s">
        <v>986</v>
      </c>
      <c r="C494" s="187" t="s">
        <v>987</v>
      </c>
      <c r="D494" s="173" t="s">
        <v>395</v>
      </c>
      <c r="E494" s="174">
        <v>8</v>
      </c>
      <c r="F494" s="175"/>
      <c r="G494" s="176">
        <f>ROUND(E494*F494,2)</f>
        <v>0</v>
      </c>
      <c r="H494" s="175"/>
      <c r="I494" s="176">
        <f>ROUND(E494*H494,2)</f>
        <v>0</v>
      </c>
      <c r="J494" s="175"/>
      <c r="K494" s="176">
        <f>ROUND(E494*J494,2)</f>
        <v>0</v>
      </c>
      <c r="L494" s="176">
        <v>15</v>
      </c>
      <c r="M494" s="176">
        <f>G494*(1+L494/100)</f>
        <v>0</v>
      </c>
      <c r="N494" s="176">
        <v>0</v>
      </c>
      <c r="O494" s="176">
        <f>ROUND(E494*N494,2)</f>
        <v>0</v>
      </c>
      <c r="P494" s="176">
        <v>0</v>
      </c>
      <c r="Q494" s="176">
        <f>ROUND(E494*P494,2)</f>
        <v>0</v>
      </c>
      <c r="R494" s="176"/>
      <c r="S494" s="176" t="s">
        <v>265</v>
      </c>
      <c r="T494" s="161">
        <v>0</v>
      </c>
      <c r="U494" s="161">
        <f>ROUND(E494*T494,2)</f>
        <v>0</v>
      </c>
      <c r="V494" s="161"/>
      <c r="W494" s="152"/>
      <c r="X494" s="152"/>
      <c r="Y494" s="152"/>
      <c r="Z494" s="152"/>
      <c r="AA494" s="152"/>
      <c r="AB494" s="152"/>
      <c r="AC494" s="152"/>
      <c r="AD494" s="152"/>
      <c r="AE494" s="152"/>
      <c r="AF494" s="152" t="s">
        <v>433</v>
      </c>
      <c r="AG494" s="152"/>
      <c r="AH494" s="152"/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  <c r="AV494" s="152"/>
      <c r="AW494" s="152"/>
      <c r="AX494" s="152"/>
      <c r="AY494" s="152"/>
      <c r="AZ494" s="152"/>
      <c r="BA494" s="152"/>
      <c r="BB494" s="152"/>
      <c r="BC494" s="152"/>
      <c r="BD494" s="152"/>
      <c r="BE494" s="152"/>
      <c r="BF494" s="152"/>
      <c r="BG494" s="152"/>
    </row>
    <row r="495" spans="1:59" outlineLevel="1" x14ac:dyDescent="0.2">
      <c r="A495" s="159"/>
      <c r="B495" s="160"/>
      <c r="C495" s="193" t="s">
        <v>988</v>
      </c>
      <c r="D495" s="191"/>
      <c r="E495" s="192">
        <v>8</v>
      </c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52"/>
      <c r="X495" s="152"/>
      <c r="Y495" s="152"/>
      <c r="Z495" s="152"/>
      <c r="AA495" s="152"/>
      <c r="AB495" s="152"/>
      <c r="AC495" s="152"/>
      <c r="AD495" s="152"/>
      <c r="AE495" s="152"/>
      <c r="AF495" s="152" t="s">
        <v>329</v>
      </c>
      <c r="AG495" s="152">
        <v>0</v>
      </c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  <c r="AV495" s="152"/>
      <c r="AW495" s="152"/>
      <c r="AX495" s="152"/>
      <c r="AY495" s="152"/>
      <c r="AZ495" s="152"/>
      <c r="BA495" s="152"/>
      <c r="BB495" s="152"/>
      <c r="BC495" s="152"/>
      <c r="BD495" s="152"/>
      <c r="BE495" s="152"/>
      <c r="BF495" s="152"/>
      <c r="BG495" s="152"/>
    </row>
    <row r="496" spans="1:59" outlineLevel="1" x14ac:dyDescent="0.2">
      <c r="A496" s="171">
        <v>153</v>
      </c>
      <c r="B496" s="172" t="s">
        <v>991</v>
      </c>
      <c r="C496" s="187" t="s">
        <v>992</v>
      </c>
      <c r="D496" s="173" t="s">
        <v>0</v>
      </c>
      <c r="E496" s="174">
        <v>6614.0439999999999</v>
      </c>
      <c r="F496" s="175"/>
      <c r="G496" s="176">
        <f>ROUND(E496*F496,2)</f>
        <v>0</v>
      </c>
      <c r="H496" s="175"/>
      <c r="I496" s="176">
        <f>ROUND(E496*H496,2)</f>
        <v>0</v>
      </c>
      <c r="J496" s="175"/>
      <c r="K496" s="176">
        <f>ROUND(E496*J496,2)</f>
        <v>0</v>
      </c>
      <c r="L496" s="176">
        <v>15</v>
      </c>
      <c r="M496" s="176">
        <f>G496*(1+L496/100)</f>
        <v>0</v>
      </c>
      <c r="N496" s="176">
        <v>0</v>
      </c>
      <c r="O496" s="176">
        <f>ROUND(E496*N496,2)</f>
        <v>0</v>
      </c>
      <c r="P496" s="176">
        <v>0</v>
      </c>
      <c r="Q496" s="176">
        <f>ROUND(E496*P496,2)</f>
        <v>0</v>
      </c>
      <c r="R496" s="176" t="s">
        <v>941</v>
      </c>
      <c r="S496" s="176" t="s">
        <v>269</v>
      </c>
      <c r="T496" s="161">
        <v>0.02</v>
      </c>
      <c r="U496" s="161">
        <f>ROUND(E496*T496,2)</f>
        <v>132.28</v>
      </c>
      <c r="V496" s="161"/>
      <c r="W496" s="152"/>
      <c r="X496" s="152"/>
      <c r="Y496" s="152"/>
      <c r="Z496" s="152"/>
      <c r="AA496" s="152"/>
      <c r="AB496" s="152"/>
      <c r="AC496" s="152"/>
      <c r="AD496" s="152"/>
      <c r="AE496" s="152"/>
      <c r="AF496" s="152" t="s">
        <v>433</v>
      </c>
      <c r="AG496" s="152"/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  <c r="AV496" s="152"/>
      <c r="AW496" s="152"/>
      <c r="AX496" s="152"/>
      <c r="AY496" s="152"/>
      <c r="AZ496" s="152"/>
      <c r="BA496" s="152"/>
      <c r="BB496" s="152"/>
      <c r="BC496" s="152"/>
      <c r="BD496" s="152"/>
      <c r="BE496" s="152"/>
      <c r="BF496" s="152"/>
      <c r="BG496" s="152"/>
    </row>
    <row r="497" spans="1:59" outlineLevel="1" x14ac:dyDescent="0.2">
      <c r="A497" s="159"/>
      <c r="B497" s="160"/>
      <c r="C497" s="257" t="s">
        <v>429</v>
      </c>
      <c r="D497" s="258"/>
      <c r="E497" s="258"/>
      <c r="F497" s="258"/>
      <c r="G497" s="258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52"/>
      <c r="X497" s="152"/>
      <c r="Y497" s="152"/>
      <c r="Z497" s="152"/>
      <c r="AA497" s="152"/>
      <c r="AB497" s="152"/>
      <c r="AC497" s="152"/>
      <c r="AD497" s="152"/>
      <c r="AE497" s="152"/>
      <c r="AF497" s="152" t="s">
        <v>327</v>
      </c>
      <c r="AG497" s="152"/>
      <c r="AH497" s="152"/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  <c r="AV497" s="152"/>
      <c r="AW497" s="152"/>
      <c r="AX497" s="152"/>
      <c r="AY497" s="152"/>
      <c r="AZ497" s="152"/>
      <c r="BA497" s="152"/>
      <c r="BB497" s="152"/>
      <c r="BC497" s="152"/>
      <c r="BD497" s="152"/>
      <c r="BE497" s="152"/>
      <c r="BF497" s="152"/>
      <c r="BG497" s="152"/>
    </row>
    <row r="498" spans="1:59" outlineLevel="1" x14ac:dyDescent="0.2">
      <c r="A498" s="159"/>
      <c r="B498" s="160"/>
      <c r="C498" s="193" t="s">
        <v>3009</v>
      </c>
      <c r="D498" s="191"/>
      <c r="E498" s="192">
        <v>6614.04</v>
      </c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52"/>
      <c r="X498" s="152"/>
      <c r="Y498" s="152"/>
      <c r="Z498" s="152"/>
      <c r="AA498" s="152"/>
      <c r="AB498" s="152"/>
      <c r="AC498" s="152"/>
      <c r="AD498" s="152"/>
      <c r="AE498" s="152"/>
      <c r="AF498" s="152" t="s">
        <v>329</v>
      </c>
      <c r="AG498" s="152">
        <v>0</v>
      </c>
      <c r="AH498" s="152"/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  <c r="AV498" s="152"/>
      <c r="AW498" s="152"/>
      <c r="AX498" s="152"/>
      <c r="AY498" s="152"/>
      <c r="AZ498" s="152"/>
      <c r="BA498" s="152"/>
      <c r="BB498" s="152"/>
      <c r="BC498" s="152"/>
      <c r="BD498" s="152"/>
      <c r="BE498" s="152"/>
      <c r="BF498" s="152"/>
      <c r="BG498" s="152"/>
    </row>
    <row r="499" spans="1:59" x14ac:dyDescent="0.2">
      <c r="A499" s="166" t="s">
        <v>260</v>
      </c>
      <c r="B499" s="167" t="s">
        <v>212</v>
      </c>
      <c r="C499" s="185" t="s">
        <v>213</v>
      </c>
      <c r="D499" s="168"/>
      <c r="E499" s="169"/>
      <c r="F499" s="170"/>
      <c r="G499" s="170">
        <f>SUMIF(AF500:AF562,"&lt;&gt;NOR",G500:G562)</f>
        <v>0</v>
      </c>
      <c r="H499" s="170"/>
      <c r="I499" s="170">
        <f>SUM(I500:I562)</f>
        <v>0</v>
      </c>
      <c r="J499" s="170"/>
      <c r="K499" s="170">
        <f>SUM(K500:K562)</f>
        <v>0</v>
      </c>
      <c r="L499" s="170"/>
      <c r="M499" s="170">
        <f>SUM(M500:M562)</f>
        <v>0</v>
      </c>
      <c r="N499" s="170"/>
      <c r="O499" s="170">
        <f>SUM(O500:O562)</f>
        <v>0.04</v>
      </c>
      <c r="P499" s="170"/>
      <c r="Q499" s="170">
        <f>SUM(Q500:Q562)</f>
        <v>0</v>
      </c>
      <c r="R499" s="170"/>
      <c r="S499" s="170"/>
      <c r="T499" s="165"/>
      <c r="U499" s="165">
        <f>SUM(U500:U562)</f>
        <v>132.63999999999999</v>
      </c>
      <c r="V499" s="165"/>
      <c r="AF499" t="s">
        <v>261</v>
      </c>
    </row>
    <row r="500" spans="1:59" outlineLevel="1" x14ac:dyDescent="0.2">
      <c r="A500" s="171">
        <v>154</v>
      </c>
      <c r="B500" s="172" t="s">
        <v>994</v>
      </c>
      <c r="C500" s="187" t="s">
        <v>995</v>
      </c>
      <c r="D500" s="173" t="s">
        <v>395</v>
      </c>
      <c r="E500" s="174">
        <v>18</v>
      </c>
      <c r="F500" s="175"/>
      <c r="G500" s="176">
        <f>ROUND(E500*F500,2)</f>
        <v>0</v>
      </c>
      <c r="H500" s="175"/>
      <c r="I500" s="176">
        <f>ROUND(E500*H500,2)</f>
        <v>0</v>
      </c>
      <c r="J500" s="175"/>
      <c r="K500" s="176">
        <f>ROUND(E500*J500,2)</f>
        <v>0</v>
      </c>
      <c r="L500" s="176">
        <v>15</v>
      </c>
      <c r="M500" s="176">
        <f>G500*(1+L500/100)</f>
        <v>0</v>
      </c>
      <c r="N500" s="176">
        <v>8.9999999999999998E-4</v>
      </c>
      <c r="O500" s="176">
        <f>ROUND(E500*N500,2)</f>
        <v>0.02</v>
      </c>
      <c r="P500" s="176">
        <v>0</v>
      </c>
      <c r="Q500" s="176">
        <f>ROUND(E500*P500,2)</f>
        <v>0</v>
      </c>
      <c r="R500" s="176" t="s">
        <v>996</v>
      </c>
      <c r="S500" s="176" t="s">
        <v>269</v>
      </c>
      <c r="T500" s="161">
        <v>2.29</v>
      </c>
      <c r="U500" s="161">
        <f>ROUND(E500*T500,2)</f>
        <v>41.22</v>
      </c>
      <c r="V500" s="161"/>
      <c r="W500" s="152"/>
      <c r="X500" s="152"/>
      <c r="Y500" s="152"/>
      <c r="Z500" s="152"/>
      <c r="AA500" s="152"/>
      <c r="AB500" s="152"/>
      <c r="AC500" s="152"/>
      <c r="AD500" s="152"/>
      <c r="AE500" s="152"/>
      <c r="AF500" s="152" t="s">
        <v>433</v>
      </c>
      <c r="AG500" s="152"/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  <c r="AV500" s="152"/>
      <c r="AW500" s="152"/>
      <c r="AX500" s="152"/>
      <c r="AY500" s="152"/>
      <c r="AZ500" s="152"/>
      <c r="BA500" s="152"/>
      <c r="BB500" s="152"/>
      <c r="BC500" s="152"/>
      <c r="BD500" s="152"/>
      <c r="BE500" s="152"/>
      <c r="BF500" s="152"/>
      <c r="BG500" s="152"/>
    </row>
    <row r="501" spans="1:59" outlineLevel="1" x14ac:dyDescent="0.2">
      <c r="A501" s="159"/>
      <c r="B501" s="160"/>
      <c r="C501" s="193" t="s">
        <v>3010</v>
      </c>
      <c r="D501" s="191"/>
      <c r="E501" s="192">
        <v>18</v>
      </c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52"/>
      <c r="X501" s="152"/>
      <c r="Y501" s="152"/>
      <c r="Z501" s="152"/>
      <c r="AA501" s="152"/>
      <c r="AB501" s="152"/>
      <c r="AC501" s="152"/>
      <c r="AD501" s="152"/>
      <c r="AE501" s="152"/>
      <c r="AF501" s="152" t="s">
        <v>329</v>
      </c>
      <c r="AG501" s="152">
        <v>0</v>
      </c>
      <c r="AH501" s="152"/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  <c r="AV501" s="152"/>
      <c r="AW501" s="152"/>
      <c r="AX501" s="152"/>
      <c r="AY501" s="152"/>
      <c r="AZ501" s="152"/>
      <c r="BA501" s="152"/>
      <c r="BB501" s="152"/>
      <c r="BC501" s="152"/>
      <c r="BD501" s="152"/>
      <c r="BE501" s="152"/>
      <c r="BF501" s="152"/>
      <c r="BG501" s="152"/>
    </row>
    <row r="502" spans="1:59" outlineLevel="1" x14ac:dyDescent="0.2">
      <c r="A502" s="171">
        <v>155</v>
      </c>
      <c r="B502" s="172" t="s">
        <v>998</v>
      </c>
      <c r="C502" s="187" t="s">
        <v>999</v>
      </c>
      <c r="D502" s="173" t="s">
        <v>395</v>
      </c>
      <c r="E502" s="174">
        <v>5</v>
      </c>
      <c r="F502" s="175"/>
      <c r="G502" s="176">
        <f>ROUND(E502*F502,2)</f>
        <v>0</v>
      </c>
      <c r="H502" s="175"/>
      <c r="I502" s="176">
        <f>ROUND(E502*H502,2)</f>
        <v>0</v>
      </c>
      <c r="J502" s="175"/>
      <c r="K502" s="176">
        <f>ROUND(E502*J502,2)</f>
        <v>0</v>
      </c>
      <c r="L502" s="176">
        <v>15</v>
      </c>
      <c r="M502" s="176">
        <f>G502*(1+L502/100)</f>
        <v>0</v>
      </c>
      <c r="N502" s="176">
        <v>1.1999999999999999E-3</v>
      </c>
      <c r="O502" s="176">
        <f>ROUND(E502*N502,2)</f>
        <v>0.01</v>
      </c>
      <c r="P502" s="176">
        <v>0</v>
      </c>
      <c r="Q502" s="176">
        <f>ROUND(E502*P502,2)</f>
        <v>0</v>
      </c>
      <c r="R502" s="176" t="s">
        <v>996</v>
      </c>
      <c r="S502" s="176" t="s">
        <v>269</v>
      </c>
      <c r="T502" s="161">
        <v>2.72</v>
      </c>
      <c r="U502" s="161">
        <f>ROUND(E502*T502,2)</f>
        <v>13.6</v>
      </c>
      <c r="V502" s="161"/>
      <c r="W502" s="152"/>
      <c r="X502" s="152"/>
      <c r="Y502" s="152"/>
      <c r="Z502" s="152"/>
      <c r="AA502" s="152"/>
      <c r="AB502" s="152"/>
      <c r="AC502" s="152"/>
      <c r="AD502" s="152"/>
      <c r="AE502" s="152"/>
      <c r="AF502" s="152" t="s">
        <v>433</v>
      </c>
      <c r="AG502" s="152"/>
      <c r="AH502" s="152"/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  <c r="AV502" s="152"/>
      <c r="AW502" s="152"/>
      <c r="AX502" s="152"/>
      <c r="AY502" s="152"/>
      <c r="AZ502" s="152"/>
      <c r="BA502" s="152"/>
      <c r="BB502" s="152"/>
      <c r="BC502" s="152"/>
      <c r="BD502" s="152"/>
      <c r="BE502" s="152"/>
      <c r="BF502" s="152"/>
      <c r="BG502" s="152"/>
    </row>
    <row r="503" spans="1:59" outlineLevel="1" x14ac:dyDescent="0.2">
      <c r="A503" s="159"/>
      <c r="B503" s="160"/>
      <c r="C503" s="193" t="s">
        <v>150</v>
      </c>
      <c r="D503" s="191"/>
      <c r="E503" s="192">
        <v>5</v>
      </c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52"/>
      <c r="X503" s="152"/>
      <c r="Y503" s="152"/>
      <c r="Z503" s="152"/>
      <c r="AA503" s="152"/>
      <c r="AB503" s="152"/>
      <c r="AC503" s="152"/>
      <c r="AD503" s="152"/>
      <c r="AE503" s="152"/>
      <c r="AF503" s="152" t="s">
        <v>329</v>
      </c>
      <c r="AG503" s="152">
        <v>0</v>
      </c>
      <c r="AH503" s="152"/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  <c r="AV503" s="152"/>
      <c r="AW503" s="152"/>
      <c r="AX503" s="152"/>
      <c r="AY503" s="152"/>
      <c r="AZ503" s="152"/>
      <c r="BA503" s="152"/>
      <c r="BB503" s="152"/>
      <c r="BC503" s="152"/>
      <c r="BD503" s="152"/>
      <c r="BE503" s="152"/>
      <c r="BF503" s="152"/>
      <c r="BG503" s="152"/>
    </row>
    <row r="504" spans="1:59" outlineLevel="1" x14ac:dyDescent="0.2">
      <c r="A504" s="171">
        <v>156</v>
      </c>
      <c r="B504" s="172" t="s">
        <v>1001</v>
      </c>
      <c r="C504" s="187" t="s">
        <v>1002</v>
      </c>
      <c r="D504" s="173" t="s">
        <v>395</v>
      </c>
      <c r="E504" s="174">
        <v>5</v>
      </c>
      <c r="F504" s="175"/>
      <c r="G504" s="176">
        <f>ROUND(E504*F504,2)</f>
        <v>0</v>
      </c>
      <c r="H504" s="175"/>
      <c r="I504" s="176">
        <f>ROUND(E504*H504,2)</f>
        <v>0</v>
      </c>
      <c r="J504" s="175"/>
      <c r="K504" s="176">
        <f>ROUND(E504*J504,2)</f>
        <v>0</v>
      </c>
      <c r="L504" s="176">
        <v>15</v>
      </c>
      <c r="M504" s="176">
        <f>G504*(1+L504/100)</f>
        <v>0</v>
      </c>
      <c r="N504" s="176">
        <v>1.6800000000000001E-3</v>
      </c>
      <c r="O504" s="176">
        <f>ROUND(E504*N504,2)</f>
        <v>0.01</v>
      </c>
      <c r="P504" s="176">
        <v>0</v>
      </c>
      <c r="Q504" s="176">
        <f>ROUND(E504*P504,2)</f>
        <v>0</v>
      </c>
      <c r="R504" s="176" t="s">
        <v>996</v>
      </c>
      <c r="S504" s="176" t="s">
        <v>269</v>
      </c>
      <c r="T504" s="161">
        <v>3.1</v>
      </c>
      <c r="U504" s="161">
        <f>ROUND(E504*T504,2)</f>
        <v>15.5</v>
      </c>
      <c r="V504" s="161"/>
      <c r="W504" s="152"/>
      <c r="X504" s="152"/>
      <c r="Y504" s="152"/>
      <c r="Z504" s="152"/>
      <c r="AA504" s="152"/>
      <c r="AB504" s="152"/>
      <c r="AC504" s="152"/>
      <c r="AD504" s="152"/>
      <c r="AE504" s="152"/>
      <c r="AF504" s="152" t="s">
        <v>433</v>
      </c>
      <c r="AG504" s="152"/>
      <c r="AH504" s="152"/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  <c r="AV504" s="152"/>
      <c r="AW504" s="152"/>
      <c r="AX504" s="152"/>
      <c r="AY504" s="152"/>
      <c r="AZ504" s="152"/>
      <c r="BA504" s="152"/>
      <c r="BB504" s="152"/>
      <c r="BC504" s="152"/>
      <c r="BD504" s="152"/>
      <c r="BE504" s="152"/>
      <c r="BF504" s="152"/>
      <c r="BG504" s="152"/>
    </row>
    <row r="505" spans="1:59" outlineLevel="1" x14ac:dyDescent="0.2">
      <c r="A505" s="159"/>
      <c r="B505" s="160"/>
      <c r="C505" s="193" t="s">
        <v>3011</v>
      </c>
      <c r="D505" s="191"/>
      <c r="E505" s="192">
        <v>5</v>
      </c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52"/>
      <c r="X505" s="152"/>
      <c r="Y505" s="152"/>
      <c r="Z505" s="152"/>
      <c r="AA505" s="152"/>
      <c r="AB505" s="152"/>
      <c r="AC505" s="152"/>
      <c r="AD505" s="152"/>
      <c r="AE505" s="152"/>
      <c r="AF505" s="152" t="s">
        <v>329</v>
      </c>
      <c r="AG505" s="152">
        <v>0</v>
      </c>
      <c r="AH505" s="152"/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  <c r="AV505" s="152"/>
      <c r="AW505" s="152"/>
      <c r="AX505" s="152"/>
      <c r="AY505" s="152"/>
      <c r="AZ505" s="152"/>
      <c r="BA505" s="152"/>
      <c r="BB505" s="152"/>
      <c r="BC505" s="152"/>
      <c r="BD505" s="152"/>
      <c r="BE505" s="152"/>
      <c r="BF505" s="152"/>
      <c r="BG505" s="152"/>
    </row>
    <row r="506" spans="1:59" outlineLevel="1" x14ac:dyDescent="0.2">
      <c r="A506" s="171">
        <v>157</v>
      </c>
      <c r="B506" s="172" t="s">
        <v>1004</v>
      </c>
      <c r="C506" s="187" t="s">
        <v>1005</v>
      </c>
      <c r="D506" s="173" t="s">
        <v>353</v>
      </c>
      <c r="E506" s="174">
        <v>5.1425000000000001</v>
      </c>
      <c r="F506" s="175"/>
      <c r="G506" s="176">
        <f>ROUND(E506*F506,2)</f>
        <v>0</v>
      </c>
      <c r="H506" s="175"/>
      <c r="I506" s="176">
        <f>ROUND(E506*H506,2)</f>
        <v>0</v>
      </c>
      <c r="J506" s="175"/>
      <c r="K506" s="176">
        <f>ROUND(E506*J506,2)</f>
        <v>0</v>
      </c>
      <c r="L506" s="176">
        <v>15</v>
      </c>
      <c r="M506" s="176">
        <f>G506*(1+L506/100)</f>
        <v>0</v>
      </c>
      <c r="N506" s="176">
        <v>3.2000000000000003E-4</v>
      </c>
      <c r="O506" s="176">
        <f>ROUND(E506*N506,2)</f>
        <v>0</v>
      </c>
      <c r="P506" s="176">
        <v>0</v>
      </c>
      <c r="Q506" s="176">
        <f>ROUND(E506*P506,2)</f>
        <v>0</v>
      </c>
      <c r="R506" s="176" t="s">
        <v>996</v>
      </c>
      <c r="S506" s="176" t="s">
        <v>269</v>
      </c>
      <c r="T506" s="161">
        <v>0.96099999999999997</v>
      </c>
      <c r="U506" s="161">
        <f>ROUND(E506*T506,2)</f>
        <v>4.9400000000000004</v>
      </c>
      <c r="V506" s="161"/>
      <c r="W506" s="152"/>
      <c r="X506" s="152"/>
      <c r="Y506" s="152"/>
      <c r="Z506" s="152"/>
      <c r="AA506" s="152"/>
      <c r="AB506" s="152"/>
      <c r="AC506" s="152"/>
      <c r="AD506" s="152"/>
      <c r="AE506" s="152"/>
      <c r="AF506" s="152" t="s">
        <v>433</v>
      </c>
      <c r="AG506" s="152"/>
      <c r="AH506" s="152"/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  <c r="AV506" s="152"/>
      <c r="AW506" s="152"/>
      <c r="AX506" s="152"/>
      <c r="AY506" s="152"/>
      <c r="AZ506" s="152"/>
      <c r="BA506" s="152"/>
      <c r="BB506" s="152"/>
      <c r="BC506" s="152"/>
      <c r="BD506" s="152"/>
      <c r="BE506" s="152"/>
      <c r="BF506" s="152"/>
      <c r="BG506" s="152"/>
    </row>
    <row r="507" spans="1:59" outlineLevel="1" x14ac:dyDescent="0.2">
      <c r="A507" s="159"/>
      <c r="B507" s="160"/>
      <c r="C507" s="193" t="s">
        <v>3012</v>
      </c>
      <c r="D507" s="191"/>
      <c r="E507" s="192">
        <v>5.14</v>
      </c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52"/>
      <c r="X507" s="152"/>
      <c r="Y507" s="152"/>
      <c r="Z507" s="152"/>
      <c r="AA507" s="152"/>
      <c r="AB507" s="152"/>
      <c r="AC507" s="152"/>
      <c r="AD507" s="152"/>
      <c r="AE507" s="152"/>
      <c r="AF507" s="152" t="s">
        <v>329</v>
      </c>
      <c r="AG507" s="152">
        <v>0</v>
      </c>
      <c r="AH507" s="152"/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  <c r="AV507" s="152"/>
      <c r="AW507" s="152"/>
      <c r="AX507" s="152"/>
      <c r="AY507" s="152"/>
      <c r="AZ507" s="152"/>
      <c r="BA507" s="152"/>
      <c r="BB507" s="152"/>
      <c r="BC507" s="152"/>
      <c r="BD507" s="152"/>
      <c r="BE507" s="152"/>
      <c r="BF507" s="152"/>
      <c r="BG507" s="152"/>
    </row>
    <row r="508" spans="1:59" outlineLevel="1" x14ac:dyDescent="0.2">
      <c r="A508" s="171">
        <v>158</v>
      </c>
      <c r="B508" s="172" t="s">
        <v>1007</v>
      </c>
      <c r="C508" s="187" t="s">
        <v>1008</v>
      </c>
      <c r="D508" s="173" t="s">
        <v>353</v>
      </c>
      <c r="E508" s="174">
        <v>11.4345</v>
      </c>
      <c r="F508" s="175"/>
      <c r="G508" s="176">
        <f>ROUND(E508*F508,2)</f>
        <v>0</v>
      </c>
      <c r="H508" s="175"/>
      <c r="I508" s="176">
        <f>ROUND(E508*H508,2)</f>
        <v>0</v>
      </c>
      <c r="J508" s="175"/>
      <c r="K508" s="176">
        <f>ROUND(E508*J508,2)</f>
        <v>0</v>
      </c>
      <c r="L508" s="176">
        <v>15</v>
      </c>
      <c r="M508" s="176">
        <f>G508*(1+L508/100)</f>
        <v>0</v>
      </c>
      <c r="N508" s="176">
        <v>2.0000000000000001E-4</v>
      </c>
      <c r="O508" s="176">
        <f>ROUND(E508*N508,2)</f>
        <v>0</v>
      </c>
      <c r="P508" s="176">
        <v>0</v>
      </c>
      <c r="Q508" s="176">
        <f>ROUND(E508*P508,2)</f>
        <v>0</v>
      </c>
      <c r="R508" s="176" t="s">
        <v>996</v>
      </c>
      <c r="S508" s="176" t="s">
        <v>269</v>
      </c>
      <c r="T508" s="161">
        <v>0.46200000000000002</v>
      </c>
      <c r="U508" s="161">
        <f>ROUND(E508*T508,2)</f>
        <v>5.28</v>
      </c>
      <c r="V508" s="161"/>
      <c r="W508" s="152"/>
      <c r="X508" s="152"/>
      <c r="Y508" s="152"/>
      <c r="Z508" s="152"/>
      <c r="AA508" s="152"/>
      <c r="AB508" s="152"/>
      <c r="AC508" s="152"/>
      <c r="AD508" s="152"/>
      <c r="AE508" s="152"/>
      <c r="AF508" s="152" t="s">
        <v>433</v>
      </c>
      <c r="AG508" s="152"/>
      <c r="AH508" s="152"/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  <c r="AV508" s="152"/>
      <c r="AW508" s="152"/>
      <c r="AX508" s="152"/>
      <c r="AY508" s="152"/>
      <c r="AZ508" s="152"/>
      <c r="BA508" s="152"/>
      <c r="BB508" s="152"/>
      <c r="BC508" s="152"/>
      <c r="BD508" s="152"/>
      <c r="BE508" s="152"/>
      <c r="BF508" s="152"/>
      <c r="BG508" s="152"/>
    </row>
    <row r="509" spans="1:59" outlineLevel="1" x14ac:dyDescent="0.2">
      <c r="A509" s="159"/>
      <c r="B509" s="160"/>
      <c r="C509" s="257" t="s">
        <v>1009</v>
      </c>
      <c r="D509" s="258"/>
      <c r="E509" s="258"/>
      <c r="F509" s="258"/>
      <c r="G509" s="258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52"/>
      <c r="X509" s="152"/>
      <c r="Y509" s="152"/>
      <c r="Z509" s="152"/>
      <c r="AA509" s="152"/>
      <c r="AB509" s="152"/>
      <c r="AC509" s="152"/>
      <c r="AD509" s="152"/>
      <c r="AE509" s="152"/>
      <c r="AF509" s="152" t="s">
        <v>327</v>
      </c>
      <c r="AG509" s="152"/>
      <c r="AH509" s="152"/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  <c r="AV509" s="152"/>
      <c r="AW509" s="152"/>
      <c r="AX509" s="152"/>
      <c r="AY509" s="152"/>
      <c r="AZ509" s="152"/>
      <c r="BA509" s="152"/>
      <c r="BB509" s="152"/>
      <c r="BC509" s="152"/>
      <c r="BD509" s="152"/>
      <c r="BE509" s="152"/>
      <c r="BF509" s="152"/>
      <c r="BG509" s="152"/>
    </row>
    <row r="510" spans="1:59" outlineLevel="1" x14ac:dyDescent="0.2">
      <c r="A510" s="159"/>
      <c r="B510" s="160"/>
      <c r="C510" s="193" t="s">
        <v>3013</v>
      </c>
      <c r="D510" s="191"/>
      <c r="E510" s="192">
        <v>11.43</v>
      </c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52"/>
      <c r="X510" s="152"/>
      <c r="Y510" s="152"/>
      <c r="Z510" s="152"/>
      <c r="AA510" s="152"/>
      <c r="AB510" s="152"/>
      <c r="AC510" s="152"/>
      <c r="AD510" s="152"/>
      <c r="AE510" s="152"/>
      <c r="AF510" s="152" t="s">
        <v>329</v>
      </c>
      <c r="AG510" s="152">
        <v>0</v>
      </c>
      <c r="AH510" s="152"/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  <c r="AV510" s="152"/>
      <c r="AW510" s="152"/>
      <c r="AX510" s="152"/>
      <c r="AY510" s="152"/>
      <c r="AZ510" s="152"/>
      <c r="BA510" s="152"/>
      <c r="BB510" s="152"/>
      <c r="BC510" s="152"/>
      <c r="BD510" s="152"/>
      <c r="BE510" s="152"/>
      <c r="BF510" s="152"/>
      <c r="BG510" s="152"/>
    </row>
    <row r="511" spans="1:59" outlineLevel="1" x14ac:dyDescent="0.2">
      <c r="A511" s="177">
        <v>159</v>
      </c>
      <c r="B511" s="178" t="s">
        <v>1010</v>
      </c>
      <c r="C511" s="186" t="s">
        <v>3014</v>
      </c>
      <c r="D511" s="179" t="s">
        <v>395</v>
      </c>
      <c r="E511" s="180">
        <v>8</v>
      </c>
      <c r="F511" s="181"/>
      <c r="G511" s="182">
        <f t="shared" ref="G511:G522" si="0">ROUND(E511*F511,2)</f>
        <v>0</v>
      </c>
      <c r="H511" s="181"/>
      <c r="I511" s="182">
        <f t="shared" ref="I511:I522" si="1">ROUND(E511*H511,2)</f>
        <v>0</v>
      </c>
      <c r="J511" s="181"/>
      <c r="K511" s="182">
        <f t="shared" ref="K511:K522" si="2">ROUND(E511*J511,2)</f>
        <v>0</v>
      </c>
      <c r="L511" s="182">
        <v>15</v>
      </c>
      <c r="M511" s="182">
        <f t="shared" ref="M511:M522" si="3">G511*(1+L511/100)</f>
        <v>0</v>
      </c>
      <c r="N511" s="182">
        <v>0</v>
      </c>
      <c r="O511" s="182">
        <f t="shared" ref="O511:O522" si="4">ROUND(E511*N511,2)</f>
        <v>0</v>
      </c>
      <c r="P511" s="182">
        <v>0</v>
      </c>
      <c r="Q511" s="182">
        <f t="shared" ref="Q511:Q522" si="5">ROUND(E511*P511,2)</f>
        <v>0</v>
      </c>
      <c r="R511" s="182"/>
      <c r="S511" s="182" t="s">
        <v>265</v>
      </c>
      <c r="T511" s="161">
        <v>0</v>
      </c>
      <c r="U511" s="161">
        <f>ROUND(E511*T511,2)</f>
        <v>0</v>
      </c>
      <c r="V511" s="161"/>
      <c r="W511" s="152"/>
      <c r="X511" s="152"/>
      <c r="Y511" s="152"/>
      <c r="Z511" s="152"/>
      <c r="AA511" s="152"/>
      <c r="AB511" s="152"/>
      <c r="AC511" s="152"/>
      <c r="AD511" s="152"/>
      <c r="AE511" s="152"/>
      <c r="AF511" s="152" t="s">
        <v>433</v>
      </c>
      <c r="AG511" s="152"/>
      <c r="AH511" s="152"/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  <c r="AV511" s="152"/>
      <c r="AW511" s="152"/>
      <c r="AX511" s="152"/>
      <c r="AY511" s="152"/>
      <c r="AZ511" s="152"/>
      <c r="BA511" s="152"/>
      <c r="BB511" s="152"/>
      <c r="BC511" s="152"/>
      <c r="BD511" s="152"/>
      <c r="BE511" s="152"/>
      <c r="BF511" s="152"/>
      <c r="BG511" s="152"/>
    </row>
    <row r="512" spans="1:59" outlineLevel="1" x14ac:dyDescent="0.2">
      <c r="A512" s="177">
        <v>160</v>
      </c>
      <c r="B512" s="178" t="s">
        <v>1012</v>
      </c>
      <c r="C512" s="186" t="s">
        <v>3015</v>
      </c>
      <c r="D512" s="179" t="s">
        <v>395</v>
      </c>
      <c r="E512" s="180">
        <v>1</v>
      </c>
      <c r="F512" s="181"/>
      <c r="G512" s="182">
        <f t="shared" si="0"/>
        <v>0</v>
      </c>
      <c r="H512" s="181"/>
      <c r="I512" s="182">
        <f t="shared" si="1"/>
        <v>0</v>
      </c>
      <c r="J512" s="181"/>
      <c r="K512" s="182">
        <f t="shared" si="2"/>
        <v>0</v>
      </c>
      <c r="L512" s="182">
        <v>15</v>
      </c>
      <c r="M512" s="182">
        <f t="shared" si="3"/>
        <v>0</v>
      </c>
      <c r="N512" s="182">
        <v>0</v>
      </c>
      <c r="O512" s="182">
        <f t="shared" si="4"/>
        <v>0</v>
      </c>
      <c r="P512" s="182">
        <v>0</v>
      </c>
      <c r="Q512" s="182">
        <f t="shared" si="5"/>
        <v>0</v>
      </c>
      <c r="R512" s="182"/>
      <c r="S512" s="182" t="s">
        <v>265</v>
      </c>
      <c r="T512" s="161">
        <v>0</v>
      </c>
      <c r="U512" s="161">
        <f>ROUND(E512*T512,2)</f>
        <v>0</v>
      </c>
      <c r="V512" s="161"/>
      <c r="W512" s="152"/>
      <c r="X512" s="152"/>
      <c r="Y512" s="152"/>
      <c r="Z512" s="152"/>
      <c r="AA512" s="152"/>
      <c r="AB512" s="152"/>
      <c r="AC512" s="152"/>
      <c r="AD512" s="152"/>
      <c r="AE512" s="152"/>
      <c r="AF512" s="152" t="s">
        <v>433</v>
      </c>
      <c r="AG512" s="152"/>
      <c r="AH512" s="152"/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  <c r="AV512" s="152"/>
      <c r="AW512" s="152"/>
      <c r="AX512" s="152"/>
      <c r="AY512" s="152"/>
      <c r="AZ512" s="152"/>
      <c r="BA512" s="152"/>
      <c r="BB512" s="152"/>
      <c r="BC512" s="152"/>
      <c r="BD512" s="152"/>
      <c r="BE512" s="152"/>
      <c r="BF512" s="152"/>
      <c r="BG512" s="152"/>
    </row>
    <row r="513" spans="1:59" outlineLevel="1" x14ac:dyDescent="0.2">
      <c r="A513" s="177">
        <v>161</v>
      </c>
      <c r="B513" s="178" t="s">
        <v>1014</v>
      </c>
      <c r="C513" s="186" t="s">
        <v>3016</v>
      </c>
      <c r="D513" s="179" t="s">
        <v>395</v>
      </c>
      <c r="E513" s="180">
        <v>1</v>
      </c>
      <c r="F513" s="181"/>
      <c r="G513" s="182">
        <f t="shared" si="0"/>
        <v>0</v>
      </c>
      <c r="H513" s="181"/>
      <c r="I513" s="182">
        <f t="shared" si="1"/>
        <v>0</v>
      </c>
      <c r="J513" s="181"/>
      <c r="K513" s="182">
        <f t="shared" si="2"/>
        <v>0</v>
      </c>
      <c r="L513" s="182">
        <v>15</v>
      </c>
      <c r="M513" s="182">
        <f t="shared" si="3"/>
        <v>0</v>
      </c>
      <c r="N513" s="182">
        <v>0</v>
      </c>
      <c r="O513" s="182">
        <f t="shared" si="4"/>
        <v>0</v>
      </c>
      <c r="P513" s="182">
        <v>0</v>
      </c>
      <c r="Q513" s="182">
        <f t="shared" si="5"/>
        <v>0</v>
      </c>
      <c r="R513" s="182"/>
      <c r="S513" s="182" t="s">
        <v>265</v>
      </c>
      <c r="T513" s="161">
        <v>0</v>
      </c>
      <c r="U513" s="161">
        <f>ROUND(E513*T513,2)</f>
        <v>0</v>
      </c>
      <c r="V513" s="161"/>
      <c r="W513" s="152"/>
      <c r="X513" s="152"/>
      <c r="Y513" s="152"/>
      <c r="Z513" s="152"/>
      <c r="AA513" s="152"/>
      <c r="AB513" s="152"/>
      <c r="AC513" s="152"/>
      <c r="AD513" s="152"/>
      <c r="AE513" s="152"/>
      <c r="AF513" s="152" t="s">
        <v>433</v>
      </c>
      <c r="AG513" s="152"/>
      <c r="AH513" s="152"/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  <c r="AV513" s="152"/>
      <c r="AW513" s="152"/>
      <c r="AX513" s="152"/>
      <c r="AY513" s="152"/>
      <c r="AZ513" s="152"/>
      <c r="BA513" s="152"/>
      <c r="BB513" s="152"/>
      <c r="BC513" s="152"/>
      <c r="BD513" s="152"/>
      <c r="BE513" s="152"/>
      <c r="BF513" s="152"/>
      <c r="BG513" s="152"/>
    </row>
    <row r="514" spans="1:59" outlineLevel="1" x14ac:dyDescent="0.2">
      <c r="A514" s="177">
        <v>162</v>
      </c>
      <c r="B514" s="178" t="s">
        <v>1016</v>
      </c>
      <c r="C514" s="186" t="s">
        <v>3017</v>
      </c>
      <c r="D514" s="179" t="s">
        <v>395</v>
      </c>
      <c r="E514" s="180">
        <v>8</v>
      </c>
      <c r="F514" s="181"/>
      <c r="G514" s="182">
        <f t="shared" si="0"/>
        <v>0</v>
      </c>
      <c r="H514" s="181"/>
      <c r="I514" s="182">
        <f t="shared" si="1"/>
        <v>0</v>
      </c>
      <c r="J514" s="181"/>
      <c r="K514" s="182">
        <f t="shared" si="2"/>
        <v>0</v>
      </c>
      <c r="L514" s="182">
        <v>15</v>
      </c>
      <c r="M514" s="182">
        <f t="shared" si="3"/>
        <v>0</v>
      </c>
      <c r="N514" s="182">
        <v>0</v>
      </c>
      <c r="O514" s="182">
        <f t="shared" si="4"/>
        <v>0</v>
      </c>
      <c r="P514" s="182">
        <v>0</v>
      </c>
      <c r="Q514" s="182">
        <f t="shared" si="5"/>
        <v>0</v>
      </c>
      <c r="R514" s="182"/>
      <c r="S514" s="182" t="s">
        <v>265</v>
      </c>
      <c r="T514" s="161">
        <v>0</v>
      </c>
      <c r="U514" s="161">
        <f>ROUND(E514*T514,2)</f>
        <v>0</v>
      </c>
      <c r="V514" s="161"/>
      <c r="W514" s="152"/>
      <c r="X514" s="152"/>
      <c r="Y514" s="152"/>
      <c r="Z514" s="152"/>
      <c r="AA514" s="152"/>
      <c r="AB514" s="152"/>
      <c r="AC514" s="152"/>
      <c r="AD514" s="152"/>
      <c r="AE514" s="152"/>
      <c r="AF514" s="152" t="s">
        <v>433</v>
      </c>
      <c r="AG514" s="152"/>
      <c r="AH514" s="152"/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  <c r="AV514" s="152"/>
      <c r="AW514" s="152"/>
      <c r="AX514" s="152"/>
      <c r="AY514" s="152"/>
      <c r="AZ514" s="152"/>
      <c r="BA514" s="152"/>
      <c r="BB514" s="152"/>
      <c r="BC514" s="152"/>
      <c r="BD514" s="152"/>
      <c r="BE514" s="152"/>
      <c r="BF514" s="152"/>
      <c r="BG514" s="152"/>
    </row>
    <row r="515" spans="1:59" outlineLevel="1" x14ac:dyDescent="0.2">
      <c r="A515" s="177">
        <v>163</v>
      </c>
      <c r="B515" s="178" t="s">
        <v>1018</v>
      </c>
      <c r="C515" s="186" t="s">
        <v>3018</v>
      </c>
      <c r="D515" s="179" t="s">
        <v>395</v>
      </c>
      <c r="E515" s="180">
        <v>5</v>
      </c>
      <c r="F515" s="181"/>
      <c r="G515" s="182">
        <f t="shared" si="0"/>
        <v>0</v>
      </c>
      <c r="H515" s="181"/>
      <c r="I515" s="182">
        <f t="shared" si="1"/>
        <v>0</v>
      </c>
      <c r="J515" s="181"/>
      <c r="K515" s="182">
        <f t="shared" si="2"/>
        <v>0</v>
      </c>
      <c r="L515" s="182">
        <v>15</v>
      </c>
      <c r="M515" s="182">
        <f t="shared" si="3"/>
        <v>0</v>
      </c>
      <c r="N515" s="182">
        <v>0</v>
      </c>
      <c r="O515" s="182">
        <f t="shared" si="4"/>
        <v>0</v>
      </c>
      <c r="P515" s="182">
        <v>0</v>
      </c>
      <c r="Q515" s="182">
        <f t="shared" si="5"/>
        <v>0</v>
      </c>
      <c r="R515" s="182"/>
      <c r="S515" s="182" t="s">
        <v>265</v>
      </c>
      <c r="T515" s="161">
        <v>0</v>
      </c>
      <c r="U515" s="161">
        <f>ROUND(E515*T515,2)</f>
        <v>0</v>
      </c>
      <c r="V515" s="161"/>
      <c r="W515" s="152"/>
      <c r="X515" s="152"/>
      <c r="Y515" s="152"/>
      <c r="Z515" s="152"/>
      <c r="AA515" s="152"/>
      <c r="AB515" s="152"/>
      <c r="AC515" s="152"/>
      <c r="AD515" s="152"/>
      <c r="AE515" s="152"/>
      <c r="AF515" s="152" t="s">
        <v>433</v>
      </c>
      <c r="AG515" s="152"/>
      <c r="AH515" s="152"/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  <c r="AV515" s="152"/>
      <c r="AW515" s="152"/>
      <c r="AX515" s="152"/>
      <c r="AY515" s="152"/>
      <c r="AZ515" s="152"/>
      <c r="BA515" s="152"/>
      <c r="BB515" s="152"/>
      <c r="BC515" s="152"/>
      <c r="BD515" s="152"/>
      <c r="BE515" s="152"/>
      <c r="BF515" s="152"/>
      <c r="BG515" s="152"/>
    </row>
    <row r="516" spans="1:59" outlineLevel="1" x14ac:dyDescent="0.2">
      <c r="A516" s="177">
        <v>164</v>
      </c>
      <c r="B516" s="178" t="s">
        <v>1020</v>
      </c>
      <c r="C516" s="186" t="s">
        <v>3019</v>
      </c>
      <c r="D516" s="179" t="s">
        <v>395</v>
      </c>
      <c r="E516" s="180">
        <v>4</v>
      </c>
      <c r="F516" s="181"/>
      <c r="G516" s="182">
        <f t="shared" si="0"/>
        <v>0</v>
      </c>
      <c r="H516" s="181"/>
      <c r="I516" s="182">
        <f t="shared" si="1"/>
        <v>0</v>
      </c>
      <c r="J516" s="181"/>
      <c r="K516" s="182">
        <f t="shared" si="2"/>
        <v>0</v>
      </c>
      <c r="L516" s="182">
        <v>15</v>
      </c>
      <c r="M516" s="182">
        <f t="shared" si="3"/>
        <v>0</v>
      </c>
      <c r="N516" s="182">
        <v>0</v>
      </c>
      <c r="O516" s="182">
        <f t="shared" si="4"/>
        <v>0</v>
      </c>
      <c r="P516" s="182">
        <v>0</v>
      </c>
      <c r="Q516" s="182">
        <f t="shared" si="5"/>
        <v>0</v>
      </c>
      <c r="R516" s="182"/>
      <c r="S516" s="182" t="s">
        <v>265</v>
      </c>
      <c r="T516" s="161">
        <v>0</v>
      </c>
      <c r="U516" s="161">
        <f>ROUND(E516*T516,2)</f>
        <v>0</v>
      </c>
      <c r="V516" s="161"/>
      <c r="W516" s="152"/>
      <c r="X516" s="152"/>
      <c r="Y516" s="152"/>
      <c r="Z516" s="152"/>
      <c r="AA516" s="152"/>
      <c r="AB516" s="152"/>
      <c r="AC516" s="152"/>
      <c r="AD516" s="152"/>
      <c r="AE516" s="152"/>
      <c r="AF516" s="152" t="s">
        <v>433</v>
      </c>
      <c r="AG516" s="152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  <c r="AV516" s="152"/>
      <c r="AW516" s="152"/>
      <c r="AX516" s="152"/>
      <c r="AY516" s="152"/>
      <c r="AZ516" s="152"/>
      <c r="BA516" s="152"/>
      <c r="BB516" s="152"/>
      <c r="BC516" s="152"/>
      <c r="BD516" s="152"/>
      <c r="BE516" s="152"/>
      <c r="BF516" s="152"/>
      <c r="BG516" s="152"/>
    </row>
    <row r="517" spans="1:59" outlineLevel="1" x14ac:dyDescent="0.2">
      <c r="A517" s="177">
        <v>165</v>
      </c>
      <c r="B517" s="178" t="s">
        <v>1022</v>
      </c>
      <c r="C517" s="186" t="s">
        <v>3020</v>
      </c>
      <c r="D517" s="179" t="s">
        <v>395</v>
      </c>
      <c r="E517" s="180">
        <v>1</v>
      </c>
      <c r="F517" s="181"/>
      <c r="G517" s="182">
        <f t="shared" si="0"/>
        <v>0</v>
      </c>
      <c r="H517" s="181"/>
      <c r="I517" s="182">
        <f t="shared" si="1"/>
        <v>0</v>
      </c>
      <c r="J517" s="181"/>
      <c r="K517" s="182">
        <f t="shared" si="2"/>
        <v>0</v>
      </c>
      <c r="L517" s="182">
        <v>15</v>
      </c>
      <c r="M517" s="182">
        <f t="shared" si="3"/>
        <v>0</v>
      </c>
      <c r="N517" s="182">
        <v>0</v>
      </c>
      <c r="O517" s="182">
        <f t="shared" si="4"/>
        <v>0</v>
      </c>
      <c r="P517" s="182">
        <v>0</v>
      </c>
      <c r="Q517" s="182">
        <f t="shared" si="5"/>
        <v>0</v>
      </c>
      <c r="R517" s="182"/>
      <c r="S517" s="182" t="s">
        <v>265</v>
      </c>
      <c r="T517" s="161">
        <v>0</v>
      </c>
      <c r="U517" s="161">
        <f>ROUND(E517*T517,2)</f>
        <v>0</v>
      </c>
      <c r="V517" s="161"/>
      <c r="W517" s="152"/>
      <c r="X517" s="152"/>
      <c r="Y517" s="152"/>
      <c r="Z517" s="152"/>
      <c r="AA517" s="152"/>
      <c r="AB517" s="152"/>
      <c r="AC517" s="152"/>
      <c r="AD517" s="152"/>
      <c r="AE517" s="152"/>
      <c r="AF517" s="152" t="s">
        <v>433</v>
      </c>
      <c r="AG517" s="152"/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  <c r="AV517" s="152"/>
      <c r="AW517" s="152"/>
      <c r="AX517" s="152"/>
      <c r="AY517" s="152"/>
      <c r="AZ517" s="152"/>
      <c r="BA517" s="152"/>
      <c r="BB517" s="152"/>
      <c r="BC517" s="152"/>
      <c r="BD517" s="152"/>
      <c r="BE517" s="152"/>
      <c r="BF517" s="152"/>
      <c r="BG517" s="152"/>
    </row>
    <row r="518" spans="1:59" outlineLevel="1" x14ac:dyDescent="0.2">
      <c r="A518" s="177">
        <v>166</v>
      </c>
      <c r="B518" s="178" t="s">
        <v>1024</v>
      </c>
      <c r="C518" s="186" t="s">
        <v>3021</v>
      </c>
      <c r="D518" s="179" t="s">
        <v>395</v>
      </c>
      <c r="E518" s="180">
        <v>1</v>
      </c>
      <c r="F518" s="181"/>
      <c r="G518" s="182">
        <f t="shared" si="0"/>
        <v>0</v>
      </c>
      <c r="H518" s="181"/>
      <c r="I518" s="182">
        <f t="shared" si="1"/>
        <v>0</v>
      </c>
      <c r="J518" s="181"/>
      <c r="K518" s="182">
        <f t="shared" si="2"/>
        <v>0</v>
      </c>
      <c r="L518" s="182">
        <v>15</v>
      </c>
      <c r="M518" s="182">
        <f t="shared" si="3"/>
        <v>0</v>
      </c>
      <c r="N518" s="182">
        <v>0</v>
      </c>
      <c r="O518" s="182">
        <f t="shared" si="4"/>
        <v>0</v>
      </c>
      <c r="P518" s="182">
        <v>0</v>
      </c>
      <c r="Q518" s="182">
        <f t="shared" si="5"/>
        <v>0</v>
      </c>
      <c r="R518" s="182"/>
      <c r="S518" s="182" t="s">
        <v>265</v>
      </c>
      <c r="T518" s="161">
        <v>0</v>
      </c>
      <c r="U518" s="161">
        <f>ROUND(E518*T518,2)</f>
        <v>0</v>
      </c>
      <c r="V518" s="161"/>
      <c r="W518" s="152"/>
      <c r="X518" s="152"/>
      <c r="Y518" s="152"/>
      <c r="Z518" s="152"/>
      <c r="AA518" s="152"/>
      <c r="AB518" s="152"/>
      <c r="AC518" s="152"/>
      <c r="AD518" s="152"/>
      <c r="AE518" s="152"/>
      <c r="AF518" s="152" t="s">
        <v>433</v>
      </c>
      <c r="AG518" s="152"/>
      <c r="AH518" s="152"/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  <c r="AV518" s="152"/>
      <c r="AW518" s="152"/>
      <c r="AX518" s="152"/>
      <c r="AY518" s="152"/>
      <c r="AZ518" s="152"/>
      <c r="BA518" s="152"/>
      <c r="BB518" s="152"/>
      <c r="BC518" s="152"/>
      <c r="BD518" s="152"/>
      <c r="BE518" s="152"/>
      <c r="BF518" s="152"/>
      <c r="BG518" s="152"/>
    </row>
    <row r="519" spans="1:59" outlineLevel="1" x14ac:dyDescent="0.2">
      <c r="A519" s="177">
        <v>167</v>
      </c>
      <c r="B519" s="178" t="s">
        <v>1026</v>
      </c>
      <c r="C519" s="186" t="s">
        <v>3022</v>
      </c>
      <c r="D519" s="179" t="s">
        <v>395</v>
      </c>
      <c r="E519" s="180">
        <v>1</v>
      </c>
      <c r="F519" s="181"/>
      <c r="G519" s="182">
        <f t="shared" si="0"/>
        <v>0</v>
      </c>
      <c r="H519" s="181"/>
      <c r="I519" s="182">
        <f t="shared" si="1"/>
        <v>0</v>
      </c>
      <c r="J519" s="181"/>
      <c r="K519" s="182">
        <f t="shared" si="2"/>
        <v>0</v>
      </c>
      <c r="L519" s="182">
        <v>15</v>
      </c>
      <c r="M519" s="182">
        <f t="shared" si="3"/>
        <v>0</v>
      </c>
      <c r="N519" s="182">
        <v>0</v>
      </c>
      <c r="O519" s="182">
        <f t="shared" si="4"/>
        <v>0</v>
      </c>
      <c r="P519" s="182">
        <v>0</v>
      </c>
      <c r="Q519" s="182">
        <f t="shared" si="5"/>
        <v>0</v>
      </c>
      <c r="R519" s="182"/>
      <c r="S519" s="182" t="s">
        <v>265</v>
      </c>
      <c r="T519" s="161">
        <v>0</v>
      </c>
      <c r="U519" s="161">
        <f>ROUND(E519*T519,2)</f>
        <v>0</v>
      </c>
      <c r="V519" s="161"/>
      <c r="W519" s="152"/>
      <c r="X519" s="152"/>
      <c r="Y519" s="152"/>
      <c r="Z519" s="152"/>
      <c r="AA519" s="152"/>
      <c r="AB519" s="152"/>
      <c r="AC519" s="152"/>
      <c r="AD519" s="152"/>
      <c r="AE519" s="152"/>
      <c r="AF519" s="152" t="s">
        <v>433</v>
      </c>
      <c r="AG519" s="152"/>
      <c r="AH519" s="152"/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  <c r="AV519" s="152"/>
      <c r="AW519" s="152"/>
      <c r="AX519" s="152"/>
      <c r="AY519" s="152"/>
      <c r="AZ519" s="152"/>
      <c r="BA519" s="152"/>
      <c r="BB519" s="152"/>
      <c r="BC519" s="152"/>
      <c r="BD519" s="152"/>
      <c r="BE519" s="152"/>
      <c r="BF519" s="152"/>
      <c r="BG519" s="152"/>
    </row>
    <row r="520" spans="1:59" ht="33.75" outlineLevel="1" x14ac:dyDescent="0.2">
      <c r="A520" s="177">
        <v>168</v>
      </c>
      <c r="B520" s="178" t="s">
        <v>1029</v>
      </c>
      <c r="C520" s="186" t="s">
        <v>1030</v>
      </c>
      <c r="D520" s="179" t="s">
        <v>364</v>
      </c>
      <c r="E520" s="180">
        <v>44</v>
      </c>
      <c r="F520" s="181"/>
      <c r="G520" s="182">
        <f t="shared" si="0"/>
        <v>0</v>
      </c>
      <c r="H520" s="181"/>
      <c r="I520" s="182">
        <f t="shared" si="1"/>
        <v>0</v>
      </c>
      <c r="J520" s="181"/>
      <c r="K520" s="182">
        <f t="shared" si="2"/>
        <v>0</v>
      </c>
      <c r="L520" s="182">
        <v>15</v>
      </c>
      <c r="M520" s="182">
        <f t="shared" si="3"/>
        <v>0</v>
      </c>
      <c r="N520" s="182">
        <v>0</v>
      </c>
      <c r="O520" s="182">
        <f t="shared" si="4"/>
        <v>0</v>
      </c>
      <c r="P520" s="182">
        <v>0</v>
      </c>
      <c r="Q520" s="182">
        <f t="shared" si="5"/>
        <v>0</v>
      </c>
      <c r="R520" s="182" t="s">
        <v>830</v>
      </c>
      <c r="S520" s="182" t="s">
        <v>269</v>
      </c>
      <c r="T520" s="161">
        <v>0</v>
      </c>
      <c r="U520" s="161">
        <f>ROUND(E520*T520,2)</f>
        <v>0</v>
      </c>
      <c r="V520" s="161"/>
      <c r="W520" s="152"/>
      <c r="X520" s="152"/>
      <c r="Y520" s="152"/>
      <c r="Z520" s="152"/>
      <c r="AA520" s="152"/>
      <c r="AB520" s="152"/>
      <c r="AC520" s="152"/>
      <c r="AD520" s="152"/>
      <c r="AE520" s="152"/>
      <c r="AF520" s="152" t="s">
        <v>1031</v>
      </c>
      <c r="AG520" s="152"/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  <c r="AV520" s="152"/>
      <c r="AW520" s="152"/>
      <c r="AX520" s="152"/>
      <c r="AY520" s="152"/>
      <c r="AZ520" s="152"/>
      <c r="BA520" s="152"/>
      <c r="BB520" s="152"/>
      <c r="BC520" s="152"/>
      <c r="BD520" s="152"/>
      <c r="BE520" s="152"/>
      <c r="BF520" s="152"/>
      <c r="BG520" s="152"/>
    </row>
    <row r="521" spans="1:59" outlineLevel="1" x14ac:dyDescent="0.2">
      <c r="A521" s="177">
        <v>169</v>
      </c>
      <c r="B521" s="178" t="s">
        <v>1033</v>
      </c>
      <c r="C521" s="186" t="s">
        <v>1034</v>
      </c>
      <c r="D521" s="179" t="s">
        <v>364</v>
      </c>
      <c r="E521" s="180">
        <v>174</v>
      </c>
      <c r="F521" s="181"/>
      <c r="G521" s="182">
        <f t="shared" si="0"/>
        <v>0</v>
      </c>
      <c r="H521" s="181"/>
      <c r="I521" s="182">
        <f t="shared" si="1"/>
        <v>0</v>
      </c>
      <c r="J521" s="181"/>
      <c r="K521" s="182">
        <f t="shared" si="2"/>
        <v>0</v>
      </c>
      <c r="L521" s="182">
        <v>15</v>
      </c>
      <c r="M521" s="182">
        <f t="shared" si="3"/>
        <v>0</v>
      </c>
      <c r="N521" s="182">
        <v>0</v>
      </c>
      <c r="O521" s="182">
        <f t="shared" si="4"/>
        <v>0</v>
      </c>
      <c r="P521" s="182">
        <v>0</v>
      </c>
      <c r="Q521" s="182">
        <f t="shared" si="5"/>
        <v>0</v>
      </c>
      <c r="R521" s="182"/>
      <c r="S521" s="182" t="s">
        <v>265</v>
      </c>
      <c r="T521" s="161">
        <v>0</v>
      </c>
      <c r="U521" s="161">
        <f>ROUND(E521*T521,2)</f>
        <v>0</v>
      </c>
      <c r="V521" s="161"/>
      <c r="W521" s="152"/>
      <c r="X521" s="152"/>
      <c r="Y521" s="152"/>
      <c r="Z521" s="152"/>
      <c r="AA521" s="152"/>
      <c r="AB521" s="152"/>
      <c r="AC521" s="152"/>
      <c r="AD521" s="152"/>
      <c r="AE521" s="152"/>
      <c r="AF521" s="152" t="s">
        <v>433</v>
      </c>
      <c r="AG521" s="152"/>
      <c r="AH521" s="152"/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  <c r="AV521" s="152"/>
      <c r="AW521" s="152"/>
      <c r="AX521" s="152"/>
      <c r="AY521" s="152"/>
      <c r="AZ521" s="152"/>
      <c r="BA521" s="152"/>
      <c r="BB521" s="152"/>
      <c r="BC521" s="152"/>
      <c r="BD521" s="152"/>
      <c r="BE521" s="152"/>
      <c r="BF521" s="152"/>
      <c r="BG521" s="152"/>
    </row>
    <row r="522" spans="1:59" outlineLevel="1" x14ac:dyDescent="0.2">
      <c r="A522" s="171">
        <v>170</v>
      </c>
      <c r="B522" s="172" t="s">
        <v>1036</v>
      </c>
      <c r="C522" s="187" t="s">
        <v>1027</v>
      </c>
      <c r="D522" s="173" t="s">
        <v>364</v>
      </c>
      <c r="E522" s="174">
        <v>128</v>
      </c>
      <c r="F522" s="175"/>
      <c r="G522" s="176">
        <f t="shared" si="0"/>
        <v>0</v>
      </c>
      <c r="H522" s="175"/>
      <c r="I522" s="176">
        <f t="shared" si="1"/>
        <v>0</v>
      </c>
      <c r="J522" s="175"/>
      <c r="K522" s="176">
        <f t="shared" si="2"/>
        <v>0</v>
      </c>
      <c r="L522" s="176">
        <v>15</v>
      </c>
      <c r="M522" s="176">
        <f t="shared" si="3"/>
        <v>0</v>
      </c>
      <c r="N522" s="176">
        <v>0</v>
      </c>
      <c r="O522" s="176">
        <f t="shared" si="4"/>
        <v>0</v>
      </c>
      <c r="P522" s="176">
        <v>0</v>
      </c>
      <c r="Q522" s="176">
        <f t="shared" si="5"/>
        <v>0</v>
      </c>
      <c r="R522" s="176"/>
      <c r="S522" s="176" t="s">
        <v>265</v>
      </c>
      <c r="T522" s="161">
        <v>0</v>
      </c>
      <c r="U522" s="161">
        <f>ROUND(E522*T522,2)</f>
        <v>0</v>
      </c>
      <c r="V522" s="161"/>
      <c r="W522" s="152"/>
      <c r="X522" s="152"/>
      <c r="Y522" s="152"/>
      <c r="Z522" s="152"/>
      <c r="AA522" s="152"/>
      <c r="AB522" s="152"/>
      <c r="AC522" s="152"/>
      <c r="AD522" s="152"/>
      <c r="AE522" s="152"/>
      <c r="AF522" s="152" t="s">
        <v>433</v>
      </c>
      <c r="AG522" s="152"/>
      <c r="AH522" s="152"/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  <c r="AV522" s="152"/>
      <c r="AW522" s="152"/>
      <c r="AX522" s="152"/>
      <c r="AY522" s="152"/>
      <c r="AZ522" s="152"/>
      <c r="BA522" s="152"/>
      <c r="BB522" s="152"/>
      <c r="BC522" s="152"/>
      <c r="BD522" s="152"/>
      <c r="BE522" s="152"/>
      <c r="BF522" s="152"/>
      <c r="BG522" s="152"/>
    </row>
    <row r="523" spans="1:59" outlineLevel="1" x14ac:dyDescent="0.2">
      <c r="A523" s="159"/>
      <c r="B523" s="160"/>
      <c r="C523" s="193" t="s">
        <v>3023</v>
      </c>
      <c r="D523" s="191"/>
      <c r="E523" s="192">
        <v>128</v>
      </c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52"/>
      <c r="X523" s="152"/>
      <c r="Y523" s="152"/>
      <c r="Z523" s="152"/>
      <c r="AA523" s="152"/>
      <c r="AB523" s="152"/>
      <c r="AC523" s="152"/>
      <c r="AD523" s="152"/>
      <c r="AE523" s="152"/>
      <c r="AF523" s="152" t="s">
        <v>329</v>
      </c>
      <c r="AG523" s="152">
        <v>0</v>
      </c>
      <c r="AH523" s="152"/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  <c r="AV523" s="152"/>
      <c r="AW523" s="152"/>
      <c r="AX523" s="152"/>
      <c r="AY523" s="152"/>
      <c r="AZ523" s="152"/>
      <c r="BA523" s="152"/>
      <c r="BB523" s="152"/>
      <c r="BC523" s="152"/>
      <c r="BD523" s="152"/>
      <c r="BE523" s="152"/>
      <c r="BF523" s="152"/>
      <c r="BG523" s="152"/>
    </row>
    <row r="524" spans="1:59" ht="22.5" outlineLevel="1" x14ac:dyDescent="0.2">
      <c r="A524" s="171">
        <v>171</v>
      </c>
      <c r="B524" s="172" t="s">
        <v>1038</v>
      </c>
      <c r="C524" s="187" t="s">
        <v>1039</v>
      </c>
      <c r="D524" s="173" t="s">
        <v>395</v>
      </c>
      <c r="E524" s="174">
        <v>4</v>
      </c>
      <c r="F524" s="175"/>
      <c r="G524" s="176">
        <f>ROUND(E524*F524,2)</f>
        <v>0</v>
      </c>
      <c r="H524" s="175"/>
      <c r="I524" s="176">
        <f>ROUND(E524*H524,2)</f>
        <v>0</v>
      </c>
      <c r="J524" s="175"/>
      <c r="K524" s="176">
        <f>ROUND(E524*J524,2)</f>
        <v>0</v>
      </c>
      <c r="L524" s="176">
        <v>15</v>
      </c>
      <c r="M524" s="176">
        <f>G524*(1+L524/100)</f>
        <v>0</v>
      </c>
      <c r="N524" s="176">
        <v>0</v>
      </c>
      <c r="O524" s="176">
        <f>ROUND(E524*N524,2)</f>
        <v>0</v>
      </c>
      <c r="P524" s="176">
        <v>0</v>
      </c>
      <c r="Q524" s="176">
        <f>ROUND(E524*P524,2)</f>
        <v>0</v>
      </c>
      <c r="R524" s="176" t="s">
        <v>996</v>
      </c>
      <c r="S524" s="176" t="s">
        <v>269</v>
      </c>
      <c r="T524" s="161">
        <v>1.45</v>
      </c>
      <c r="U524" s="161">
        <f>ROUND(E524*T524,2)</f>
        <v>5.8</v>
      </c>
      <c r="V524" s="161"/>
      <c r="W524" s="152"/>
      <c r="X524" s="152"/>
      <c r="Y524" s="152"/>
      <c r="Z524" s="152"/>
      <c r="AA524" s="152"/>
      <c r="AB524" s="152"/>
      <c r="AC524" s="152"/>
      <c r="AD524" s="152"/>
      <c r="AE524" s="152"/>
      <c r="AF524" s="152" t="s">
        <v>433</v>
      </c>
      <c r="AG524" s="152"/>
      <c r="AH524" s="152"/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  <c r="AV524" s="152"/>
      <c r="AW524" s="152"/>
      <c r="AX524" s="152"/>
      <c r="AY524" s="152"/>
      <c r="AZ524" s="152"/>
      <c r="BA524" s="152"/>
      <c r="BB524" s="152"/>
      <c r="BC524" s="152"/>
      <c r="BD524" s="152"/>
      <c r="BE524" s="152"/>
      <c r="BF524" s="152"/>
      <c r="BG524" s="152"/>
    </row>
    <row r="525" spans="1:59" outlineLevel="1" x14ac:dyDescent="0.2">
      <c r="A525" s="159"/>
      <c r="B525" s="160"/>
      <c r="C525" s="193" t="s">
        <v>2945</v>
      </c>
      <c r="D525" s="191"/>
      <c r="E525" s="192">
        <v>4</v>
      </c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52"/>
      <c r="X525" s="152"/>
      <c r="Y525" s="152"/>
      <c r="Z525" s="152"/>
      <c r="AA525" s="152"/>
      <c r="AB525" s="152"/>
      <c r="AC525" s="152"/>
      <c r="AD525" s="152"/>
      <c r="AE525" s="152"/>
      <c r="AF525" s="152" t="s">
        <v>329</v>
      </c>
      <c r="AG525" s="152">
        <v>0</v>
      </c>
      <c r="AH525" s="152"/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  <c r="AV525" s="152"/>
      <c r="AW525" s="152"/>
      <c r="AX525" s="152"/>
      <c r="AY525" s="152"/>
      <c r="AZ525" s="152"/>
      <c r="BA525" s="152"/>
      <c r="BB525" s="152"/>
      <c r="BC525" s="152"/>
      <c r="BD525" s="152"/>
      <c r="BE525" s="152"/>
      <c r="BF525" s="152"/>
      <c r="BG525" s="152"/>
    </row>
    <row r="526" spans="1:59" ht="22.5" outlineLevel="1" x14ac:dyDescent="0.2">
      <c r="A526" s="171">
        <v>172</v>
      </c>
      <c r="B526" s="172" t="s">
        <v>1041</v>
      </c>
      <c r="C526" s="187" t="s">
        <v>1042</v>
      </c>
      <c r="D526" s="173" t="s">
        <v>395</v>
      </c>
      <c r="E526" s="174">
        <v>12</v>
      </c>
      <c r="F526" s="175"/>
      <c r="G526" s="176">
        <f>ROUND(E526*F526,2)</f>
        <v>0</v>
      </c>
      <c r="H526" s="175"/>
      <c r="I526" s="176">
        <f>ROUND(E526*H526,2)</f>
        <v>0</v>
      </c>
      <c r="J526" s="175"/>
      <c r="K526" s="176">
        <f>ROUND(E526*J526,2)</f>
        <v>0</v>
      </c>
      <c r="L526" s="176">
        <v>15</v>
      </c>
      <c r="M526" s="176">
        <f>G526*(1+L526/100)</f>
        <v>0</v>
      </c>
      <c r="N526" s="176">
        <v>0</v>
      </c>
      <c r="O526" s="176">
        <f>ROUND(E526*N526,2)</f>
        <v>0</v>
      </c>
      <c r="P526" s="176">
        <v>0</v>
      </c>
      <c r="Q526" s="176">
        <f>ROUND(E526*P526,2)</f>
        <v>0</v>
      </c>
      <c r="R526" s="176" t="s">
        <v>996</v>
      </c>
      <c r="S526" s="176" t="s">
        <v>269</v>
      </c>
      <c r="T526" s="161">
        <v>1.5</v>
      </c>
      <c r="U526" s="161">
        <f>ROUND(E526*T526,2)</f>
        <v>18</v>
      </c>
      <c r="V526" s="161"/>
      <c r="W526" s="152"/>
      <c r="X526" s="152"/>
      <c r="Y526" s="152"/>
      <c r="Z526" s="152"/>
      <c r="AA526" s="152"/>
      <c r="AB526" s="152"/>
      <c r="AC526" s="152"/>
      <c r="AD526" s="152"/>
      <c r="AE526" s="152"/>
      <c r="AF526" s="152" t="s">
        <v>433</v>
      </c>
      <c r="AG526" s="152"/>
      <c r="AH526" s="152"/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  <c r="AV526" s="152"/>
      <c r="AW526" s="152"/>
      <c r="AX526" s="152"/>
      <c r="AY526" s="152"/>
      <c r="AZ526" s="152"/>
      <c r="BA526" s="152"/>
      <c r="BB526" s="152"/>
      <c r="BC526" s="152"/>
      <c r="BD526" s="152"/>
      <c r="BE526" s="152"/>
      <c r="BF526" s="152"/>
      <c r="BG526" s="152"/>
    </row>
    <row r="527" spans="1:59" outlineLevel="1" x14ac:dyDescent="0.2">
      <c r="A527" s="159"/>
      <c r="B527" s="160"/>
      <c r="C527" s="193" t="s">
        <v>3024</v>
      </c>
      <c r="D527" s="191"/>
      <c r="E527" s="192">
        <v>12</v>
      </c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52"/>
      <c r="X527" s="152"/>
      <c r="Y527" s="152"/>
      <c r="Z527" s="152"/>
      <c r="AA527" s="152"/>
      <c r="AB527" s="152"/>
      <c r="AC527" s="152"/>
      <c r="AD527" s="152"/>
      <c r="AE527" s="152"/>
      <c r="AF527" s="152" t="s">
        <v>329</v>
      </c>
      <c r="AG527" s="152">
        <v>0</v>
      </c>
      <c r="AH527" s="152"/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  <c r="AV527" s="152"/>
      <c r="AW527" s="152"/>
      <c r="AX527" s="152"/>
      <c r="AY527" s="152"/>
      <c r="AZ527" s="152"/>
      <c r="BA527" s="152"/>
      <c r="BB527" s="152"/>
      <c r="BC527" s="152"/>
      <c r="BD527" s="152"/>
      <c r="BE527" s="152"/>
      <c r="BF527" s="152"/>
      <c r="BG527" s="152"/>
    </row>
    <row r="528" spans="1:59" ht="22.5" outlineLevel="1" x14ac:dyDescent="0.2">
      <c r="A528" s="171">
        <v>173</v>
      </c>
      <c r="B528" s="172" t="s">
        <v>1044</v>
      </c>
      <c r="C528" s="187" t="s">
        <v>1045</v>
      </c>
      <c r="D528" s="173" t="s">
        <v>395</v>
      </c>
      <c r="E528" s="174">
        <v>9</v>
      </c>
      <c r="F528" s="175"/>
      <c r="G528" s="176">
        <f>ROUND(E528*F528,2)</f>
        <v>0</v>
      </c>
      <c r="H528" s="175"/>
      <c r="I528" s="176">
        <f>ROUND(E528*H528,2)</f>
        <v>0</v>
      </c>
      <c r="J528" s="175"/>
      <c r="K528" s="176">
        <f>ROUND(E528*J528,2)</f>
        <v>0</v>
      </c>
      <c r="L528" s="176">
        <v>15</v>
      </c>
      <c r="M528" s="176">
        <f>G528*(1+L528/100)</f>
        <v>0</v>
      </c>
      <c r="N528" s="176">
        <v>0</v>
      </c>
      <c r="O528" s="176">
        <f>ROUND(E528*N528,2)</f>
        <v>0</v>
      </c>
      <c r="P528" s="176">
        <v>0</v>
      </c>
      <c r="Q528" s="176">
        <f>ROUND(E528*P528,2)</f>
        <v>0</v>
      </c>
      <c r="R528" s="176" t="s">
        <v>996</v>
      </c>
      <c r="S528" s="176" t="s">
        <v>269</v>
      </c>
      <c r="T528" s="161">
        <v>2.5099999999999998</v>
      </c>
      <c r="U528" s="161">
        <f>ROUND(E528*T528,2)</f>
        <v>22.59</v>
      </c>
      <c r="V528" s="161"/>
      <c r="W528" s="152"/>
      <c r="X528" s="152"/>
      <c r="Y528" s="152"/>
      <c r="Z528" s="152"/>
      <c r="AA528" s="152"/>
      <c r="AB528" s="152"/>
      <c r="AC528" s="152"/>
      <c r="AD528" s="152"/>
      <c r="AE528" s="152"/>
      <c r="AF528" s="152" t="s">
        <v>433</v>
      </c>
      <c r="AG528" s="152"/>
      <c r="AH528" s="152"/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  <c r="AV528" s="152"/>
      <c r="AW528" s="152"/>
      <c r="AX528" s="152"/>
      <c r="AY528" s="152"/>
      <c r="AZ528" s="152"/>
      <c r="BA528" s="152"/>
      <c r="BB528" s="152"/>
      <c r="BC528" s="152"/>
      <c r="BD528" s="152"/>
      <c r="BE528" s="152"/>
      <c r="BF528" s="152"/>
      <c r="BG528" s="152"/>
    </row>
    <row r="529" spans="1:59" outlineLevel="1" x14ac:dyDescent="0.2">
      <c r="A529" s="159"/>
      <c r="B529" s="160"/>
      <c r="C529" s="193" t="s">
        <v>2941</v>
      </c>
      <c r="D529" s="191"/>
      <c r="E529" s="192">
        <v>9</v>
      </c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52"/>
      <c r="X529" s="152"/>
      <c r="Y529" s="152"/>
      <c r="Z529" s="152"/>
      <c r="AA529" s="152"/>
      <c r="AB529" s="152"/>
      <c r="AC529" s="152"/>
      <c r="AD529" s="152"/>
      <c r="AE529" s="152"/>
      <c r="AF529" s="152" t="s">
        <v>329</v>
      </c>
      <c r="AG529" s="152">
        <v>0</v>
      </c>
      <c r="AH529" s="152"/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  <c r="AV529" s="152"/>
      <c r="AW529" s="152"/>
      <c r="AX529" s="152"/>
      <c r="AY529" s="152"/>
      <c r="AZ529" s="152"/>
      <c r="BA529" s="152"/>
      <c r="BB529" s="152"/>
      <c r="BC529" s="152"/>
      <c r="BD529" s="152"/>
      <c r="BE529" s="152"/>
      <c r="BF529" s="152"/>
      <c r="BG529" s="152"/>
    </row>
    <row r="530" spans="1:59" ht="22.5" outlineLevel="1" x14ac:dyDescent="0.2">
      <c r="A530" s="171">
        <v>174</v>
      </c>
      <c r="B530" s="172" t="s">
        <v>3025</v>
      </c>
      <c r="C530" s="187" t="s">
        <v>3026</v>
      </c>
      <c r="D530" s="173" t="s">
        <v>395</v>
      </c>
      <c r="E530" s="174">
        <v>1</v>
      </c>
      <c r="F530" s="175"/>
      <c r="G530" s="176">
        <f>ROUND(E530*F530,2)</f>
        <v>0</v>
      </c>
      <c r="H530" s="175"/>
      <c r="I530" s="176">
        <f>ROUND(E530*H530,2)</f>
        <v>0</v>
      </c>
      <c r="J530" s="175"/>
      <c r="K530" s="176">
        <f>ROUND(E530*J530,2)</f>
        <v>0</v>
      </c>
      <c r="L530" s="176">
        <v>15</v>
      </c>
      <c r="M530" s="176">
        <f>G530*(1+L530/100)</f>
        <v>0</v>
      </c>
      <c r="N530" s="176">
        <v>0</v>
      </c>
      <c r="O530" s="176">
        <f>ROUND(E530*N530,2)</f>
        <v>0</v>
      </c>
      <c r="P530" s="176">
        <v>0</v>
      </c>
      <c r="Q530" s="176">
        <f>ROUND(E530*P530,2)</f>
        <v>0</v>
      </c>
      <c r="R530" s="176" t="s">
        <v>996</v>
      </c>
      <c r="S530" s="176" t="s">
        <v>269</v>
      </c>
      <c r="T530" s="161">
        <v>4.42</v>
      </c>
      <c r="U530" s="161">
        <f>ROUND(E530*T530,2)</f>
        <v>4.42</v>
      </c>
      <c r="V530" s="161"/>
      <c r="W530" s="152"/>
      <c r="X530" s="152"/>
      <c r="Y530" s="152"/>
      <c r="Z530" s="152"/>
      <c r="AA530" s="152"/>
      <c r="AB530" s="152"/>
      <c r="AC530" s="152"/>
      <c r="AD530" s="152"/>
      <c r="AE530" s="152"/>
      <c r="AF530" s="152" t="s">
        <v>433</v>
      </c>
      <c r="AG530" s="152"/>
      <c r="AH530" s="152"/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  <c r="AV530" s="152"/>
      <c r="AW530" s="152"/>
      <c r="AX530" s="152"/>
      <c r="AY530" s="152"/>
      <c r="AZ530" s="152"/>
      <c r="BA530" s="152"/>
      <c r="BB530" s="152"/>
      <c r="BC530" s="152"/>
      <c r="BD530" s="152"/>
      <c r="BE530" s="152"/>
      <c r="BF530" s="152"/>
      <c r="BG530" s="152"/>
    </row>
    <row r="531" spans="1:59" outlineLevel="1" x14ac:dyDescent="0.2">
      <c r="A531" s="159"/>
      <c r="B531" s="160"/>
      <c r="C531" s="193" t="s">
        <v>59</v>
      </c>
      <c r="D531" s="191"/>
      <c r="E531" s="192">
        <v>1</v>
      </c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52"/>
      <c r="X531" s="152"/>
      <c r="Y531" s="152"/>
      <c r="Z531" s="152"/>
      <c r="AA531" s="152"/>
      <c r="AB531" s="152"/>
      <c r="AC531" s="152"/>
      <c r="AD531" s="152"/>
      <c r="AE531" s="152"/>
      <c r="AF531" s="152" t="s">
        <v>329</v>
      </c>
      <c r="AG531" s="152">
        <v>0</v>
      </c>
      <c r="AH531" s="152"/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  <c r="AV531" s="152"/>
      <c r="AW531" s="152"/>
      <c r="AX531" s="152"/>
      <c r="AY531" s="152"/>
      <c r="AZ531" s="152"/>
      <c r="BA531" s="152"/>
      <c r="BB531" s="152"/>
      <c r="BC531" s="152"/>
      <c r="BD531" s="152"/>
      <c r="BE531" s="152"/>
      <c r="BF531" s="152"/>
      <c r="BG531" s="152"/>
    </row>
    <row r="532" spans="1:59" outlineLevel="1" x14ac:dyDescent="0.2">
      <c r="A532" s="177">
        <v>175</v>
      </c>
      <c r="B532" s="178" t="s">
        <v>1047</v>
      </c>
      <c r="C532" s="186" t="s">
        <v>3027</v>
      </c>
      <c r="D532" s="179" t="s">
        <v>395</v>
      </c>
      <c r="E532" s="180">
        <v>2</v>
      </c>
      <c r="F532" s="181"/>
      <c r="G532" s="182">
        <f t="shared" ref="G532:G556" si="6">ROUND(E532*F532,2)</f>
        <v>0</v>
      </c>
      <c r="H532" s="181"/>
      <c r="I532" s="182">
        <f t="shared" ref="I532:I556" si="7">ROUND(E532*H532,2)</f>
        <v>0</v>
      </c>
      <c r="J532" s="181"/>
      <c r="K532" s="182">
        <f t="shared" ref="K532:K556" si="8">ROUND(E532*J532,2)</f>
        <v>0</v>
      </c>
      <c r="L532" s="182">
        <v>15</v>
      </c>
      <c r="M532" s="182">
        <f t="shared" ref="M532:M556" si="9">G532*(1+L532/100)</f>
        <v>0</v>
      </c>
      <c r="N532" s="182">
        <v>0</v>
      </c>
      <c r="O532" s="182">
        <f t="shared" ref="O532:O556" si="10">ROUND(E532*N532,2)</f>
        <v>0</v>
      </c>
      <c r="P532" s="182">
        <v>0</v>
      </c>
      <c r="Q532" s="182">
        <f t="shared" ref="Q532:Q556" si="11">ROUND(E532*P532,2)</f>
        <v>0</v>
      </c>
      <c r="R532" s="182"/>
      <c r="S532" s="182" t="s">
        <v>265</v>
      </c>
      <c r="T532" s="161">
        <v>0</v>
      </c>
      <c r="U532" s="161">
        <f>ROUND(E532*T532,2)</f>
        <v>0</v>
      </c>
      <c r="V532" s="161"/>
      <c r="W532" s="152"/>
      <c r="X532" s="152"/>
      <c r="Y532" s="152"/>
      <c r="Z532" s="152"/>
      <c r="AA532" s="152"/>
      <c r="AB532" s="152"/>
      <c r="AC532" s="152"/>
      <c r="AD532" s="152"/>
      <c r="AE532" s="152"/>
      <c r="AF532" s="152" t="s">
        <v>433</v>
      </c>
      <c r="AG532" s="152"/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  <c r="AV532" s="152"/>
      <c r="AW532" s="152"/>
      <c r="AX532" s="152"/>
      <c r="AY532" s="152"/>
      <c r="AZ532" s="152"/>
      <c r="BA532" s="152"/>
      <c r="BB532" s="152"/>
      <c r="BC532" s="152"/>
      <c r="BD532" s="152"/>
      <c r="BE532" s="152"/>
      <c r="BF532" s="152"/>
      <c r="BG532" s="152"/>
    </row>
    <row r="533" spans="1:59" outlineLevel="1" x14ac:dyDescent="0.2">
      <c r="A533" s="177">
        <v>176</v>
      </c>
      <c r="B533" s="178" t="s">
        <v>1050</v>
      </c>
      <c r="C533" s="186" t="s">
        <v>3028</v>
      </c>
      <c r="D533" s="179" t="s">
        <v>395</v>
      </c>
      <c r="E533" s="180">
        <v>1</v>
      </c>
      <c r="F533" s="181"/>
      <c r="G533" s="182">
        <f t="shared" si="6"/>
        <v>0</v>
      </c>
      <c r="H533" s="181"/>
      <c r="I533" s="182">
        <f t="shared" si="7"/>
        <v>0</v>
      </c>
      <c r="J533" s="181"/>
      <c r="K533" s="182">
        <f t="shared" si="8"/>
        <v>0</v>
      </c>
      <c r="L533" s="182">
        <v>15</v>
      </c>
      <c r="M533" s="182">
        <f t="shared" si="9"/>
        <v>0</v>
      </c>
      <c r="N533" s="182">
        <v>0</v>
      </c>
      <c r="O533" s="182">
        <f t="shared" si="10"/>
        <v>0</v>
      </c>
      <c r="P533" s="182">
        <v>0</v>
      </c>
      <c r="Q533" s="182">
        <f t="shared" si="11"/>
        <v>0</v>
      </c>
      <c r="R533" s="182"/>
      <c r="S533" s="182" t="s">
        <v>265</v>
      </c>
      <c r="T533" s="161">
        <v>0</v>
      </c>
      <c r="U533" s="161">
        <f>ROUND(E533*T533,2)</f>
        <v>0</v>
      </c>
      <c r="V533" s="161"/>
      <c r="W533" s="152"/>
      <c r="X533" s="152"/>
      <c r="Y533" s="152"/>
      <c r="Z533" s="152"/>
      <c r="AA533" s="152"/>
      <c r="AB533" s="152"/>
      <c r="AC533" s="152"/>
      <c r="AD533" s="152"/>
      <c r="AE533" s="152"/>
      <c r="AF533" s="152" t="s">
        <v>433</v>
      </c>
      <c r="AG533" s="152"/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  <c r="AV533" s="152"/>
      <c r="AW533" s="152"/>
      <c r="AX533" s="152"/>
      <c r="AY533" s="152"/>
      <c r="AZ533" s="152"/>
      <c r="BA533" s="152"/>
      <c r="BB533" s="152"/>
      <c r="BC533" s="152"/>
      <c r="BD533" s="152"/>
      <c r="BE533" s="152"/>
      <c r="BF533" s="152"/>
      <c r="BG533" s="152"/>
    </row>
    <row r="534" spans="1:59" outlineLevel="1" x14ac:dyDescent="0.2">
      <c r="A534" s="177">
        <v>177</v>
      </c>
      <c r="B534" s="178" t="s">
        <v>1052</v>
      </c>
      <c r="C534" s="186" t="s">
        <v>3029</v>
      </c>
      <c r="D534" s="179" t="s">
        <v>395</v>
      </c>
      <c r="E534" s="180">
        <v>1</v>
      </c>
      <c r="F534" s="181"/>
      <c r="G534" s="182">
        <f t="shared" si="6"/>
        <v>0</v>
      </c>
      <c r="H534" s="181"/>
      <c r="I534" s="182">
        <f t="shared" si="7"/>
        <v>0</v>
      </c>
      <c r="J534" s="181"/>
      <c r="K534" s="182">
        <f t="shared" si="8"/>
        <v>0</v>
      </c>
      <c r="L534" s="182">
        <v>15</v>
      </c>
      <c r="M534" s="182">
        <f t="shared" si="9"/>
        <v>0</v>
      </c>
      <c r="N534" s="182">
        <v>0</v>
      </c>
      <c r="O534" s="182">
        <f t="shared" si="10"/>
        <v>0</v>
      </c>
      <c r="P534" s="182">
        <v>0</v>
      </c>
      <c r="Q534" s="182">
        <f t="shared" si="11"/>
        <v>0</v>
      </c>
      <c r="R534" s="182"/>
      <c r="S534" s="182" t="s">
        <v>265</v>
      </c>
      <c r="T534" s="161">
        <v>0</v>
      </c>
      <c r="U534" s="161">
        <f>ROUND(E534*T534,2)</f>
        <v>0</v>
      </c>
      <c r="V534" s="161"/>
      <c r="W534" s="152"/>
      <c r="X534" s="152"/>
      <c r="Y534" s="152"/>
      <c r="Z534" s="152"/>
      <c r="AA534" s="152"/>
      <c r="AB534" s="152"/>
      <c r="AC534" s="152"/>
      <c r="AD534" s="152"/>
      <c r="AE534" s="152"/>
      <c r="AF534" s="152" t="s">
        <v>433</v>
      </c>
      <c r="AG534" s="152"/>
      <c r="AH534" s="152"/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  <c r="AV534" s="152"/>
      <c r="AW534" s="152"/>
      <c r="AX534" s="152"/>
      <c r="AY534" s="152"/>
      <c r="AZ534" s="152"/>
      <c r="BA534" s="152"/>
      <c r="BB534" s="152"/>
      <c r="BC534" s="152"/>
      <c r="BD534" s="152"/>
      <c r="BE534" s="152"/>
      <c r="BF534" s="152"/>
      <c r="BG534" s="152"/>
    </row>
    <row r="535" spans="1:59" outlineLevel="1" x14ac:dyDescent="0.2">
      <c r="A535" s="177">
        <v>178</v>
      </c>
      <c r="B535" s="178" t="s">
        <v>1054</v>
      </c>
      <c r="C535" s="186" t="s">
        <v>3030</v>
      </c>
      <c r="D535" s="179" t="s">
        <v>395</v>
      </c>
      <c r="E535" s="180">
        <v>5</v>
      </c>
      <c r="F535" s="181"/>
      <c r="G535" s="182">
        <f t="shared" si="6"/>
        <v>0</v>
      </c>
      <c r="H535" s="181"/>
      <c r="I535" s="182">
        <f t="shared" si="7"/>
        <v>0</v>
      </c>
      <c r="J535" s="181"/>
      <c r="K535" s="182">
        <f t="shared" si="8"/>
        <v>0</v>
      </c>
      <c r="L535" s="182">
        <v>15</v>
      </c>
      <c r="M535" s="182">
        <f t="shared" si="9"/>
        <v>0</v>
      </c>
      <c r="N535" s="182">
        <v>0</v>
      </c>
      <c r="O535" s="182">
        <f t="shared" si="10"/>
        <v>0</v>
      </c>
      <c r="P535" s="182">
        <v>0</v>
      </c>
      <c r="Q535" s="182">
        <f t="shared" si="11"/>
        <v>0</v>
      </c>
      <c r="R535" s="182"/>
      <c r="S535" s="182" t="s">
        <v>265</v>
      </c>
      <c r="T535" s="161">
        <v>0</v>
      </c>
      <c r="U535" s="161">
        <f>ROUND(E535*T535,2)</f>
        <v>0</v>
      </c>
      <c r="V535" s="161"/>
      <c r="W535" s="152"/>
      <c r="X535" s="152"/>
      <c r="Y535" s="152"/>
      <c r="Z535" s="152"/>
      <c r="AA535" s="152"/>
      <c r="AB535" s="152"/>
      <c r="AC535" s="152"/>
      <c r="AD535" s="152"/>
      <c r="AE535" s="152"/>
      <c r="AF535" s="152" t="s">
        <v>433</v>
      </c>
      <c r="AG535" s="152"/>
      <c r="AH535" s="152"/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  <c r="AV535" s="152"/>
      <c r="AW535" s="152"/>
      <c r="AX535" s="152"/>
      <c r="AY535" s="152"/>
      <c r="AZ535" s="152"/>
      <c r="BA535" s="152"/>
      <c r="BB535" s="152"/>
      <c r="BC535" s="152"/>
      <c r="BD535" s="152"/>
      <c r="BE535" s="152"/>
      <c r="BF535" s="152"/>
      <c r="BG535" s="152"/>
    </row>
    <row r="536" spans="1:59" outlineLevel="1" x14ac:dyDescent="0.2">
      <c r="A536" s="177">
        <v>179</v>
      </c>
      <c r="B536" s="178" t="s">
        <v>1056</v>
      </c>
      <c r="C536" s="186" t="s">
        <v>3031</v>
      </c>
      <c r="D536" s="179" t="s">
        <v>395</v>
      </c>
      <c r="E536" s="180">
        <v>2</v>
      </c>
      <c r="F536" s="181"/>
      <c r="G536" s="182">
        <f t="shared" si="6"/>
        <v>0</v>
      </c>
      <c r="H536" s="181"/>
      <c r="I536" s="182">
        <f t="shared" si="7"/>
        <v>0</v>
      </c>
      <c r="J536" s="181"/>
      <c r="K536" s="182">
        <f t="shared" si="8"/>
        <v>0</v>
      </c>
      <c r="L536" s="182">
        <v>15</v>
      </c>
      <c r="M536" s="182">
        <f t="shared" si="9"/>
        <v>0</v>
      </c>
      <c r="N536" s="182">
        <v>0</v>
      </c>
      <c r="O536" s="182">
        <f t="shared" si="10"/>
        <v>0</v>
      </c>
      <c r="P536" s="182">
        <v>0</v>
      </c>
      <c r="Q536" s="182">
        <f t="shared" si="11"/>
        <v>0</v>
      </c>
      <c r="R536" s="182"/>
      <c r="S536" s="182" t="s">
        <v>265</v>
      </c>
      <c r="T536" s="161">
        <v>0</v>
      </c>
      <c r="U536" s="161">
        <f>ROUND(E536*T536,2)</f>
        <v>0</v>
      </c>
      <c r="V536" s="161"/>
      <c r="W536" s="152"/>
      <c r="X536" s="152"/>
      <c r="Y536" s="152"/>
      <c r="Z536" s="152"/>
      <c r="AA536" s="152"/>
      <c r="AB536" s="152"/>
      <c r="AC536" s="152"/>
      <c r="AD536" s="152"/>
      <c r="AE536" s="152"/>
      <c r="AF536" s="152" t="s">
        <v>433</v>
      </c>
      <c r="AG536" s="152"/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  <c r="AV536" s="152"/>
      <c r="AW536" s="152"/>
      <c r="AX536" s="152"/>
      <c r="AY536" s="152"/>
      <c r="AZ536" s="152"/>
      <c r="BA536" s="152"/>
      <c r="BB536" s="152"/>
      <c r="BC536" s="152"/>
      <c r="BD536" s="152"/>
      <c r="BE536" s="152"/>
      <c r="BF536" s="152"/>
      <c r="BG536" s="152"/>
    </row>
    <row r="537" spans="1:59" outlineLevel="1" x14ac:dyDescent="0.2">
      <c r="A537" s="177">
        <v>180</v>
      </c>
      <c r="B537" s="178" t="s">
        <v>1058</v>
      </c>
      <c r="C537" s="186" t="s">
        <v>3032</v>
      </c>
      <c r="D537" s="179" t="s">
        <v>395</v>
      </c>
      <c r="E537" s="180">
        <v>1</v>
      </c>
      <c r="F537" s="181"/>
      <c r="G537" s="182">
        <f t="shared" si="6"/>
        <v>0</v>
      </c>
      <c r="H537" s="181"/>
      <c r="I537" s="182">
        <f t="shared" si="7"/>
        <v>0</v>
      </c>
      <c r="J537" s="181"/>
      <c r="K537" s="182">
        <f t="shared" si="8"/>
        <v>0</v>
      </c>
      <c r="L537" s="182">
        <v>15</v>
      </c>
      <c r="M537" s="182">
        <f t="shared" si="9"/>
        <v>0</v>
      </c>
      <c r="N537" s="182">
        <v>0</v>
      </c>
      <c r="O537" s="182">
        <f t="shared" si="10"/>
        <v>0</v>
      </c>
      <c r="P537" s="182">
        <v>0</v>
      </c>
      <c r="Q537" s="182">
        <f t="shared" si="11"/>
        <v>0</v>
      </c>
      <c r="R537" s="182"/>
      <c r="S537" s="182" t="s">
        <v>265</v>
      </c>
      <c r="T537" s="161">
        <v>0</v>
      </c>
      <c r="U537" s="161">
        <f>ROUND(E537*T537,2)</f>
        <v>0</v>
      </c>
      <c r="V537" s="161"/>
      <c r="W537" s="152"/>
      <c r="X537" s="152"/>
      <c r="Y537" s="152"/>
      <c r="Z537" s="152"/>
      <c r="AA537" s="152"/>
      <c r="AB537" s="152"/>
      <c r="AC537" s="152"/>
      <c r="AD537" s="152"/>
      <c r="AE537" s="152"/>
      <c r="AF537" s="152" t="s">
        <v>433</v>
      </c>
      <c r="AG537" s="152"/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  <c r="AV537" s="152"/>
      <c r="AW537" s="152"/>
      <c r="AX537" s="152"/>
      <c r="AY537" s="152"/>
      <c r="AZ537" s="152"/>
      <c r="BA537" s="152"/>
      <c r="BB537" s="152"/>
      <c r="BC537" s="152"/>
      <c r="BD537" s="152"/>
      <c r="BE537" s="152"/>
      <c r="BF537" s="152"/>
      <c r="BG537" s="152"/>
    </row>
    <row r="538" spans="1:59" outlineLevel="1" x14ac:dyDescent="0.2">
      <c r="A538" s="177">
        <v>181</v>
      </c>
      <c r="B538" s="178" t="s">
        <v>1060</v>
      </c>
      <c r="C538" s="186" t="s">
        <v>3033</v>
      </c>
      <c r="D538" s="179" t="s">
        <v>395</v>
      </c>
      <c r="E538" s="180">
        <v>1</v>
      </c>
      <c r="F538" s="181"/>
      <c r="G538" s="182">
        <f t="shared" si="6"/>
        <v>0</v>
      </c>
      <c r="H538" s="181"/>
      <c r="I538" s="182">
        <f t="shared" si="7"/>
        <v>0</v>
      </c>
      <c r="J538" s="181"/>
      <c r="K538" s="182">
        <f t="shared" si="8"/>
        <v>0</v>
      </c>
      <c r="L538" s="182">
        <v>15</v>
      </c>
      <c r="M538" s="182">
        <f t="shared" si="9"/>
        <v>0</v>
      </c>
      <c r="N538" s="182">
        <v>0</v>
      </c>
      <c r="O538" s="182">
        <f t="shared" si="10"/>
        <v>0</v>
      </c>
      <c r="P538" s="182">
        <v>0</v>
      </c>
      <c r="Q538" s="182">
        <f t="shared" si="11"/>
        <v>0</v>
      </c>
      <c r="R538" s="182"/>
      <c r="S538" s="182" t="s">
        <v>265</v>
      </c>
      <c r="T538" s="161">
        <v>0</v>
      </c>
      <c r="U538" s="161">
        <f>ROUND(E538*T538,2)</f>
        <v>0</v>
      </c>
      <c r="V538" s="161"/>
      <c r="W538" s="152"/>
      <c r="X538" s="152"/>
      <c r="Y538" s="152"/>
      <c r="Z538" s="152"/>
      <c r="AA538" s="152"/>
      <c r="AB538" s="152"/>
      <c r="AC538" s="152"/>
      <c r="AD538" s="152"/>
      <c r="AE538" s="152"/>
      <c r="AF538" s="152" t="s">
        <v>433</v>
      </c>
      <c r="AG538" s="152"/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  <c r="AV538" s="152"/>
      <c r="AW538" s="152"/>
      <c r="AX538" s="152"/>
      <c r="AY538" s="152"/>
      <c r="AZ538" s="152"/>
      <c r="BA538" s="152"/>
      <c r="BB538" s="152"/>
      <c r="BC538" s="152"/>
      <c r="BD538" s="152"/>
      <c r="BE538" s="152"/>
      <c r="BF538" s="152"/>
      <c r="BG538" s="152"/>
    </row>
    <row r="539" spans="1:59" outlineLevel="1" x14ac:dyDescent="0.2">
      <c r="A539" s="177">
        <v>182</v>
      </c>
      <c r="B539" s="178" t="s">
        <v>1062</v>
      </c>
      <c r="C539" s="186" t="s">
        <v>3034</v>
      </c>
      <c r="D539" s="179" t="s">
        <v>395</v>
      </c>
      <c r="E539" s="180">
        <v>1</v>
      </c>
      <c r="F539" s="181"/>
      <c r="G539" s="182">
        <f t="shared" si="6"/>
        <v>0</v>
      </c>
      <c r="H539" s="181"/>
      <c r="I539" s="182">
        <f t="shared" si="7"/>
        <v>0</v>
      </c>
      <c r="J539" s="181"/>
      <c r="K539" s="182">
        <f t="shared" si="8"/>
        <v>0</v>
      </c>
      <c r="L539" s="182">
        <v>15</v>
      </c>
      <c r="M539" s="182">
        <f t="shared" si="9"/>
        <v>0</v>
      </c>
      <c r="N539" s="182">
        <v>0</v>
      </c>
      <c r="O539" s="182">
        <f t="shared" si="10"/>
        <v>0</v>
      </c>
      <c r="P539" s="182">
        <v>0</v>
      </c>
      <c r="Q539" s="182">
        <f t="shared" si="11"/>
        <v>0</v>
      </c>
      <c r="R539" s="182"/>
      <c r="S539" s="182" t="s">
        <v>265</v>
      </c>
      <c r="T539" s="161">
        <v>0</v>
      </c>
      <c r="U539" s="161">
        <f>ROUND(E539*T539,2)</f>
        <v>0</v>
      </c>
      <c r="V539" s="161"/>
      <c r="W539" s="152"/>
      <c r="X539" s="152"/>
      <c r="Y539" s="152"/>
      <c r="Z539" s="152"/>
      <c r="AA539" s="152"/>
      <c r="AB539" s="152"/>
      <c r="AC539" s="152"/>
      <c r="AD539" s="152"/>
      <c r="AE539" s="152"/>
      <c r="AF539" s="152" t="s">
        <v>433</v>
      </c>
      <c r="AG539" s="152"/>
      <c r="AH539" s="152"/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  <c r="AV539" s="152"/>
      <c r="AW539" s="152"/>
      <c r="AX539" s="152"/>
      <c r="AY539" s="152"/>
      <c r="AZ539" s="152"/>
      <c r="BA539" s="152"/>
      <c r="BB539" s="152"/>
      <c r="BC539" s="152"/>
      <c r="BD539" s="152"/>
      <c r="BE539" s="152"/>
      <c r="BF539" s="152"/>
      <c r="BG539" s="152"/>
    </row>
    <row r="540" spans="1:59" outlineLevel="1" x14ac:dyDescent="0.2">
      <c r="A540" s="177">
        <v>183</v>
      </c>
      <c r="B540" s="178" t="s">
        <v>1064</v>
      </c>
      <c r="C540" s="186" t="s">
        <v>3035</v>
      </c>
      <c r="D540" s="179" t="s">
        <v>395</v>
      </c>
      <c r="E540" s="180">
        <v>4</v>
      </c>
      <c r="F540" s="181"/>
      <c r="G540" s="182">
        <f t="shared" si="6"/>
        <v>0</v>
      </c>
      <c r="H540" s="181"/>
      <c r="I540" s="182">
        <f t="shared" si="7"/>
        <v>0</v>
      </c>
      <c r="J540" s="181"/>
      <c r="K540" s="182">
        <f t="shared" si="8"/>
        <v>0</v>
      </c>
      <c r="L540" s="182">
        <v>15</v>
      </c>
      <c r="M540" s="182">
        <f t="shared" si="9"/>
        <v>0</v>
      </c>
      <c r="N540" s="182">
        <v>0</v>
      </c>
      <c r="O540" s="182">
        <f t="shared" si="10"/>
        <v>0</v>
      </c>
      <c r="P540" s="182">
        <v>0</v>
      </c>
      <c r="Q540" s="182">
        <f t="shared" si="11"/>
        <v>0</v>
      </c>
      <c r="R540" s="182"/>
      <c r="S540" s="182" t="s">
        <v>265</v>
      </c>
      <c r="T540" s="161">
        <v>0</v>
      </c>
      <c r="U540" s="161">
        <f>ROUND(E540*T540,2)</f>
        <v>0</v>
      </c>
      <c r="V540" s="161"/>
      <c r="W540" s="152"/>
      <c r="X540" s="152"/>
      <c r="Y540" s="152"/>
      <c r="Z540" s="152"/>
      <c r="AA540" s="152"/>
      <c r="AB540" s="152"/>
      <c r="AC540" s="152"/>
      <c r="AD540" s="152"/>
      <c r="AE540" s="152"/>
      <c r="AF540" s="152" t="s">
        <v>433</v>
      </c>
      <c r="AG540" s="152"/>
      <c r="AH540" s="152"/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  <c r="AV540" s="152"/>
      <c r="AW540" s="152"/>
      <c r="AX540" s="152"/>
      <c r="AY540" s="152"/>
      <c r="AZ540" s="152"/>
      <c r="BA540" s="152"/>
      <c r="BB540" s="152"/>
      <c r="BC540" s="152"/>
      <c r="BD540" s="152"/>
      <c r="BE540" s="152"/>
      <c r="BF540" s="152"/>
      <c r="BG540" s="152"/>
    </row>
    <row r="541" spans="1:59" ht="33.75" outlineLevel="1" x14ac:dyDescent="0.2">
      <c r="A541" s="177">
        <v>184</v>
      </c>
      <c r="B541" s="178" t="s">
        <v>1066</v>
      </c>
      <c r="C541" s="186" t="s">
        <v>1067</v>
      </c>
      <c r="D541" s="179" t="s">
        <v>395</v>
      </c>
      <c r="E541" s="180">
        <v>5</v>
      </c>
      <c r="F541" s="181"/>
      <c r="G541" s="182">
        <f t="shared" si="6"/>
        <v>0</v>
      </c>
      <c r="H541" s="181"/>
      <c r="I541" s="182">
        <f t="shared" si="7"/>
        <v>0</v>
      </c>
      <c r="J541" s="181"/>
      <c r="K541" s="182">
        <f t="shared" si="8"/>
        <v>0</v>
      </c>
      <c r="L541" s="182">
        <v>15</v>
      </c>
      <c r="M541" s="182">
        <f t="shared" si="9"/>
        <v>0</v>
      </c>
      <c r="N541" s="182">
        <v>0</v>
      </c>
      <c r="O541" s="182">
        <f t="shared" si="10"/>
        <v>0</v>
      </c>
      <c r="P541" s="182">
        <v>0</v>
      </c>
      <c r="Q541" s="182">
        <f t="shared" si="11"/>
        <v>0</v>
      </c>
      <c r="R541" s="182" t="s">
        <v>830</v>
      </c>
      <c r="S541" s="182" t="s">
        <v>269</v>
      </c>
      <c r="T541" s="161">
        <v>0</v>
      </c>
      <c r="U541" s="161">
        <f>ROUND(E541*T541,2)</f>
        <v>0</v>
      </c>
      <c r="V541" s="161"/>
      <c r="W541" s="152"/>
      <c r="X541" s="152"/>
      <c r="Y541" s="152"/>
      <c r="Z541" s="152"/>
      <c r="AA541" s="152"/>
      <c r="AB541" s="152"/>
      <c r="AC541" s="152"/>
      <c r="AD541" s="152"/>
      <c r="AE541" s="152"/>
      <c r="AF541" s="152" t="s">
        <v>1031</v>
      </c>
      <c r="AG541" s="152"/>
      <c r="AH541" s="152"/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  <c r="AV541" s="152"/>
      <c r="AW541" s="152"/>
      <c r="AX541" s="152"/>
      <c r="AY541" s="152"/>
      <c r="AZ541" s="152"/>
      <c r="BA541" s="152"/>
      <c r="BB541" s="152"/>
      <c r="BC541" s="152"/>
      <c r="BD541" s="152"/>
      <c r="BE541" s="152"/>
      <c r="BF541" s="152"/>
      <c r="BG541" s="152"/>
    </row>
    <row r="542" spans="1:59" ht="22.5" outlineLevel="1" x14ac:dyDescent="0.2">
      <c r="A542" s="177">
        <v>185</v>
      </c>
      <c r="B542" s="178" t="s">
        <v>1069</v>
      </c>
      <c r="C542" s="186" t="s">
        <v>3036</v>
      </c>
      <c r="D542" s="179" t="s">
        <v>395</v>
      </c>
      <c r="E542" s="180">
        <v>1</v>
      </c>
      <c r="F542" s="181"/>
      <c r="G542" s="182">
        <f t="shared" si="6"/>
        <v>0</v>
      </c>
      <c r="H542" s="181"/>
      <c r="I542" s="182">
        <f t="shared" si="7"/>
        <v>0</v>
      </c>
      <c r="J542" s="181"/>
      <c r="K542" s="182">
        <f t="shared" si="8"/>
        <v>0</v>
      </c>
      <c r="L542" s="182">
        <v>15</v>
      </c>
      <c r="M542" s="182">
        <f t="shared" si="9"/>
        <v>0</v>
      </c>
      <c r="N542" s="182">
        <v>0</v>
      </c>
      <c r="O542" s="182">
        <f t="shared" si="10"/>
        <v>0</v>
      </c>
      <c r="P542" s="182">
        <v>0</v>
      </c>
      <c r="Q542" s="182">
        <f t="shared" si="11"/>
        <v>0</v>
      </c>
      <c r="R542" s="182"/>
      <c r="S542" s="182" t="s">
        <v>265</v>
      </c>
      <c r="T542" s="161">
        <v>0</v>
      </c>
      <c r="U542" s="161">
        <f>ROUND(E542*T542,2)</f>
        <v>0</v>
      </c>
      <c r="V542" s="161"/>
      <c r="W542" s="152"/>
      <c r="X542" s="152"/>
      <c r="Y542" s="152"/>
      <c r="Z542" s="152"/>
      <c r="AA542" s="152"/>
      <c r="AB542" s="152"/>
      <c r="AC542" s="152"/>
      <c r="AD542" s="152"/>
      <c r="AE542" s="152"/>
      <c r="AF542" s="152" t="s">
        <v>433</v>
      </c>
      <c r="AG542" s="152"/>
      <c r="AH542" s="152"/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  <c r="AV542" s="152"/>
      <c r="AW542" s="152"/>
      <c r="AX542" s="152"/>
      <c r="AY542" s="152"/>
      <c r="AZ542" s="152"/>
      <c r="BA542" s="152"/>
      <c r="BB542" s="152"/>
      <c r="BC542" s="152"/>
      <c r="BD542" s="152"/>
      <c r="BE542" s="152"/>
      <c r="BF542" s="152"/>
      <c r="BG542" s="152"/>
    </row>
    <row r="543" spans="1:59" ht="33.75" outlineLevel="1" x14ac:dyDescent="0.2">
      <c r="A543" s="177">
        <v>186</v>
      </c>
      <c r="B543" s="178" t="s">
        <v>1072</v>
      </c>
      <c r="C543" s="186" t="s">
        <v>1073</v>
      </c>
      <c r="D543" s="179" t="s">
        <v>364</v>
      </c>
      <c r="E543" s="180">
        <v>5.7</v>
      </c>
      <c r="F543" s="181"/>
      <c r="G543" s="182">
        <f t="shared" si="6"/>
        <v>0</v>
      </c>
      <c r="H543" s="181"/>
      <c r="I543" s="182">
        <f t="shared" si="7"/>
        <v>0</v>
      </c>
      <c r="J543" s="181"/>
      <c r="K543" s="182">
        <f t="shared" si="8"/>
        <v>0</v>
      </c>
      <c r="L543" s="182">
        <v>15</v>
      </c>
      <c r="M543" s="182">
        <f t="shared" si="9"/>
        <v>0</v>
      </c>
      <c r="N543" s="182">
        <v>0</v>
      </c>
      <c r="O543" s="182">
        <f t="shared" si="10"/>
        <v>0</v>
      </c>
      <c r="P543" s="182">
        <v>0</v>
      </c>
      <c r="Q543" s="182">
        <f t="shared" si="11"/>
        <v>0</v>
      </c>
      <c r="R543" s="182" t="s">
        <v>830</v>
      </c>
      <c r="S543" s="182" t="s">
        <v>269</v>
      </c>
      <c r="T543" s="161">
        <v>0</v>
      </c>
      <c r="U543" s="161">
        <f>ROUND(E543*T543,2)</f>
        <v>0</v>
      </c>
      <c r="V543" s="161"/>
      <c r="W543" s="152"/>
      <c r="X543" s="152"/>
      <c r="Y543" s="152"/>
      <c r="Z543" s="152"/>
      <c r="AA543" s="152"/>
      <c r="AB543" s="152"/>
      <c r="AC543" s="152"/>
      <c r="AD543" s="152"/>
      <c r="AE543" s="152"/>
      <c r="AF543" s="152" t="s">
        <v>1031</v>
      </c>
      <c r="AG543" s="152"/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  <c r="AV543" s="152"/>
      <c r="AW543" s="152"/>
      <c r="AX543" s="152"/>
      <c r="AY543" s="152"/>
      <c r="AZ543" s="152"/>
      <c r="BA543" s="152"/>
      <c r="BB543" s="152"/>
      <c r="BC543" s="152"/>
      <c r="BD543" s="152"/>
      <c r="BE543" s="152"/>
      <c r="BF543" s="152"/>
      <c r="BG543" s="152"/>
    </row>
    <row r="544" spans="1:59" outlineLevel="1" x14ac:dyDescent="0.2">
      <c r="A544" s="177">
        <v>187</v>
      </c>
      <c r="B544" s="178" t="s">
        <v>1074</v>
      </c>
      <c r="C544" s="186" t="s">
        <v>3037</v>
      </c>
      <c r="D544" s="179" t="s">
        <v>364</v>
      </c>
      <c r="E544" s="180">
        <v>5.7</v>
      </c>
      <c r="F544" s="181"/>
      <c r="G544" s="182">
        <f t="shared" si="6"/>
        <v>0</v>
      </c>
      <c r="H544" s="181"/>
      <c r="I544" s="182">
        <f t="shared" si="7"/>
        <v>0</v>
      </c>
      <c r="J544" s="181"/>
      <c r="K544" s="182">
        <f t="shared" si="8"/>
        <v>0</v>
      </c>
      <c r="L544" s="182">
        <v>15</v>
      </c>
      <c r="M544" s="182">
        <f t="shared" si="9"/>
        <v>0</v>
      </c>
      <c r="N544" s="182">
        <v>0</v>
      </c>
      <c r="O544" s="182">
        <f t="shared" si="10"/>
        <v>0</v>
      </c>
      <c r="P544" s="182">
        <v>0</v>
      </c>
      <c r="Q544" s="182">
        <f t="shared" si="11"/>
        <v>0</v>
      </c>
      <c r="R544" s="182"/>
      <c r="S544" s="182" t="s">
        <v>265</v>
      </c>
      <c r="T544" s="161">
        <v>0</v>
      </c>
      <c r="U544" s="161">
        <f>ROUND(E544*T544,2)</f>
        <v>0</v>
      </c>
      <c r="V544" s="161"/>
      <c r="W544" s="152"/>
      <c r="X544" s="152"/>
      <c r="Y544" s="152"/>
      <c r="Z544" s="152"/>
      <c r="AA544" s="152"/>
      <c r="AB544" s="152"/>
      <c r="AC544" s="152"/>
      <c r="AD544" s="152"/>
      <c r="AE544" s="152"/>
      <c r="AF544" s="152" t="s">
        <v>433</v>
      </c>
      <c r="AG544" s="152"/>
      <c r="AH544" s="152"/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  <c r="AV544" s="152"/>
      <c r="AW544" s="152"/>
      <c r="AX544" s="152"/>
      <c r="AY544" s="152"/>
      <c r="AZ544" s="152"/>
      <c r="BA544" s="152"/>
      <c r="BB544" s="152"/>
      <c r="BC544" s="152"/>
      <c r="BD544" s="152"/>
      <c r="BE544" s="152"/>
      <c r="BF544" s="152"/>
      <c r="BG544" s="152"/>
    </row>
    <row r="545" spans="1:59" ht="33.75" outlineLevel="1" x14ac:dyDescent="0.2">
      <c r="A545" s="177">
        <v>188</v>
      </c>
      <c r="B545" s="178" t="s">
        <v>1076</v>
      </c>
      <c r="C545" s="186" t="s">
        <v>1077</v>
      </c>
      <c r="D545" s="179" t="s">
        <v>395</v>
      </c>
      <c r="E545" s="180">
        <v>1</v>
      </c>
      <c r="F545" s="181"/>
      <c r="G545" s="182">
        <f t="shared" si="6"/>
        <v>0</v>
      </c>
      <c r="H545" s="181"/>
      <c r="I545" s="182">
        <f t="shared" si="7"/>
        <v>0</v>
      </c>
      <c r="J545" s="181"/>
      <c r="K545" s="182">
        <f t="shared" si="8"/>
        <v>0</v>
      </c>
      <c r="L545" s="182">
        <v>15</v>
      </c>
      <c r="M545" s="182">
        <f t="shared" si="9"/>
        <v>0</v>
      </c>
      <c r="N545" s="182">
        <v>0</v>
      </c>
      <c r="O545" s="182">
        <f t="shared" si="10"/>
        <v>0</v>
      </c>
      <c r="P545" s="182">
        <v>0</v>
      </c>
      <c r="Q545" s="182">
        <f t="shared" si="11"/>
        <v>0</v>
      </c>
      <c r="R545" s="182" t="s">
        <v>830</v>
      </c>
      <c r="S545" s="182" t="s">
        <v>269</v>
      </c>
      <c r="T545" s="161">
        <v>0</v>
      </c>
      <c r="U545" s="161">
        <f>ROUND(E545*T545,2)</f>
        <v>0</v>
      </c>
      <c r="V545" s="161"/>
      <c r="W545" s="152"/>
      <c r="X545" s="152"/>
      <c r="Y545" s="152"/>
      <c r="Z545" s="152"/>
      <c r="AA545" s="152"/>
      <c r="AB545" s="152"/>
      <c r="AC545" s="152"/>
      <c r="AD545" s="152"/>
      <c r="AE545" s="152"/>
      <c r="AF545" s="152" t="s">
        <v>1031</v>
      </c>
      <c r="AG545" s="152"/>
      <c r="AH545" s="152"/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  <c r="AV545" s="152"/>
      <c r="AW545" s="152"/>
      <c r="AX545" s="152"/>
      <c r="AY545" s="152"/>
      <c r="AZ545" s="152"/>
      <c r="BA545" s="152"/>
      <c r="BB545" s="152"/>
      <c r="BC545" s="152"/>
      <c r="BD545" s="152"/>
      <c r="BE545" s="152"/>
      <c r="BF545" s="152"/>
      <c r="BG545" s="152"/>
    </row>
    <row r="546" spans="1:59" ht="22.5" outlineLevel="1" x14ac:dyDescent="0.2">
      <c r="A546" s="177">
        <v>189</v>
      </c>
      <c r="B546" s="178" t="s">
        <v>1078</v>
      </c>
      <c r="C546" s="186" t="s">
        <v>3038</v>
      </c>
      <c r="D546" s="179" t="s">
        <v>395</v>
      </c>
      <c r="E546" s="180">
        <v>1</v>
      </c>
      <c r="F546" s="181"/>
      <c r="G546" s="182">
        <f t="shared" si="6"/>
        <v>0</v>
      </c>
      <c r="H546" s="181"/>
      <c r="I546" s="182">
        <f t="shared" si="7"/>
        <v>0</v>
      </c>
      <c r="J546" s="181"/>
      <c r="K546" s="182">
        <f t="shared" si="8"/>
        <v>0</v>
      </c>
      <c r="L546" s="182">
        <v>15</v>
      </c>
      <c r="M546" s="182">
        <f t="shared" si="9"/>
        <v>0</v>
      </c>
      <c r="N546" s="182">
        <v>0</v>
      </c>
      <c r="O546" s="182">
        <f t="shared" si="10"/>
        <v>0</v>
      </c>
      <c r="P546" s="182">
        <v>0</v>
      </c>
      <c r="Q546" s="182">
        <f t="shared" si="11"/>
        <v>0</v>
      </c>
      <c r="R546" s="182"/>
      <c r="S546" s="182" t="s">
        <v>265</v>
      </c>
      <c r="T546" s="161">
        <v>0</v>
      </c>
      <c r="U546" s="161">
        <f>ROUND(E546*T546,2)</f>
        <v>0</v>
      </c>
      <c r="V546" s="161"/>
      <c r="W546" s="152"/>
      <c r="X546" s="152"/>
      <c r="Y546" s="152"/>
      <c r="Z546" s="152"/>
      <c r="AA546" s="152"/>
      <c r="AB546" s="152"/>
      <c r="AC546" s="152"/>
      <c r="AD546" s="152"/>
      <c r="AE546" s="152"/>
      <c r="AF546" s="152" t="s">
        <v>433</v>
      </c>
      <c r="AG546" s="152"/>
      <c r="AH546" s="152"/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  <c r="AV546" s="152"/>
      <c r="AW546" s="152"/>
      <c r="AX546" s="152"/>
      <c r="AY546" s="152"/>
      <c r="AZ546" s="152"/>
      <c r="BA546" s="152"/>
      <c r="BB546" s="152"/>
      <c r="BC546" s="152"/>
      <c r="BD546" s="152"/>
      <c r="BE546" s="152"/>
      <c r="BF546" s="152"/>
      <c r="BG546" s="152"/>
    </row>
    <row r="547" spans="1:59" ht="33.75" outlineLevel="1" x14ac:dyDescent="0.2">
      <c r="A547" s="177">
        <v>190</v>
      </c>
      <c r="B547" s="178" t="s">
        <v>1080</v>
      </c>
      <c r="C547" s="186" t="s">
        <v>1081</v>
      </c>
      <c r="D547" s="179" t="s">
        <v>395</v>
      </c>
      <c r="E547" s="180">
        <v>1</v>
      </c>
      <c r="F547" s="181"/>
      <c r="G547" s="182">
        <f t="shared" si="6"/>
        <v>0</v>
      </c>
      <c r="H547" s="181"/>
      <c r="I547" s="182">
        <f t="shared" si="7"/>
        <v>0</v>
      </c>
      <c r="J547" s="181"/>
      <c r="K547" s="182">
        <f t="shared" si="8"/>
        <v>0</v>
      </c>
      <c r="L547" s="182">
        <v>15</v>
      </c>
      <c r="M547" s="182">
        <f t="shared" si="9"/>
        <v>0</v>
      </c>
      <c r="N547" s="182">
        <v>0</v>
      </c>
      <c r="O547" s="182">
        <f t="shared" si="10"/>
        <v>0</v>
      </c>
      <c r="P547" s="182">
        <v>0</v>
      </c>
      <c r="Q547" s="182">
        <f t="shared" si="11"/>
        <v>0</v>
      </c>
      <c r="R547" s="182" t="s">
        <v>830</v>
      </c>
      <c r="S547" s="182" t="s">
        <v>269</v>
      </c>
      <c r="T547" s="161">
        <v>0</v>
      </c>
      <c r="U547" s="161">
        <f>ROUND(E547*T547,2)</f>
        <v>0</v>
      </c>
      <c r="V547" s="161"/>
      <c r="W547" s="152"/>
      <c r="X547" s="152"/>
      <c r="Y547" s="152"/>
      <c r="Z547" s="152"/>
      <c r="AA547" s="152"/>
      <c r="AB547" s="152"/>
      <c r="AC547" s="152"/>
      <c r="AD547" s="152"/>
      <c r="AE547" s="152"/>
      <c r="AF547" s="152" t="s">
        <v>1031</v>
      </c>
      <c r="AG547" s="152"/>
      <c r="AH547" s="152"/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  <c r="AV547" s="152"/>
      <c r="AW547" s="152"/>
      <c r="AX547" s="152"/>
      <c r="AY547" s="152"/>
      <c r="AZ547" s="152"/>
      <c r="BA547" s="152"/>
      <c r="BB547" s="152"/>
      <c r="BC547" s="152"/>
      <c r="BD547" s="152"/>
      <c r="BE547" s="152"/>
      <c r="BF547" s="152"/>
      <c r="BG547" s="152"/>
    </row>
    <row r="548" spans="1:59" outlineLevel="1" x14ac:dyDescent="0.2">
      <c r="A548" s="177">
        <v>191</v>
      </c>
      <c r="B548" s="178" t="s">
        <v>1082</v>
      </c>
      <c r="C548" s="186" t="s">
        <v>1079</v>
      </c>
      <c r="D548" s="179" t="s">
        <v>395</v>
      </c>
      <c r="E548" s="180">
        <v>2</v>
      </c>
      <c r="F548" s="181"/>
      <c r="G548" s="182">
        <f t="shared" si="6"/>
        <v>0</v>
      </c>
      <c r="H548" s="181"/>
      <c r="I548" s="182">
        <f t="shared" si="7"/>
        <v>0</v>
      </c>
      <c r="J548" s="181"/>
      <c r="K548" s="182">
        <f t="shared" si="8"/>
        <v>0</v>
      </c>
      <c r="L548" s="182">
        <v>15</v>
      </c>
      <c r="M548" s="182">
        <f t="shared" si="9"/>
        <v>0</v>
      </c>
      <c r="N548" s="182">
        <v>0</v>
      </c>
      <c r="O548" s="182">
        <f t="shared" si="10"/>
        <v>0</v>
      </c>
      <c r="P548" s="182">
        <v>0</v>
      </c>
      <c r="Q548" s="182">
        <f t="shared" si="11"/>
        <v>0</v>
      </c>
      <c r="R548" s="182"/>
      <c r="S548" s="182" t="s">
        <v>265</v>
      </c>
      <c r="T548" s="161">
        <v>0</v>
      </c>
      <c r="U548" s="161">
        <f>ROUND(E548*T548,2)</f>
        <v>0</v>
      </c>
      <c r="V548" s="161"/>
      <c r="W548" s="152"/>
      <c r="X548" s="152"/>
      <c r="Y548" s="152"/>
      <c r="Z548" s="152"/>
      <c r="AA548" s="152"/>
      <c r="AB548" s="152"/>
      <c r="AC548" s="152"/>
      <c r="AD548" s="152"/>
      <c r="AE548" s="152"/>
      <c r="AF548" s="152" t="s">
        <v>433</v>
      </c>
      <c r="AG548" s="152"/>
      <c r="AH548" s="152"/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  <c r="AV548" s="152"/>
      <c r="AW548" s="152"/>
      <c r="AX548" s="152"/>
      <c r="AY548" s="152"/>
      <c r="AZ548" s="152"/>
      <c r="BA548" s="152"/>
      <c r="BB548" s="152"/>
      <c r="BC548" s="152"/>
      <c r="BD548" s="152"/>
      <c r="BE548" s="152"/>
      <c r="BF548" s="152"/>
      <c r="BG548" s="152"/>
    </row>
    <row r="549" spans="1:59" outlineLevel="1" x14ac:dyDescent="0.2">
      <c r="A549" s="177">
        <v>192</v>
      </c>
      <c r="B549" s="178" t="s">
        <v>1084</v>
      </c>
      <c r="C549" s="186" t="s">
        <v>3039</v>
      </c>
      <c r="D549" s="179" t="s">
        <v>395</v>
      </c>
      <c r="E549" s="180">
        <v>2</v>
      </c>
      <c r="F549" s="181"/>
      <c r="G549" s="182">
        <f t="shared" si="6"/>
        <v>0</v>
      </c>
      <c r="H549" s="181"/>
      <c r="I549" s="182">
        <f t="shared" si="7"/>
        <v>0</v>
      </c>
      <c r="J549" s="181"/>
      <c r="K549" s="182">
        <f t="shared" si="8"/>
        <v>0</v>
      </c>
      <c r="L549" s="182">
        <v>15</v>
      </c>
      <c r="M549" s="182">
        <f t="shared" si="9"/>
        <v>0</v>
      </c>
      <c r="N549" s="182">
        <v>0</v>
      </c>
      <c r="O549" s="182">
        <f t="shared" si="10"/>
        <v>0</v>
      </c>
      <c r="P549" s="182">
        <v>0</v>
      </c>
      <c r="Q549" s="182">
        <f t="shared" si="11"/>
        <v>0</v>
      </c>
      <c r="R549" s="182"/>
      <c r="S549" s="182" t="s">
        <v>265</v>
      </c>
      <c r="T549" s="161">
        <v>0</v>
      </c>
      <c r="U549" s="161">
        <f>ROUND(E549*T549,2)</f>
        <v>0</v>
      </c>
      <c r="V549" s="161"/>
      <c r="W549" s="152"/>
      <c r="X549" s="152"/>
      <c r="Y549" s="152"/>
      <c r="Z549" s="152"/>
      <c r="AA549" s="152"/>
      <c r="AB549" s="152"/>
      <c r="AC549" s="152"/>
      <c r="AD549" s="152"/>
      <c r="AE549" s="152"/>
      <c r="AF549" s="152" t="s">
        <v>433</v>
      </c>
      <c r="AG549" s="152"/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  <c r="AV549" s="152"/>
      <c r="AW549" s="152"/>
      <c r="AX549" s="152"/>
      <c r="AY549" s="152"/>
      <c r="AZ549" s="152"/>
      <c r="BA549" s="152"/>
      <c r="BB549" s="152"/>
      <c r="BC549" s="152"/>
      <c r="BD549" s="152"/>
      <c r="BE549" s="152"/>
      <c r="BF549" s="152"/>
      <c r="BG549" s="152"/>
    </row>
    <row r="550" spans="1:59" outlineLevel="1" x14ac:dyDescent="0.2">
      <c r="A550" s="177">
        <v>193</v>
      </c>
      <c r="B550" s="178" t="s">
        <v>1086</v>
      </c>
      <c r="C550" s="186" t="s">
        <v>1083</v>
      </c>
      <c r="D550" s="179" t="s">
        <v>395</v>
      </c>
      <c r="E550" s="180">
        <v>2</v>
      </c>
      <c r="F550" s="181"/>
      <c r="G550" s="182">
        <f t="shared" si="6"/>
        <v>0</v>
      </c>
      <c r="H550" s="181"/>
      <c r="I550" s="182">
        <f t="shared" si="7"/>
        <v>0</v>
      </c>
      <c r="J550" s="181"/>
      <c r="K550" s="182">
        <f t="shared" si="8"/>
        <v>0</v>
      </c>
      <c r="L550" s="182">
        <v>15</v>
      </c>
      <c r="M550" s="182">
        <f t="shared" si="9"/>
        <v>0</v>
      </c>
      <c r="N550" s="182">
        <v>0</v>
      </c>
      <c r="O550" s="182">
        <f t="shared" si="10"/>
        <v>0</v>
      </c>
      <c r="P550" s="182">
        <v>0</v>
      </c>
      <c r="Q550" s="182">
        <f t="shared" si="11"/>
        <v>0</v>
      </c>
      <c r="R550" s="182"/>
      <c r="S550" s="182" t="s">
        <v>265</v>
      </c>
      <c r="T550" s="161">
        <v>0</v>
      </c>
      <c r="U550" s="161">
        <f>ROUND(E550*T550,2)</f>
        <v>0</v>
      </c>
      <c r="V550" s="161"/>
      <c r="W550" s="152"/>
      <c r="X550" s="152"/>
      <c r="Y550" s="152"/>
      <c r="Z550" s="152"/>
      <c r="AA550" s="152"/>
      <c r="AB550" s="152"/>
      <c r="AC550" s="152"/>
      <c r="AD550" s="152"/>
      <c r="AE550" s="152"/>
      <c r="AF550" s="152" t="s">
        <v>433</v>
      </c>
      <c r="AG550" s="152"/>
      <c r="AH550" s="152"/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  <c r="AV550" s="152"/>
      <c r="AW550" s="152"/>
      <c r="AX550" s="152"/>
      <c r="AY550" s="152"/>
      <c r="AZ550" s="152"/>
      <c r="BA550" s="152"/>
      <c r="BB550" s="152"/>
      <c r="BC550" s="152"/>
      <c r="BD550" s="152"/>
      <c r="BE550" s="152"/>
      <c r="BF550" s="152"/>
      <c r="BG550" s="152"/>
    </row>
    <row r="551" spans="1:59" outlineLevel="1" x14ac:dyDescent="0.2">
      <c r="A551" s="177">
        <v>194</v>
      </c>
      <c r="B551" s="178" t="s">
        <v>1088</v>
      </c>
      <c r="C551" s="186" t="s">
        <v>3040</v>
      </c>
      <c r="D551" s="179" t="s">
        <v>395</v>
      </c>
      <c r="E551" s="180">
        <v>2</v>
      </c>
      <c r="F551" s="181"/>
      <c r="G551" s="182">
        <f t="shared" si="6"/>
        <v>0</v>
      </c>
      <c r="H551" s="181"/>
      <c r="I551" s="182">
        <f t="shared" si="7"/>
        <v>0</v>
      </c>
      <c r="J551" s="181"/>
      <c r="K551" s="182">
        <f t="shared" si="8"/>
        <v>0</v>
      </c>
      <c r="L551" s="182">
        <v>15</v>
      </c>
      <c r="M551" s="182">
        <f t="shared" si="9"/>
        <v>0</v>
      </c>
      <c r="N551" s="182">
        <v>0</v>
      </c>
      <c r="O551" s="182">
        <f t="shared" si="10"/>
        <v>0</v>
      </c>
      <c r="P551" s="182">
        <v>0</v>
      </c>
      <c r="Q551" s="182">
        <f t="shared" si="11"/>
        <v>0</v>
      </c>
      <c r="R551" s="182"/>
      <c r="S551" s="182" t="s">
        <v>265</v>
      </c>
      <c r="T551" s="161">
        <v>0</v>
      </c>
      <c r="U551" s="161">
        <f>ROUND(E551*T551,2)</f>
        <v>0</v>
      </c>
      <c r="V551" s="161"/>
      <c r="W551" s="152"/>
      <c r="X551" s="152"/>
      <c r="Y551" s="152"/>
      <c r="Z551" s="152"/>
      <c r="AA551" s="152"/>
      <c r="AB551" s="152"/>
      <c r="AC551" s="152"/>
      <c r="AD551" s="152"/>
      <c r="AE551" s="152"/>
      <c r="AF551" s="152" t="s">
        <v>433</v>
      </c>
      <c r="AG551" s="152"/>
      <c r="AH551" s="152"/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  <c r="AV551" s="152"/>
      <c r="AW551" s="152"/>
      <c r="AX551" s="152"/>
      <c r="AY551" s="152"/>
      <c r="AZ551" s="152"/>
      <c r="BA551" s="152"/>
      <c r="BB551" s="152"/>
      <c r="BC551" s="152"/>
      <c r="BD551" s="152"/>
      <c r="BE551" s="152"/>
      <c r="BF551" s="152"/>
      <c r="BG551" s="152"/>
    </row>
    <row r="552" spans="1:59" outlineLevel="1" x14ac:dyDescent="0.2">
      <c r="A552" s="177">
        <v>195</v>
      </c>
      <c r="B552" s="178" t="s">
        <v>1090</v>
      </c>
      <c r="C552" s="186" t="s">
        <v>1087</v>
      </c>
      <c r="D552" s="179" t="s">
        <v>395</v>
      </c>
      <c r="E552" s="180">
        <v>2</v>
      </c>
      <c r="F552" s="181"/>
      <c r="G552" s="182">
        <f t="shared" si="6"/>
        <v>0</v>
      </c>
      <c r="H552" s="181"/>
      <c r="I552" s="182">
        <f t="shared" si="7"/>
        <v>0</v>
      </c>
      <c r="J552" s="181"/>
      <c r="K552" s="182">
        <f t="shared" si="8"/>
        <v>0</v>
      </c>
      <c r="L552" s="182">
        <v>15</v>
      </c>
      <c r="M552" s="182">
        <f t="shared" si="9"/>
        <v>0</v>
      </c>
      <c r="N552" s="182">
        <v>0</v>
      </c>
      <c r="O552" s="182">
        <f t="shared" si="10"/>
        <v>0</v>
      </c>
      <c r="P552" s="182">
        <v>0</v>
      </c>
      <c r="Q552" s="182">
        <f t="shared" si="11"/>
        <v>0</v>
      </c>
      <c r="R552" s="182"/>
      <c r="S552" s="182" t="s">
        <v>265</v>
      </c>
      <c r="T552" s="161">
        <v>0</v>
      </c>
      <c r="U552" s="161">
        <f>ROUND(E552*T552,2)</f>
        <v>0</v>
      </c>
      <c r="V552" s="161"/>
      <c r="W552" s="152"/>
      <c r="X552" s="152"/>
      <c r="Y552" s="152"/>
      <c r="Z552" s="152"/>
      <c r="AA552" s="152"/>
      <c r="AB552" s="152"/>
      <c r="AC552" s="152"/>
      <c r="AD552" s="152"/>
      <c r="AE552" s="152"/>
      <c r="AF552" s="152" t="s">
        <v>433</v>
      </c>
      <c r="AG552" s="152"/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  <c r="AV552" s="152"/>
      <c r="AW552" s="152"/>
      <c r="AX552" s="152"/>
      <c r="AY552" s="152"/>
      <c r="AZ552" s="152"/>
      <c r="BA552" s="152"/>
      <c r="BB552" s="152"/>
      <c r="BC552" s="152"/>
      <c r="BD552" s="152"/>
      <c r="BE552" s="152"/>
      <c r="BF552" s="152"/>
      <c r="BG552" s="152"/>
    </row>
    <row r="553" spans="1:59" ht="33.75" outlineLevel="1" x14ac:dyDescent="0.2">
      <c r="A553" s="177">
        <v>196</v>
      </c>
      <c r="B553" s="178" t="s">
        <v>1092</v>
      </c>
      <c r="C553" s="186" t="s">
        <v>1093</v>
      </c>
      <c r="D553" s="179" t="s">
        <v>395</v>
      </c>
      <c r="E553" s="180">
        <v>2</v>
      </c>
      <c r="F553" s="181"/>
      <c r="G553" s="182">
        <f t="shared" si="6"/>
        <v>0</v>
      </c>
      <c r="H553" s="181"/>
      <c r="I553" s="182">
        <f t="shared" si="7"/>
        <v>0</v>
      </c>
      <c r="J553" s="181"/>
      <c r="K553" s="182">
        <f t="shared" si="8"/>
        <v>0</v>
      </c>
      <c r="L553" s="182">
        <v>15</v>
      </c>
      <c r="M553" s="182">
        <f t="shared" si="9"/>
        <v>0</v>
      </c>
      <c r="N553" s="182">
        <v>0</v>
      </c>
      <c r="O553" s="182">
        <f t="shared" si="10"/>
        <v>0</v>
      </c>
      <c r="P553" s="182">
        <v>0</v>
      </c>
      <c r="Q553" s="182">
        <f t="shared" si="11"/>
        <v>0</v>
      </c>
      <c r="R553" s="182" t="s">
        <v>830</v>
      </c>
      <c r="S553" s="182" t="s">
        <v>269</v>
      </c>
      <c r="T553" s="161">
        <v>0</v>
      </c>
      <c r="U553" s="161">
        <f>ROUND(E553*T553,2)</f>
        <v>0</v>
      </c>
      <c r="V553" s="161"/>
      <c r="W553" s="152"/>
      <c r="X553" s="152"/>
      <c r="Y553" s="152"/>
      <c r="Z553" s="152"/>
      <c r="AA553" s="152"/>
      <c r="AB553" s="152"/>
      <c r="AC553" s="152"/>
      <c r="AD553" s="152"/>
      <c r="AE553" s="152"/>
      <c r="AF553" s="152" t="s">
        <v>1031</v>
      </c>
      <c r="AG553" s="152"/>
      <c r="AH553" s="152"/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  <c r="AV553" s="152"/>
      <c r="AW553" s="152"/>
      <c r="AX553" s="152"/>
      <c r="AY553" s="152"/>
      <c r="AZ553" s="152"/>
      <c r="BA553" s="152"/>
      <c r="BB553" s="152"/>
      <c r="BC553" s="152"/>
      <c r="BD553" s="152"/>
      <c r="BE553" s="152"/>
      <c r="BF553" s="152"/>
      <c r="BG553" s="152"/>
    </row>
    <row r="554" spans="1:59" outlineLevel="1" x14ac:dyDescent="0.2">
      <c r="A554" s="177">
        <v>197</v>
      </c>
      <c r="B554" s="178" t="s">
        <v>1094</v>
      </c>
      <c r="C554" s="186" t="s">
        <v>3041</v>
      </c>
      <c r="D554" s="179" t="s">
        <v>395</v>
      </c>
      <c r="E554" s="180">
        <v>1</v>
      </c>
      <c r="F554" s="181"/>
      <c r="G554" s="182">
        <f t="shared" si="6"/>
        <v>0</v>
      </c>
      <c r="H554" s="181"/>
      <c r="I554" s="182">
        <f t="shared" si="7"/>
        <v>0</v>
      </c>
      <c r="J554" s="181"/>
      <c r="K554" s="182">
        <f t="shared" si="8"/>
        <v>0</v>
      </c>
      <c r="L554" s="182">
        <v>15</v>
      </c>
      <c r="M554" s="182">
        <f t="shared" si="9"/>
        <v>0</v>
      </c>
      <c r="N554" s="182">
        <v>0</v>
      </c>
      <c r="O554" s="182">
        <f t="shared" si="10"/>
        <v>0</v>
      </c>
      <c r="P554" s="182">
        <v>0</v>
      </c>
      <c r="Q554" s="182">
        <f t="shared" si="11"/>
        <v>0</v>
      </c>
      <c r="R554" s="182"/>
      <c r="S554" s="182" t="s">
        <v>265</v>
      </c>
      <c r="T554" s="161">
        <v>0</v>
      </c>
      <c r="U554" s="161">
        <f>ROUND(E554*T554,2)</f>
        <v>0</v>
      </c>
      <c r="V554" s="161"/>
      <c r="W554" s="152"/>
      <c r="X554" s="152"/>
      <c r="Y554" s="152"/>
      <c r="Z554" s="152"/>
      <c r="AA554" s="152"/>
      <c r="AB554" s="152"/>
      <c r="AC554" s="152"/>
      <c r="AD554" s="152"/>
      <c r="AE554" s="152"/>
      <c r="AF554" s="152" t="s">
        <v>433</v>
      </c>
      <c r="AG554" s="152"/>
      <c r="AH554" s="152"/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  <c r="AV554" s="152"/>
      <c r="AW554" s="152"/>
      <c r="AX554" s="152"/>
      <c r="AY554" s="152"/>
      <c r="AZ554" s="152"/>
      <c r="BA554" s="152"/>
      <c r="BB554" s="152"/>
      <c r="BC554" s="152"/>
      <c r="BD554" s="152"/>
      <c r="BE554" s="152"/>
      <c r="BF554" s="152"/>
      <c r="BG554" s="152"/>
    </row>
    <row r="555" spans="1:59" ht="33.75" outlineLevel="1" x14ac:dyDescent="0.2">
      <c r="A555" s="177">
        <v>198</v>
      </c>
      <c r="B555" s="178" t="s">
        <v>3042</v>
      </c>
      <c r="C555" s="186" t="s">
        <v>3043</v>
      </c>
      <c r="D555" s="179" t="s">
        <v>395</v>
      </c>
      <c r="E555" s="180">
        <v>6</v>
      </c>
      <c r="F555" s="181"/>
      <c r="G555" s="182">
        <f t="shared" si="6"/>
        <v>0</v>
      </c>
      <c r="H555" s="181"/>
      <c r="I555" s="182">
        <f t="shared" si="7"/>
        <v>0</v>
      </c>
      <c r="J555" s="181"/>
      <c r="K555" s="182">
        <f t="shared" si="8"/>
        <v>0</v>
      </c>
      <c r="L555" s="182">
        <v>15</v>
      </c>
      <c r="M555" s="182">
        <f t="shared" si="9"/>
        <v>0</v>
      </c>
      <c r="N555" s="182">
        <v>0</v>
      </c>
      <c r="O555" s="182">
        <f t="shared" si="10"/>
        <v>0</v>
      </c>
      <c r="P555" s="182">
        <v>0</v>
      </c>
      <c r="Q555" s="182">
        <f t="shared" si="11"/>
        <v>0</v>
      </c>
      <c r="R555" s="182" t="s">
        <v>830</v>
      </c>
      <c r="S555" s="182" t="s">
        <v>269</v>
      </c>
      <c r="T555" s="161">
        <v>0</v>
      </c>
      <c r="U555" s="161">
        <f>ROUND(E555*T555,2)</f>
        <v>0</v>
      </c>
      <c r="V555" s="161"/>
      <c r="W555" s="152"/>
      <c r="X555" s="152"/>
      <c r="Y555" s="152"/>
      <c r="Z555" s="152"/>
      <c r="AA555" s="152"/>
      <c r="AB555" s="152"/>
      <c r="AC555" s="152"/>
      <c r="AD555" s="152"/>
      <c r="AE555" s="152"/>
      <c r="AF555" s="152" t="s">
        <v>1031</v>
      </c>
      <c r="AG555" s="152"/>
      <c r="AH555" s="152"/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  <c r="AV555" s="152"/>
      <c r="AW555" s="152"/>
      <c r="AX555" s="152"/>
      <c r="AY555" s="152"/>
      <c r="AZ555" s="152"/>
      <c r="BA555" s="152"/>
      <c r="BB555" s="152"/>
      <c r="BC555" s="152"/>
      <c r="BD555" s="152"/>
      <c r="BE555" s="152"/>
      <c r="BF555" s="152"/>
      <c r="BG555" s="152"/>
    </row>
    <row r="556" spans="1:59" outlineLevel="1" x14ac:dyDescent="0.2">
      <c r="A556" s="171">
        <v>199</v>
      </c>
      <c r="B556" s="172" t="s">
        <v>3044</v>
      </c>
      <c r="C556" s="187" t="s">
        <v>3045</v>
      </c>
      <c r="D556" s="173" t="s">
        <v>364</v>
      </c>
      <c r="E556" s="174">
        <v>6.4</v>
      </c>
      <c r="F556" s="175"/>
      <c r="G556" s="176">
        <f t="shared" si="6"/>
        <v>0</v>
      </c>
      <c r="H556" s="175"/>
      <c r="I556" s="176">
        <f t="shared" si="7"/>
        <v>0</v>
      </c>
      <c r="J556" s="175"/>
      <c r="K556" s="176">
        <f t="shared" si="8"/>
        <v>0</v>
      </c>
      <c r="L556" s="176">
        <v>15</v>
      </c>
      <c r="M556" s="176">
        <f t="shared" si="9"/>
        <v>0</v>
      </c>
      <c r="N556" s="176">
        <v>1.0000000000000001E-5</v>
      </c>
      <c r="O556" s="176">
        <f t="shared" si="10"/>
        <v>0</v>
      </c>
      <c r="P556" s="176">
        <v>0</v>
      </c>
      <c r="Q556" s="176">
        <f t="shared" si="11"/>
        <v>0</v>
      </c>
      <c r="R556" s="176" t="s">
        <v>996</v>
      </c>
      <c r="S556" s="176" t="s">
        <v>269</v>
      </c>
      <c r="T556" s="161">
        <v>0.20200000000000001</v>
      </c>
      <c r="U556" s="161">
        <f>ROUND(E556*T556,2)</f>
        <v>1.29</v>
      </c>
      <c r="V556" s="161"/>
      <c r="W556" s="152"/>
      <c r="X556" s="152"/>
      <c r="Y556" s="152"/>
      <c r="Z556" s="152"/>
      <c r="AA556" s="152"/>
      <c r="AB556" s="152"/>
      <c r="AC556" s="152"/>
      <c r="AD556" s="152"/>
      <c r="AE556" s="152"/>
      <c r="AF556" s="152" t="s">
        <v>433</v>
      </c>
      <c r="AG556" s="152"/>
      <c r="AH556" s="152"/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  <c r="AV556" s="152"/>
      <c r="AW556" s="152"/>
      <c r="AX556" s="152"/>
      <c r="AY556" s="152"/>
      <c r="AZ556" s="152"/>
      <c r="BA556" s="152"/>
      <c r="BB556" s="152"/>
      <c r="BC556" s="152"/>
      <c r="BD556" s="152"/>
      <c r="BE556" s="152"/>
      <c r="BF556" s="152"/>
      <c r="BG556" s="152"/>
    </row>
    <row r="557" spans="1:59" outlineLevel="1" x14ac:dyDescent="0.2">
      <c r="A557" s="159"/>
      <c r="B557" s="160"/>
      <c r="C557" s="193" t="s">
        <v>3046</v>
      </c>
      <c r="D557" s="191"/>
      <c r="E557" s="192">
        <v>6.4</v>
      </c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52"/>
      <c r="X557" s="152"/>
      <c r="Y557" s="152"/>
      <c r="Z557" s="152"/>
      <c r="AA557" s="152"/>
      <c r="AB557" s="152"/>
      <c r="AC557" s="152"/>
      <c r="AD557" s="152"/>
      <c r="AE557" s="152"/>
      <c r="AF557" s="152" t="s">
        <v>329</v>
      </c>
      <c r="AG557" s="152">
        <v>0</v>
      </c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  <c r="AV557" s="152"/>
      <c r="AW557" s="152"/>
      <c r="AX557" s="152"/>
      <c r="AY557" s="152"/>
      <c r="AZ557" s="152"/>
      <c r="BA557" s="152"/>
      <c r="BB557" s="152"/>
      <c r="BC557" s="152"/>
      <c r="BD557" s="152"/>
      <c r="BE557" s="152"/>
      <c r="BF557" s="152"/>
      <c r="BG557" s="152"/>
    </row>
    <row r="558" spans="1:59" outlineLevel="1" x14ac:dyDescent="0.2">
      <c r="A558" s="171">
        <v>200</v>
      </c>
      <c r="B558" s="172" t="s">
        <v>3047</v>
      </c>
      <c r="C558" s="187" t="s">
        <v>3048</v>
      </c>
      <c r="D558" s="173" t="s">
        <v>364</v>
      </c>
      <c r="E558" s="174">
        <v>6.4</v>
      </c>
      <c r="F558" s="175"/>
      <c r="G558" s="176">
        <f>ROUND(E558*F558,2)</f>
        <v>0</v>
      </c>
      <c r="H558" s="175"/>
      <c r="I558" s="176">
        <f>ROUND(E558*H558,2)</f>
        <v>0</v>
      </c>
      <c r="J558" s="175"/>
      <c r="K558" s="176">
        <f>ROUND(E558*J558,2)</f>
        <v>0</v>
      </c>
      <c r="L558" s="176">
        <v>15</v>
      </c>
      <c r="M558" s="176">
        <f>G558*(1+L558/100)</f>
        <v>0</v>
      </c>
      <c r="N558" s="176">
        <v>0</v>
      </c>
      <c r="O558" s="176">
        <f>ROUND(E558*N558,2)</f>
        <v>0</v>
      </c>
      <c r="P558" s="176">
        <v>0</v>
      </c>
      <c r="Q558" s="176">
        <f>ROUND(E558*P558,2)</f>
        <v>0</v>
      </c>
      <c r="R558" s="176"/>
      <c r="S558" s="176" t="s">
        <v>265</v>
      </c>
      <c r="T558" s="161">
        <v>0</v>
      </c>
      <c r="U558" s="161">
        <f>ROUND(E558*T558,2)</f>
        <v>0</v>
      </c>
      <c r="V558" s="161"/>
      <c r="W558" s="152"/>
      <c r="X558" s="152"/>
      <c r="Y558" s="152"/>
      <c r="Z558" s="152"/>
      <c r="AA558" s="152"/>
      <c r="AB558" s="152"/>
      <c r="AC558" s="152"/>
      <c r="AD558" s="152"/>
      <c r="AE558" s="152"/>
      <c r="AF558" s="152" t="s">
        <v>433</v>
      </c>
      <c r="AG558" s="152"/>
      <c r="AH558" s="152"/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  <c r="AV558" s="152"/>
      <c r="AW558" s="152"/>
      <c r="AX558" s="152"/>
      <c r="AY558" s="152"/>
      <c r="AZ558" s="152"/>
      <c r="BA558" s="152"/>
      <c r="BB558" s="152"/>
      <c r="BC558" s="152"/>
      <c r="BD558" s="152"/>
      <c r="BE558" s="152"/>
      <c r="BF558" s="152"/>
      <c r="BG558" s="152"/>
    </row>
    <row r="559" spans="1:59" outlineLevel="1" x14ac:dyDescent="0.2">
      <c r="A559" s="159"/>
      <c r="B559" s="160"/>
      <c r="C559" s="193" t="s">
        <v>3046</v>
      </c>
      <c r="D559" s="191"/>
      <c r="E559" s="192">
        <v>6.4</v>
      </c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52"/>
      <c r="X559" s="152"/>
      <c r="Y559" s="152"/>
      <c r="Z559" s="152"/>
      <c r="AA559" s="152"/>
      <c r="AB559" s="152"/>
      <c r="AC559" s="152"/>
      <c r="AD559" s="152"/>
      <c r="AE559" s="152"/>
      <c r="AF559" s="152" t="s">
        <v>329</v>
      </c>
      <c r="AG559" s="152">
        <v>0</v>
      </c>
      <c r="AH559" s="152"/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  <c r="AV559" s="152"/>
      <c r="AW559" s="152"/>
      <c r="AX559" s="152"/>
      <c r="AY559" s="152"/>
      <c r="AZ559" s="152"/>
      <c r="BA559" s="152"/>
      <c r="BB559" s="152"/>
      <c r="BC559" s="152"/>
      <c r="BD559" s="152"/>
      <c r="BE559" s="152"/>
      <c r="BF559" s="152"/>
      <c r="BG559" s="152"/>
    </row>
    <row r="560" spans="1:59" outlineLevel="1" x14ac:dyDescent="0.2">
      <c r="A560" s="171">
        <v>201</v>
      </c>
      <c r="B560" s="172" t="s">
        <v>1097</v>
      </c>
      <c r="C560" s="187" t="s">
        <v>1098</v>
      </c>
      <c r="D560" s="173" t="s">
        <v>0</v>
      </c>
      <c r="E560" s="174">
        <v>9548.58</v>
      </c>
      <c r="F560" s="175"/>
      <c r="G560" s="176">
        <f>ROUND(E560*F560,2)</f>
        <v>0</v>
      </c>
      <c r="H560" s="175"/>
      <c r="I560" s="176">
        <f>ROUND(E560*H560,2)</f>
        <v>0</v>
      </c>
      <c r="J560" s="175"/>
      <c r="K560" s="176">
        <f>ROUND(E560*J560,2)</f>
        <v>0</v>
      </c>
      <c r="L560" s="176">
        <v>15</v>
      </c>
      <c r="M560" s="176">
        <f>G560*(1+L560/100)</f>
        <v>0</v>
      </c>
      <c r="N560" s="176">
        <v>0</v>
      </c>
      <c r="O560" s="176">
        <f>ROUND(E560*N560,2)</f>
        <v>0</v>
      </c>
      <c r="P560" s="176">
        <v>0</v>
      </c>
      <c r="Q560" s="176">
        <f>ROUND(E560*P560,2)</f>
        <v>0</v>
      </c>
      <c r="R560" s="176" t="s">
        <v>996</v>
      </c>
      <c r="S560" s="176" t="s">
        <v>269</v>
      </c>
      <c r="T560" s="161">
        <v>0</v>
      </c>
      <c r="U560" s="161">
        <f>ROUND(E560*T560,2)</f>
        <v>0</v>
      </c>
      <c r="V560" s="161"/>
      <c r="W560" s="152"/>
      <c r="X560" s="152"/>
      <c r="Y560" s="152"/>
      <c r="Z560" s="152"/>
      <c r="AA560" s="152"/>
      <c r="AB560" s="152"/>
      <c r="AC560" s="152"/>
      <c r="AD560" s="152"/>
      <c r="AE560" s="152"/>
      <c r="AF560" s="152" t="s">
        <v>433</v>
      </c>
      <c r="AG560" s="152"/>
      <c r="AH560" s="152"/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  <c r="AV560" s="152"/>
      <c r="AW560" s="152"/>
      <c r="AX560" s="152"/>
      <c r="AY560" s="152"/>
      <c r="AZ560" s="152"/>
      <c r="BA560" s="152"/>
      <c r="BB560" s="152"/>
      <c r="BC560" s="152"/>
      <c r="BD560" s="152"/>
      <c r="BE560" s="152"/>
      <c r="BF560" s="152"/>
      <c r="BG560" s="152"/>
    </row>
    <row r="561" spans="1:59" outlineLevel="1" x14ac:dyDescent="0.2">
      <c r="A561" s="159"/>
      <c r="B561" s="160"/>
      <c r="C561" s="257" t="s">
        <v>429</v>
      </c>
      <c r="D561" s="258"/>
      <c r="E561" s="258"/>
      <c r="F561" s="258"/>
      <c r="G561" s="258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52"/>
      <c r="X561" s="152"/>
      <c r="Y561" s="152"/>
      <c r="Z561" s="152"/>
      <c r="AA561" s="152"/>
      <c r="AB561" s="152"/>
      <c r="AC561" s="152"/>
      <c r="AD561" s="152"/>
      <c r="AE561" s="152"/>
      <c r="AF561" s="152" t="s">
        <v>327</v>
      </c>
      <c r="AG561" s="152"/>
      <c r="AH561" s="152"/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  <c r="AV561" s="152"/>
      <c r="AW561" s="152"/>
      <c r="AX561" s="152"/>
      <c r="AY561" s="152"/>
      <c r="AZ561" s="152"/>
      <c r="BA561" s="152"/>
      <c r="BB561" s="152"/>
      <c r="BC561" s="152"/>
      <c r="BD561" s="152"/>
      <c r="BE561" s="152"/>
      <c r="BF561" s="152"/>
      <c r="BG561" s="152"/>
    </row>
    <row r="562" spans="1:59" outlineLevel="1" x14ac:dyDescent="0.2">
      <c r="A562" s="159"/>
      <c r="B562" s="160"/>
      <c r="C562" s="193" t="s">
        <v>3049</v>
      </c>
      <c r="D562" s="191"/>
      <c r="E562" s="192">
        <v>9548.58</v>
      </c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52"/>
      <c r="X562" s="152"/>
      <c r="Y562" s="152"/>
      <c r="Z562" s="152"/>
      <c r="AA562" s="152"/>
      <c r="AB562" s="152"/>
      <c r="AC562" s="152"/>
      <c r="AD562" s="152"/>
      <c r="AE562" s="152"/>
      <c r="AF562" s="152" t="s">
        <v>329</v>
      </c>
      <c r="AG562" s="152">
        <v>0</v>
      </c>
      <c r="AH562" s="152"/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  <c r="AV562" s="152"/>
      <c r="AW562" s="152"/>
      <c r="AX562" s="152"/>
      <c r="AY562" s="152"/>
      <c r="AZ562" s="152"/>
      <c r="BA562" s="152"/>
      <c r="BB562" s="152"/>
      <c r="BC562" s="152"/>
      <c r="BD562" s="152"/>
      <c r="BE562" s="152"/>
      <c r="BF562" s="152"/>
      <c r="BG562" s="152"/>
    </row>
    <row r="563" spans="1:59" x14ac:dyDescent="0.2">
      <c r="A563" s="166" t="s">
        <v>260</v>
      </c>
      <c r="B563" s="167" t="s">
        <v>214</v>
      </c>
      <c r="C563" s="185" t="s">
        <v>215</v>
      </c>
      <c r="D563" s="168"/>
      <c r="E563" s="169"/>
      <c r="F563" s="170"/>
      <c r="G563" s="170">
        <f>SUMIF(AF564:AF586,"&lt;&gt;NOR",G564:G586)</f>
        <v>0</v>
      </c>
      <c r="H563" s="170"/>
      <c r="I563" s="170">
        <f>SUM(I564:I586)</f>
        <v>0</v>
      </c>
      <c r="J563" s="170"/>
      <c r="K563" s="170">
        <f>SUM(K564:K586)</f>
        <v>0</v>
      </c>
      <c r="L563" s="170"/>
      <c r="M563" s="170">
        <f>SUM(M564:M586)</f>
        <v>0</v>
      </c>
      <c r="N563" s="170"/>
      <c r="O563" s="170">
        <f>SUM(O564:O586)</f>
        <v>0</v>
      </c>
      <c r="P563" s="170"/>
      <c r="Q563" s="170">
        <f>SUM(Q564:Q586)</f>
        <v>0</v>
      </c>
      <c r="R563" s="170"/>
      <c r="S563" s="170"/>
      <c r="T563" s="165"/>
      <c r="U563" s="165">
        <f>SUM(U564:U586)</f>
        <v>0</v>
      </c>
      <c r="V563" s="165"/>
      <c r="AF563" t="s">
        <v>261</v>
      </c>
    </row>
    <row r="564" spans="1:59" outlineLevel="1" x14ac:dyDescent="0.2">
      <c r="A564" s="177">
        <v>202</v>
      </c>
      <c r="B564" s="178" t="s">
        <v>1100</v>
      </c>
      <c r="C564" s="186" t="s">
        <v>3050</v>
      </c>
      <c r="D564" s="179" t="s">
        <v>395</v>
      </c>
      <c r="E564" s="180">
        <v>1</v>
      </c>
      <c r="F564" s="181"/>
      <c r="G564" s="182">
        <f>ROUND(E564*F564,2)</f>
        <v>0</v>
      </c>
      <c r="H564" s="181"/>
      <c r="I564" s="182">
        <f>ROUND(E564*H564,2)</f>
        <v>0</v>
      </c>
      <c r="J564" s="181"/>
      <c r="K564" s="182">
        <f>ROUND(E564*J564,2)</f>
        <v>0</v>
      </c>
      <c r="L564" s="182">
        <v>15</v>
      </c>
      <c r="M564" s="182">
        <f>G564*(1+L564/100)</f>
        <v>0</v>
      </c>
      <c r="N564" s="182">
        <v>0</v>
      </c>
      <c r="O564" s="182">
        <f>ROUND(E564*N564,2)</f>
        <v>0</v>
      </c>
      <c r="P564" s="182">
        <v>0</v>
      </c>
      <c r="Q564" s="182">
        <f>ROUND(E564*P564,2)</f>
        <v>0</v>
      </c>
      <c r="R564" s="182"/>
      <c r="S564" s="182" t="s">
        <v>265</v>
      </c>
      <c r="T564" s="161">
        <v>0</v>
      </c>
      <c r="U564" s="161">
        <f>ROUND(E564*T564,2)</f>
        <v>0</v>
      </c>
      <c r="V564" s="161"/>
      <c r="W564" s="152"/>
      <c r="X564" s="152"/>
      <c r="Y564" s="152"/>
      <c r="Z564" s="152"/>
      <c r="AA564" s="152"/>
      <c r="AB564" s="152"/>
      <c r="AC564" s="152"/>
      <c r="AD564" s="152"/>
      <c r="AE564" s="152"/>
      <c r="AF564" s="152" t="s">
        <v>433</v>
      </c>
      <c r="AG564" s="152"/>
      <c r="AH564" s="152"/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  <c r="AV564" s="152"/>
      <c r="AW564" s="152"/>
      <c r="AX564" s="152"/>
      <c r="AY564" s="152"/>
      <c r="AZ564" s="152"/>
      <c r="BA564" s="152"/>
      <c r="BB564" s="152"/>
      <c r="BC564" s="152"/>
      <c r="BD564" s="152"/>
      <c r="BE564" s="152"/>
      <c r="BF564" s="152"/>
      <c r="BG564" s="152"/>
    </row>
    <row r="565" spans="1:59" outlineLevel="1" x14ac:dyDescent="0.2">
      <c r="A565" s="171">
        <v>203</v>
      </c>
      <c r="B565" s="172" t="s">
        <v>1102</v>
      </c>
      <c r="C565" s="187" t="s">
        <v>1388</v>
      </c>
      <c r="D565" s="173" t="s">
        <v>364</v>
      </c>
      <c r="E565" s="174">
        <v>3.5</v>
      </c>
      <c r="F565" s="175"/>
      <c r="G565" s="176">
        <f>ROUND(E565*F565,2)</f>
        <v>0</v>
      </c>
      <c r="H565" s="175"/>
      <c r="I565" s="176">
        <f>ROUND(E565*H565,2)</f>
        <v>0</v>
      </c>
      <c r="J565" s="175"/>
      <c r="K565" s="176">
        <f>ROUND(E565*J565,2)</f>
        <v>0</v>
      </c>
      <c r="L565" s="176">
        <v>15</v>
      </c>
      <c r="M565" s="176">
        <f>G565*(1+L565/100)</f>
        <v>0</v>
      </c>
      <c r="N565" s="176">
        <v>0</v>
      </c>
      <c r="O565" s="176">
        <f>ROUND(E565*N565,2)</f>
        <v>0</v>
      </c>
      <c r="P565" s="176">
        <v>0</v>
      </c>
      <c r="Q565" s="176">
        <f>ROUND(E565*P565,2)</f>
        <v>0</v>
      </c>
      <c r="R565" s="176"/>
      <c r="S565" s="176" t="s">
        <v>265</v>
      </c>
      <c r="T565" s="161">
        <v>0</v>
      </c>
      <c r="U565" s="161">
        <f>ROUND(E565*T565,2)</f>
        <v>0</v>
      </c>
      <c r="V565" s="161"/>
      <c r="W565" s="152"/>
      <c r="X565" s="152"/>
      <c r="Y565" s="152"/>
      <c r="Z565" s="152"/>
      <c r="AA565" s="152"/>
      <c r="AB565" s="152"/>
      <c r="AC565" s="152"/>
      <c r="AD565" s="152"/>
      <c r="AE565" s="152"/>
      <c r="AF565" s="152" t="s">
        <v>433</v>
      </c>
      <c r="AG565" s="152"/>
      <c r="AH565" s="152"/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  <c r="AV565" s="152"/>
      <c r="AW565" s="152"/>
      <c r="AX565" s="152"/>
      <c r="AY565" s="152"/>
      <c r="AZ565" s="152"/>
      <c r="BA565" s="152"/>
      <c r="BB565" s="152"/>
      <c r="BC565" s="152"/>
      <c r="BD565" s="152"/>
      <c r="BE565" s="152"/>
      <c r="BF565" s="152"/>
      <c r="BG565" s="152"/>
    </row>
    <row r="566" spans="1:59" outlineLevel="1" x14ac:dyDescent="0.2">
      <c r="A566" s="159"/>
      <c r="B566" s="160"/>
      <c r="C566" s="193" t="s">
        <v>3051</v>
      </c>
      <c r="D566" s="191"/>
      <c r="E566" s="192">
        <v>3.5</v>
      </c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52"/>
      <c r="X566" s="152"/>
      <c r="Y566" s="152"/>
      <c r="Z566" s="152"/>
      <c r="AA566" s="152"/>
      <c r="AB566" s="152"/>
      <c r="AC566" s="152"/>
      <c r="AD566" s="152"/>
      <c r="AE566" s="152"/>
      <c r="AF566" s="152" t="s">
        <v>329</v>
      </c>
      <c r="AG566" s="152">
        <v>0</v>
      </c>
      <c r="AH566" s="152"/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  <c r="AV566" s="152"/>
      <c r="AW566" s="152"/>
      <c r="AX566" s="152"/>
      <c r="AY566" s="152"/>
      <c r="AZ566" s="152"/>
      <c r="BA566" s="152"/>
      <c r="BB566" s="152"/>
      <c r="BC566" s="152"/>
      <c r="BD566" s="152"/>
      <c r="BE566" s="152"/>
      <c r="BF566" s="152"/>
      <c r="BG566" s="152"/>
    </row>
    <row r="567" spans="1:59" outlineLevel="1" x14ac:dyDescent="0.2">
      <c r="A567" s="177">
        <v>204</v>
      </c>
      <c r="B567" s="178" t="s">
        <v>1104</v>
      </c>
      <c r="C567" s="186" t="s">
        <v>3052</v>
      </c>
      <c r="D567" s="179" t="s">
        <v>395</v>
      </c>
      <c r="E567" s="180">
        <v>1</v>
      </c>
      <c r="F567" s="181"/>
      <c r="G567" s="182">
        <f t="shared" ref="G567:G576" si="12">ROUND(E567*F567,2)</f>
        <v>0</v>
      </c>
      <c r="H567" s="181"/>
      <c r="I567" s="182">
        <f t="shared" ref="I567:I576" si="13">ROUND(E567*H567,2)</f>
        <v>0</v>
      </c>
      <c r="J567" s="181"/>
      <c r="K567" s="182">
        <f t="shared" ref="K567:K576" si="14">ROUND(E567*J567,2)</f>
        <v>0</v>
      </c>
      <c r="L567" s="182">
        <v>15</v>
      </c>
      <c r="M567" s="182">
        <f t="shared" ref="M567:M576" si="15">G567*(1+L567/100)</f>
        <v>0</v>
      </c>
      <c r="N567" s="182">
        <v>0</v>
      </c>
      <c r="O567" s="182">
        <f t="shared" ref="O567:O576" si="16">ROUND(E567*N567,2)</f>
        <v>0</v>
      </c>
      <c r="P567" s="182">
        <v>0</v>
      </c>
      <c r="Q567" s="182">
        <f t="shared" ref="Q567:Q576" si="17">ROUND(E567*P567,2)</f>
        <v>0</v>
      </c>
      <c r="R567" s="182"/>
      <c r="S567" s="182" t="s">
        <v>265</v>
      </c>
      <c r="T567" s="161">
        <v>0</v>
      </c>
      <c r="U567" s="161">
        <f>ROUND(E567*T567,2)</f>
        <v>0</v>
      </c>
      <c r="V567" s="161"/>
      <c r="W567" s="152"/>
      <c r="X567" s="152"/>
      <c r="Y567" s="152"/>
      <c r="Z567" s="152"/>
      <c r="AA567" s="152"/>
      <c r="AB567" s="152"/>
      <c r="AC567" s="152"/>
      <c r="AD567" s="152"/>
      <c r="AE567" s="152"/>
      <c r="AF567" s="152" t="s">
        <v>433</v>
      </c>
      <c r="AG567" s="152"/>
      <c r="AH567" s="152"/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  <c r="AV567" s="152"/>
      <c r="AW567" s="152"/>
      <c r="AX567" s="152"/>
      <c r="AY567" s="152"/>
      <c r="AZ567" s="152"/>
      <c r="BA567" s="152"/>
      <c r="BB567" s="152"/>
      <c r="BC567" s="152"/>
      <c r="BD567" s="152"/>
      <c r="BE567" s="152"/>
      <c r="BF567" s="152"/>
      <c r="BG567" s="152"/>
    </row>
    <row r="568" spans="1:59" outlineLevel="1" x14ac:dyDescent="0.2">
      <c r="A568" s="177">
        <v>205</v>
      </c>
      <c r="B568" s="178" t="s">
        <v>1106</v>
      </c>
      <c r="C568" s="186" t="s">
        <v>3053</v>
      </c>
      <c r="D568" s="179" t="s">
        <v>395</v>
      </c>
      <c r="E568" s="180">
        <v>1</v>
      </c>
      <c r="F568" s="181"/>
      <c r="G568" s="182">
        <f t="shared" si="12"/>
        <v>0</v>
      </c>
      <c r="H568" s="181"/>
      <c r="I568" s="182">
        <f t="shared" si="13"/>
        <v>0</v>
      </c>
      <c r="J568" s="181"/>
      <c r="K568" s="182">
        <f t="shared" si="14"/>
        <v>0</v>
      </c>
      <c r="L568" s="182">
        <v>15</v>
      </c>
      <c r="M568" s="182">
        <f t="shared" si="15"/>
        <v>0</v>
      </c>
      <c r="N568" s="182">
        <v>0</v>
      </c>
      <c r="O568" s="182">
        <f t="shared" si="16"/>
        <v>0</v>
      </c>
      <c r="P568" s="182">
        <v>0</v>
      </c>
      <c r="Q568" s="182">
        <f t="shared" si="17"/>
        <v>0</v>
      </c>
      <c r="R568" s="182"/>
      <c r="S568" s="182" t="s">
        <v>265</v>
      </c>
      <c r="T568" s="161">
        <v>0</v>
      </c>
      <c r="U568" s="161">
        <f>ROUND(E568*T568,2)</f>
        <v>0</v>
      </c>
      <c r="V568" s="161"/>
      <c r="W568" s="152"/>
      <c r="X568" s="152"/>
      <c r="Y568" s="152"/>
      <c r="Z568" s="152"/>
      <c r="AA568" s="152"/>
      <c r="AB568" s="152"/>
      <c r="AC568" s="152"/>
      <c r="AD568" s="152"/>
      <c r="AE568" s="152"/>
      <c r="AF568" s="152" t="s">
        <v>433</v>
      </c>
      <c r="AG568" s="152"/>
      <c r="AH568" s="152"/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  <c r="AV568" s="152"/>
      <c r="AW568" s="152"/>
      <c r="AX568" s="152"/>
      <c r="AY568" s="152"/>
      <c r="AZ568" s="152"/>
      <c r="BA568" s="152"/>
      <c r="BB568" s="152"/>
      <c r="BC568" s="152"/>
      <c r="BD568" s="152"/>
      <c r="BE568" s="152"/>
      <c r="BF568" s="152"/>
      <c r="BG568" s="152"/>
    </row>
    <row r="569" spans="1:59" outlineLevel="1" x14ac:dyDescent="0.2">
      <c r="A569" s="177">
        <v>206</v>
      </c>
      <c r="B569" s="178" t="s">
        <v>1108</v>
      </c>
      <c r="C569" s="186" t="s">
        <v>3054</v>
      </c>
      <c r="D569" s="179" t="s">
        <v>395</v>
      </c>
      <c r="E569" s="180">
        <v>1</v>
      </c>
      <c r="F569" s="181"/>
      <c r="G569" s="182">
        <f t="shared" si="12"/>
        <v>0</v>
      </c>
      <c r="H569" s="181"/>
      <c r="I569" s="182">
        <f t="shared" si="13"/>
        <v>0</v>
      </c>
      <c r="J569" s="181"/>
      <c r="K569" s="182">
        <f t="shared" si="14"/>
        <v>0</v>
      </c>
      <c r="L569" s="182">
        <v>15</v>
      </c>
      <c r="M569" s="182">
        <f t="shared" si="15"/>
        <v>0</v>
      </c>
      <c r="N569" s="182">
        <v>0</v>
      </c>
      <c r="O569" s="182">
        <f t="shared" si="16"/>
        <v>0</v>
      </c>
      <c r="P569" s="182">
        <v>0</v>
      </c>
      <c r="Q569" s="182">
        <f t="shared" si="17"/>
        <v>0</v>
      </c>
      <c r="R569" s="182"/>
      <c r="S569" s="182" t="s">
        <v>265</v>
      </c>
      <c r="T569" s="161">
        <v>0</v>
      </c>
      <c r="U569" s="161">
        <f>ROUND(E569*T569,2)</f>
        <v>0</v>
      </c>
      <c r="V569" s="161"/>
      <c r="W569" s="152"/>
      <c r="X569" s="152"/>
      <c r="Y569" s="152"/>
      <c r="Z569" s="152"/>
      <c r="AA569" s="152"/>
      <c r="AB569" s="152"/>
      <c r="AC569" s="152"/>
      <c r="AD569" s="152"/>
      <c r="AE569" s="152"/>
      <c r="AF569" s="152" t="s">
        <v>433</v>
      </c>
      <c r="AG569" s="152"/>
      <c r="AH569" s="152"/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  <c r="AV569" s="152"/>
      <c r="AW569" s="152"/>
      <c r="AX569" s="152"/>
      <c r="AY569" s="152"/>
      <c r="AZ569" s="152"/>
      <c r="BA569" s="152"/>
      <c r="BB569" s="152"/>
      <c r="BC569" s="152"/>
      <c r="BD569" s="152"/>
      <c r="BE569" s="152"/>
      <c r="BF569" s="152"/>
      <c r="BG569" s="152"/>
    </row>
    <row r="570" spans="1:59" outlineLevel="1" x14ac:dyDescent="0.2">
      <c r="A570" s="177">
        <v>207</v>
      </c>
      <c r="B570" s="178" t="s">
        <v>1110</v>
      </c>
      <c r="C570" s="186" t="s">
        <v>3055</v>
      </c>
      <c r="D570" s="179" t="s">
        <v>395</v>
      </c>
      <c r="E570" s="180">
        <v>5</v>
      </c>
      <c r="F570" s="181"/>
      <c r="G570" s="182">
        <f t="shared" si="12"/>
        <v>0</v>
      </c>
      <c r="H570" s="181"/>
      <c r="I570" s="182">
        <f t="shared" si="13"/>
        <v>0</v>
      </c>
      <c r="J570" s="181"/>
      <c r="K570" s="182">
        <f t="shared" si="14"/>
        <v>0</v>
      </c>
      <c r="L570" s="182">
        <v>15</v>
      </c>
      <c r="M570" s="182">
        <f t="shared" si="15"/>
        <v>0</v>
      </c>
      <c r="N570" s="182">
        <v>0</v>
      </c>
      <c r="O570" s="182">
        <f t="shared" si="16"/>
        <v>0</v>
      </c>
      <c r="P570" s="182">
        <v>0</v>
      </c>
      <c r="Q570" s="182">
        <f t="shared" si="17"/>
        <v>0</v>
      </c>
      <c r="R570" s="182"/>
      <c r="S570" s="182" t="s">
        <v>265</v>
      </c>
      <c r="T570" s="161">
        <v>0</v>
      </c>
      <c r="U570" s="161">
        <f>ROUND(E570*T570,2)</f>
        <v>0</v>
      </c>
      <c r="V570" s="161"/>
      <c r="W570" s="152"/>
      <c r="X570" s="152"/>
      <c r="Y570" s="152"/>
      <c r="Z570" s="152"/>
      <c r="AA570" s="152"/>
      <c r="AB570" s="152"/>
      <c r="AC570" s="152"/>
      <c r="AD570" s="152"/>
      <c r="AE570" s="152"/>
      <c r="AF570" s="152" t="s">
        <v>433</v>
      </c>
      <c r="AG570" s="152"/>
      <c r="AH570" s="152"/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  <c r="AV570" s="152"/>
      <c r="AW570" s="152"/>
      <c r="AX570" s="152"/>
      <c r="AY570" s="152"/>
      <c r="AZ570" s="152"/>
      <c r="BA570" s="152"/>
      <c r="BB570" s="152"/>
      <c r="BC570" s="152"/>
      <c r="BD570" s="152"/>
      <c r="BE570" s="152"/>
      <c r="BF570" s="152"/>
      <c r="BG570" s="152"/>
    </row>
    <row r="571" spans="1:59" outlineLevel="1" x14ac:dyDescent="0.2">
      <c r="A571" s="177">
        <v>208</v>
      </c>
      <c r="B571" s="178" t="s">
        <v>1112</v>
      </c>
      <c r="C571" s="186" t="s">
        <v>3056</v>
      </c>
      <c r="D571" s="179" t="s">
        <v>395</v>
      </c>
      <c r="E571" s="180">
        <v>3</v>
      </c>
      <c r="F571" s="181"/>
      <c r="G571" s="182">
        <f t="shared" si="12"/>
        <v>0</v>
      </c>
      <c r="H571" s="181"/>
      <c r="I571" s="182">
        <f t="shared" si="13"/>
        <v>0</v>
      </c>
      <c r="J571" s="181"/>
      <c r="K571" s="182">
        <f t="shared" si="14"/>
        <v>0</v>
      </c>
      <c r="L571" s="182">
        <v>15</v>
      </c>
      <c r="M571" s="182">
        <f t="shared" si="15"/>
        <v>0</v>
      </c>
      <c r="N571" s="182">
        <v>0</v>
      </c>
      <c r="O571" s="182">
        <f t="shared" si="16"/>
        <v>0</v>
      </c>
      <c r="P571" s="182">
        <v>0</v>
      </c>
      <c r="Q571" s="182">
        <f t="shared" si="17"/>
        <v>0</v>
      </c>
      <c r="R571" s="182"/>
      <c r="S571" s="182" t="s">
        <v>265</v>
      </c>
      <c r="T571" s="161">
        <v>0</v>
      </c>
      <c r="U571" s="161">
        <f>ROUND(E571*T571,2)</f>
        <v>0</v>
      </c>
      <c r="V571" s="161"/>
      <c r="W571" s="152"/>
      <c r="X571" s="152"/>
      <c r="Y571" s="152"/>
      <c r="Z571" s="152"/>
      <c r="AA571" s="152"/>
      <c r="AB571" s="152"/>
      <c r="AC571" s="152"/>
      <c r="AD571" s="152"/>
      <c r="AE571" s="152"/>
      <c r="AF571" s="152" t="s">
        <v>433</v>
      </c>
      <c r="AG571" s="152"/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  <c r="AV571" s="152"/>
      <c r="AW571" s="152"/>
      <c r="AX571" s="152"/>
      <c r="AY571" s="152"/>
      <c r="AZ571" s="152"/>
      <c r="BA571" s="152"/>
      <c r="BB571" s="152"/>
      <c r="BC571" s="152"/>
      <c r="BD571" s="152"/>
      <c r="BE571" s="152"/>
      <c r="BF571" s="152"/>
      <c r="BG571" s="152"/>
    </row>
    <row r="572" spans="1:59" outlineLevel="1" x14ac:dyDescent="0.2">
      <c r="A572" s="177">
        <v>209</v>
      </c>
      <c r="B572" s="178" t="s">
        <v>1114</v>
      </c>
      <c r="C572" s="186" t="s">
        <v>3057</v>
      </c>
      <c r="D572" s="179" t="s">
        <v>395</v>
      </c>
      <c r="E572" s="180">
        <v>3</v>
      </c>
      <c r="F572" s="181"/>
      <c r="G572" s="182">
        <f t="shared" si="12"/>
        <v>0</v>
      </c>
      <c r="H572" s="181"/>
      <c r="I572" s="182">
        <f t="shared" si="13"/>
        <v>0</v>
      </c>
      <c r="J572" s="181"/>
      <c r="K572" s="182">
        <f t="shared" si="14"/>
        <v>0</v>
      </c>
      <c r="L572" s="182">
        <v>15</v>
      </c>
      <c r="M572" s="182">
        <f t="shared" si="15"/>
        <v>0</v>
      </c>
      <c r="N572" s="182">
        <v>0</v>
      </c>
      <c r="O572" s="182">
        <f t="shared" si="16"/>
        <v>0</v>
      </c>
      <c r="P572" s="182">
        <v>0</v>
      </c>
      <c r="Q572" s="182">
        <f t="shared" si="17"/>
        <v>0</v>
      </c>
      <c r="R572" s="182"/>
      <c r="S572" s="182" t="s">
        <v>265</v>
      </c>
      <c r="T572" s="161">
        <v>0</v>
      </c>
      <c r="U572" s="161">
        <f>ROUND(E572*T572,2)</f>
        <v>0</v>
      </c>
      <c r="V572" s="161"/>
      <c r="W572" s="152"/>
      <c r="X572" s="152"/>
      <c r="Y572" s="152"/>
      <c r="Z572" s="152"/>
      <c r="AA572" s="152"/>
      <c r="AB572" s="152"/>
      <c r="AC572" s="152"/>
      <c r="AD572" s="152"/>
      <c r="AE572" s="152"/>
      <c r="AF572" s="152" t="s">
        <v>433</v>
      </c>
      <c r="AG572" s="152"/>
      <c r="AH572" s="152"/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  <c r="AV572" s="152"/>
      <c r="AW572" s="152"/>
      <c r="AX572" s="152"/>
      <c r="AY572" s="152"/>
      <c r="AZ572" s="152"/>
      <c r="BA572" s="152"/>
      <c r="BB572" s="152"/>
      <c r="BC572" s="152"/>
      <c r="BD572" s="152"/>
      <c r="BE572" s="152"/>
      <c r="BF572" s="152"/>
      <c r="BG572" s="152"/>
    </row>
    <row r="573" spans="1:59" outlineLevel="1" x14ac:dyDescent="0.2">
      <c r="A573" s="177">
        <v>210</v>
      </c>
      <c r="B573" s="178" t="s">
        <v>1116</v>
      </c>
      <c r="C573" s="186" t="s">
        <v>3058</v>
      </c>
      <c r="D573" s="179" t="s">
        <v>395</v>
      </c>
      <c r="E573" s="180">
        <v>2</v>
      </c>
      <c r="F573" s="181"/>
      <c r="G573" s="182">
        <f t="shared" si="12"/>
        <v>0</v>
      </c>
      <c r="H573" s="181"/>
      <c r="I573" s="182">
        <f t="shared" si="13"/>
        <v>0</v>
      </c>
      <c r="J573" s="181"/>
      <c r="K573" s="182">
        <f t="shared" si="14"/>
        <v>0</v>
      </c>
      <c r="L573" s="182">
        <v>15</v>
      </c>
      <c r="M573" s="182">
        <f t="shared" si="15"/>
        <v>0</v>
      </c>
      <c r="N573" s="182">
        <v>0</v>
      </c>
      <c r="O573" s="182">
        <f t="shared" si="16"/>
        <v>0</v>
      </c>
      <c r="P573" s="182">
        <v>0</v>
      </c>
      <c r="Q573" s="182">
        <f t="shared" si="17"/>
        <v>0</v>
      </c>
      <c r="R573" s="182"/>
      <c r="S573" s="182" t="s">
        <v>265</v>
      </c>
      <c r="T573" s="161">
        <v>0</v>
      </c>
      <c r="U573" s="161">
        <f>ROUND(E573*T573,2)</f>
        <v>0</v>
      </c>
      <c r="V573" s="161"/>
      <c r="W573" s="152"/>
      <c r="X573" s="152"/>
      <c r="Y573" s="152"/>
      <c r="Z573" s="152"/>
      <c r="AA573" s="152"/>
      <c r="AB573" s="152"/>
      <c r="AC573" s="152"/>
      <c r="AD573" s="152"/>
      <c r="AE573" s="152"/>
      <c r="AF573" s="152" t="s">
        <v>433</v>
      </c>
      <c r="AG573" s="152"/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  <c r="AV573" s="152"/>
      <c r="AW573" s="152"/>
      <c r="AX573" s="152"/>
      <c r="AY573" s="152"/>
      <c r="AZ573" s="152"/>
      <c r="BA573" s="152"/>
      <c r="BB573" s="152"/>
      <c r="BC573" s="152"/>
      <c r="BD573" s="152"/>
      <c r="BE573" s="152"/>
      <c r="BF573" s="152"/>
      <c r="BG573" s="152"/>
    </row>
    <row r="574" spans="1:59" outlineLevel="1" x14ac:dyDescent="0.2">
      <c r="A574" s="177">
        <v>211</v>
      </c>
      <c r="B574" s="178" t="s">
        <v>1120</v>
      </c>
      <c r="C574" s="186" t="s">
        <v>1121</v>
      </c>
      <c r="D574" s="179" t="s">
        <v>395</v>
      </c>
      <c r="E574" s="180">
        <v>1</v>
      </c>
      <c r="F574" s="181"/>
      <c r="G574" s="182">
        <f t="shared" si="12"/>
        <v>0</v>
      </c>
      <c r="H574" s="181"/>
      <c r="I574" s="182">
        <f t="shared" si="13"/>
        <v>0</v>
      </c>
      <c r="J574" s="181"/>
      <c r="K574" s="182">
        <f t="shared" si="14"/>
        <v>0</v>
      </c>
      <c r="L574" s="182">
        <v>15</v>
      </c>
      <c r="M574" s="182">
        <f t="shared" si="15"/>
        <v>0</v>
      </c>
      <c r="N574" s="182">
        <v>0</v>
      </c>
      <c r="O574" s="182">
        <f t="shared" si="16"/>
        <v>0</v>
      </c>
      <c r="P574" s="182">
        <v>0</v>
      </c>
      <c r="Q574" s="182">
        <f t="shared" si="17"/>
        <v>0</v>
      </c>
      <c r="R574" s="182" t="s">
        <v>830</v>
      </c>
      <c r="S574" s="182" t="s">
        <v>269</v>
      </c>
      <c r="T574" s="161">
        <v>0</v>
      </c>
      <c r="U574" s="161">
        <f>ROUND(E574*T574,2)</f>
        <v>0</v>
      </c>
      <c r="V574" s="161"/>
      <c r="W574" s="152"/>
      <c r="X574" s="152"/>
      <c r="Y574" s="152"/>
      <c r="Z574" s="152"/>
      <c r="AA574" s="152"/>
      <c r="AB574" s="152"/>
      <c r="AC574" s="152"/>
      <c r="AD574" s="152"/>
      <c r="AE574" s="152"/>
      <c r="AF574" s="152" t="s">
        <v>1031</v>
      </c>
      <c r="AG574" s="152"/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  <c r="AV574" s="152"/>
      <c r="AW574" s="152"/>
      <c r="AX574" s="152"/>
      <c r="AY574" s="152"/>
      <c r="AZ574" s="152"/>
      <c r="BA574" s="152"/>
      <c r="BB574" s="152"/>
      <c r="BC574" s="152"/>
      <c r="BD574" s="152"/>
      <c r="BE574" s="152"/>
      <c r="BF574" s="152"/>
      <c r="BG574" s="152"/>
    </row>
    <row r="575" spans="1:59" outlineLevel="1" x14ac:dyDescent="0.2">
      <c r="A575" s="177">
        <v>212</v>
      </c>
      <c r="B575" s="178" t="s">
        <v>3059</v>
      </c>
      <c r="C575" s="186" t="s">
        <v>3060</v>
      </c>
      <c r="D575" s="179" t="s">
        <v>395</v>
      </c>
      <c r="E575" s="180">
        <v>3</v>
      </c>
      <c r="F575" s="181"/>
      <c r="G575" s="182">
        <f t="shared" si="12"/>
        <v>0</v>
      </c>
      <c r="H575" s="181"/>
      <c r="I575" s="182">
        <f t="shared" si="13"/>
        <v>0</v>
      </c>
      <c r="J575" s="181"/>
      <c r="K575" s="182">
        <f t="shared" si="14"/>
        <v>0</v>
      </c>
      <c r="L575" s="182">
        <v>15</v>
      </c>
      <c r="M575" s="182">
        <f t="shared" si="15"/>
        <v>0</v>
      </c>
      <c r="N575" s="182">
        <v>0</v>
      </c>
      <c r="O575" s="182">
        <f t="shared" si="16"/>
        <v>0</v>
      </c>
      <c r="P575" s="182">
        <v>0</v>
      </c>
      <c r="Q575" s="182">
        <f t="shared" si="17"/>
        <v>0</v>
      </c>
      <c r="R575" s="182"/>
      <c r="S575" s="182" t="s">
        <v>265</v>
      </c>
      <c r="T575" s="161">
        <v>0</v>
      </c>
      <c r="U575" s="161">
        <f>ROUND(E575*T575,2)</f>
        <v>0</v>
      </c>
      <c r="V575" s="161"/>
      <c r="W575" s="152"/>
      <c r="X575" s="152"/>
      <c r="Y575" s="152"/>
      <c r="Z575" s="152"/>
      <c r="AA575" s="152"/>
      <c r="AB575" s="152"/>
      <c r="AC575" s="152"/>
      <c r="AD575" s="152"/>
      <c r="AE575" s="152"/>
      <c r="AF575" s="152" t="s">
        <v>433</v>
      </c>
      <c r="AG575" s="152"/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  <c r="AV575" s="152"/>
      <c r="AW575" s="152"/>
      <c r="AX575" s="152"/>
      <c r="AY575" s="152"/>
      <c r="AZ575" s="152"/>
      <c r="BA575" s="152"/>
      <c r="BB575" s="152"/>
      <c r="BC575" s="152"/>
      <c r="BD575" s="152"/>
      <c r="BE575" s="152"/>
      <c r="BF575" s="152"/>
      <c r="BG575" s="152"/>
    </row>
    <row r="576" spans="1:59" outlineLevel="1" x14ac:dyDescent="0.2">
      <c r="A576" s="171">
        <v>213</v>
      </c>
      <c r="B576" s="172" t="s">
        <v>3061</v>
      </c>
      <c r="C576" s="187" t="s">
        <v>1117</v>
      </c>
      <c r="D576" s="173" t="s">
        <v>353</v>
      </c>
      <c r="E576" s="174">
        <v>22.2</v>
      </c>
      <c r="F576" s="175"/>
      <c r="G576" s="176">
        <f t="shared" si="12"/>
        <v>0</v>
      </c>
      <c r="H576" s="175"/>
      <c r="I576" s="176">
        <f t="shared" si="13"/>
        <v>0</v>
      </c>
      <c r="J576" s="175"/>
      <c r="K576" s="176">
        <f t="shared" si="14"/>
        <v>0</v>
      </c>
      <c r="L576" s="176">
        <v>15</v>
      </c>
      <c r="M576" s="176">
        <f t="shared" si="15"/>
        <v>0</v>
      </c>
      <c r="N576" s="176">
        <v>0</v>
      </c>
      <c r="O576" s="176">
        <f t="shared" si="16"/>
        <v>0</v>
      </c>
      <c r="P576" s="176">
        <v>0</v>
      </c>
      <c r="Q576" s="176">
        <f t="shared" si="17"/>
        <v>0</v>
      </c>
      <c r="R576" s="176"/>
      <c r="S576" s="176" t="s">
        <v>265</v>
      </c>
      <c r="T576" s="161">
        <v>0</v>
      </c>
      <c r="U576" s="161">
        <f>ROUND(E576*T576,2)</f>
        <v>0</v>
      </c>
      <c r="V576" s="161"/>
      <c r="W576" s="152"/>
      <c r="X576" s="152"/>
      <c r="Y576" s="152"/>
      <c r="Z576" s="152"/>
      <c r="AA576" s="152"/>
      <c r="AB576" s="152"/>
      <c r="AC576" s="152"/>
      <c r="AD576" s="152"/>
      <c r="AE576" s="152"/>
      <c r="AF576" s="152" t="s">
        <v>433</v>
      </c>
      <c r="AG576" s="152"/>
      <c r="AH576" s="152"/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  <c r="AV576" s="152"/>
      <c r="AW576" s="152"/>
      <c r="AX576" s="152"/>
      <c r="AY576" s="152"/>
      <c r="AZ576" s="152"/>
      <c r="BA576" s="152"/>
      <c r="BB576" s="152"/>
      <c r="BC576" s="152"/>
      <c r="BD576" s="152"/>
      <c r="BE576" s="152"/>
      <c r="BF576" s="152"/>
      <c r="BG576" s="152"/>
    </row>
    <row r="577" spans="1:59" outlineLevel="1" x14ac:dyDescent="0.2">
      <c r="A577" s="159"/>
      <c r="B577" s="160"/>
      <c r="C577" s="248" t="s">
        <v>1118</v>
      </c>
      <c r="D577" s="249"/>
      <c r="E577" s="249"/>
      <c r="F577" s="249"/>
      <c r="G577" s="249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52"/>
      <c r="X577" s="152"/>
      <c r="Y577" s="152"/>
      <c r="Z577" s="152"/>
      <c r="AA577" s="152"/>
      <c r="AB577" s="152"/>
      <c r="AC577" s="152"/>
      <c r="AD577" s="152"/>
      <c r="AE577" s="152"/>
      <c r="AF577" s="152" t="s">
        <v>272</v>
      </c>
      <c r="AG577" s="152"/>
      <c r="AH577" s="152"/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  <c r="AV577" s="152"/>
      <c r="AW577" s="152"/>
      <c r="AX577" s="152"/>
      <c r="AY577" s="152"/>
      <c r="AZ577" s="152"/>
      <c r="BA577" s="152"/>
      <c r="BB577" s="152"/>
      <c r="BC577" s="152"/>
      <c r="BD577" s="152"/>
      <c r="BE577" s="152"/>
      <c r="BF577" s="152"/>
      <c r="BG577" s="152"/>
    </row>
    <row r="578" spans="1:59" outlineLevel="1" x14ac:dyDescent="0.2">
      <c r="A578" s="159"/>
      <c r="B578" s="160"/>
      <c r="C578" s="193" t="s">
        <v>3062</v>
      </c>
      <c r="D578" s="191"/>
      <c r="E578" s="192">
        <v>22.2</v>
      </c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52"/>
      <c r="X578" s="152"/>
      <c r="Y578" s="152"/>
      <c r="Z578" s="152"/>
      <c r="AA578" s="152"/>
      <c r="AB578" s="152"/>
      <c r="AC578" s="152"/>
      <c r="AD578" s="152"/>
      <c r="AE578" s="152"/>
      <c r="AF578" s="152" t="s">
        <v>329</v>
      </c>
      <c r="AG578" s="152">
        <v>0</v>
      </c>
      <c r="AH578" s="152"/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  <c r="AV578" s="152"/>
      <c r="AW578" s="152"/>
      <c r="AX578" s="152"/>
      <c r="AY578" s="152"/>
      <c r="AZ578" s="152"/>
      <c r="BA578" s="152"/>
      <c r="BB578" s="152"/>
      <c r="BC578" s="152"/>
      <c r="BD578" s="152"/>
      <c r="BE578" s="152"/>
      <c r="BF578" s="152"/>
      <c r="BG578" s="152"/>
    </row>
    <row r="579" spans="1:59" ht="22.5" outlineLevel="1" x14ac:dyDescent="0.2">
      <c r="A579" s="171">
        <v>214</v>
      </c>
      <c r="B579" s="172" t="s">
        <v>3063</v>
      </c>
      <c r="C579" s="187" t="s">
        <v>3064</v>
      </c>
      <c r="D579" s="173" t="s">
        <v>395</v>
      </c>
      <c r="E579" s="174">
        <v>1</v>
      </c>
      <c r="F579" s="175"/>
      <c r="G579" s="176">
        <f>ROUND(E579*F579,2)</f>
        <v>0</v>
      </c>
      <c r="H579" s="175"/>
      <c r="I579" s="176">
        <f>ROUND(E579*H579,2)</f>
        <v>0</v>
      </c>
      <c r="J579" s="175"/>
      <c r="K579" s="176">
        <f>ROUND(E579*J579,2)</f>
        <v>0</v>
      </c>
      <c r="L579" s="176">
        <v>15</v>
      </c>
      <c r="M579" s="176">
        <f>G579*(1+L579/100)</f>
        <v>0</v>
      </c>
      <c r="N579" s="176">
        <v>0</v>
      </c>
      <c r="O579" s="176">
        <f>ROUND(E579*N579,2)</f>
        <v>0</v>
      </c>
      <c r="P579" s="176">
        <v>0</v>
      </c>
      <c r="Q579" s="176">
        <f>ROUND(E579*P579,2)</f>
        <v>0</v>
      </c>
      <c r="R579" s="176"/>
      <c r="S579" s="176" t="s">
        <v>265</v>
      </c>
      <c r="T579" s="161">
        <v>0</v>
      </c>
      <c r="U579" s="161">
        <f>ROUND(E579*T579,2)</f>
        <v>0</v>
      </c>
      <c r="V579" s="161"/>
      <c r="W579" s="152"/>
      <c r="X579" s="152"/>
      <c r="Y579" s="152"/>
      <c r="Z579" s="152"/>
      <c r="AA579" s="152"/>
      <c r="AB579" s="152"/>
      <c r="AC579" s="152"/>
      <c r="AD579" s="152"/>
      <c r="AE579" s="152"/>
      <c r="AF579" s="152" t="s">
        <v>433</v>
      </c>
      <c r="AG579" s="152"/>
      <c r="AH579" s="152"/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  <c r="AV579" s="152"/>
      <c r="AW579" s="152"/>
      <c r="AX579" s="152"/>
      <c r="AY579" s="152"/>
      <c r="AZ579" s="152"/>
      <c r="BA579" s="152"/>
      <c r="BB579" s="152"/>
      <c r="BC579" s="152"/>
      <c r="BD579" s="152"/>
      <c r="BE579" s="152"/>
      <c r="BF579" s="152"/>
      <c r="BG579" s="152"/>
    </row>
    <row r="580" spans="1:59" outlineLevel="1" x14ac:dyDescent="0.2">
      <c r="A580" s="159"/>
      <c r="B580" s="160"/>
      <c r="C580" s="248" t="s">
        <v>1118</v>
      </c>
      <c r="D580" s="249"/>
      <c r="E580" s="249"/>
      <c r="F580" s="249"/>
      <c r="G580" s="249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52"/>
      <c r="X580" s="152"/>
      <c r="Y580" s="152"/>
      <c r="Z580" s="152"/>
      <c r="AA580" s="152"/>
      <c r="AB580" s="152"/>
      <c r="AC580" s="152"/>
      <c r="AD580" s="152"/>
      <c r="AE580" s="152"/>
      <c r="AF580" s="152" t="s">
        <v>272</v>
      </c>
      <c r="AG580" s="152"/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  <c r="AV580" s="152"/>
      <c r="AW580" s="152"/>
      <c r="AX580" s="152"/>
      <c r="AY580" s="152"/>
      <c r="AZ580" s="152"/>
      <c r="BA580" s="152"/>
      <c r="BB580" s="152"/>
      <c r="BC580" s="152"/>
      <c r="BD580" s="152"/>
      <c r="BE580" s="152"/>
      <c r="BF580" s="152"/>
      <c r="BG580" s="152"/>
    </row>
    <row r="581" spans="1:59" outlineLevel="1" x14ac:dyDescent="0.2">
      <c r="A581" s="171">
        <v>215</v>
      </c>
      <c r="B581" s="172" t="s">
        <v>214</v>
      </c>
      <c r="C581" s="187" t="s">
        <v>1122</v>
      </c>
      <c r="D581" s="173" t="s">
        <v>395</v>
      </c>
      <c r="E581" s="174">
        <v>1</v>
      </c>
      <c r="F581" s="175"/>
      <c r="G581" s="176">
        <f>ROUND(E581*F581,2)</f>
        <v>0</v>
      </c>
      <c r="H581" s="175"/>
      <c r="I581" s="176">
        <f>ROUND(E581*H581,2)</f>
        <v>0</v>
      </c>
      <c r="J581" s="175"/>
      <c r="K581" s="176">
        <f>ROUND(E581*J581,2)</f>
        <v>0</v>
      </c>
      <c r="L581" s="176">
        <v>15</v>
      </c>
      <c r="M581" s="176">
        <f>G581*(1+L581/100)</f>
        <v>0</v>
      </c>
      <c r="N581" s="176">
        <v>0</v>
      </c>
      <c r="O581" s="176">
        <f>ROUND(E581*N581,2)</f>
        <v>0</v>
      </c>
      <c r="P581" s="176">
        <v>0</v>
      </c>
      <c r="Q581" s="176">
        <f>ROUND(E581*P581,2)</f>
        <v>0</v>
      </c>
      <c r="R581" s="176"/>
      <c r="S581" s="176" t="s">
        <v>265</v>
      </c>
      <c r="T581" s="161">
        <v>0</v>
      </c>
      <c r="U581" s="161">
        <f>ROUND(E581*T581,2)</f>
        <v>0</v>
      </c>
      <c r="V581" s="161"/>
      <c r="W581" s="152"/>
      <c r="X581" s="152"/>
      <c r="Y581" s="152"/>
      <c r="Z581" s="152"/>
      <c r="AA581" s="152"/>
      <c r="AB581" s="152"/>
      <c r="AC581" s="152"/>
      <c r="AD581" s="152"/>
      <c r="AE581" s="152"/>
      <c r="AF581" s="152" t="s">
        <v>433</v>
      </c>
      <c r="AG581" s="152"/>
      <c r="AH581" s="152"/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  <c r="AV581" s="152"/>
      <c r="AW581" s="152"/>
      <c r="AX581" s="152"/>
      <c r="AY581" s="152"/>
      <c r="AZ581" s="152"/>
      <c r="BA581" s="152"/>
      <c r="BB581" s="152"/>
      <c r="BC581" s="152"/>
      <c r="BD581" s="152"/>
      <c r="BE581" s="152"/>
      <c r="BF581" s="152"/>
      <c r="BG581" s="152"/>
    </row>
    <row r="582" spans="1:59" outlineLevel="1" x14ac:dyDescent="0.2">
      <c r="A582" s="159"/>
      <c r="B582" s="160"/>
      <c r="C582" s="193" t="s">
        <v>1123</v>
      </c>
      <c r="D582" s="191"/>
      <c r="E582" s="192">
        <v>1</v>
      </c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52"/>
      <c r="X582" s="152"/>
      <c r="Y582" s="152"/>
      <c r="Z582" s="152"/>
      <c r="AA582" s="152"/>
      <c r="AB582" s="152"/>
      <c r="AC582" s="152"/>
      <c r="AD582" s="152"/>
      <c r="AE582" s="152"/>
      <c r="AF582" s="152" t="s">
        <v>329</v>
      </c>
      <c r="AG582" s="152">
        <v>0</v>
      </c>
      <c r="AH582" s="152"/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  <c r="AV582" s="152"/>
      <c r="AW582" s="152"/>
      <c r="AX582" s="152"/>
      <c r="AY582" s="152"/>
      <c r="AZ582" s="152"/>
      <c r="BA582" s="152"/>
      <c r="BB582" s="152"/>
      <c r="BC582" s="152"/>
      <c r="BD582" s="152"/>
      <c r="BE582" s="152"/>
      <c r="BF582" s="152"/>
      <c r="BG582" s="152"/>
    </row>
    <row r="583" spans="1:59" outlineLevel="1" x14ac:dyDescent="0.2">
      <c r="A583" s="177">
        <v>216</v>
      </c>
      <c r="B583" s="178" t="s">
        <v>3065</v>
      </c>
      <c r="C583" s="186" t="s">
        <v>3066</v>
      </c>
      <c r="D583" s="179" t="s">
        <v>395</v>
      </c>
      <c r="E583" s="180">
        <v>4</v>
      </c>
      <c r="F583" s="181"/>
      <c r="G583" s="182">
        <f>ROUND(E583*F583,2)</f>
        <v>0</v>
      </c>
      <c r="H583" s="181"/>
      <c r="I583" s="182">
        <f>ROUND(E583*H583,2)</f>
        <v>0</v>
      </c>
      <c r="J583" s="181"/>
      <c r="K583" s="182">
        <f>ROUND(E583*J583,2)</f>
        <v>0</v>
      </c>
      <c r="L583" s="182">
        <v>15</v>
      </c>
      <c r="M583" s="182">
        <f>G583*(1+L583/100)</f>
        <v>0</v>
      </c>
      <c r="N583" s="182">
        <v>0</v>
      </c>
      <c r="O583" s="182">
        <f>ROUND(E583*N583,2)</f>
        <v>0</v>
      </c>
      <c r="P583" s="182">
        <v>0</v>
      </c>
      <c r="Q583" s="182">
        <f>ROUND(E583*P583,2)</f>
        <v>0</v>
      </c>
      <c r="R583" s="182"/>
      <c r="S583" s="182" t="s">
        <v>265</v>
      </c>
      <c r="T583" s="161">
        <v>0</v>
      </c>
      <c r="U583" s="161">
        <f>ROUND(E583*T583,2)</f>
        <v>0</v>
      </c>
      <c r="V583" s="161"/>
      <c r="W583" s="152"/>
      <c r="X583" s="152"/>
      <c r="Y583" s="152"/>
      <c r="Z583" s="152"/>
      <c r="AA583" s="152"/>
      <c r="AB583" s="152"/>
      <c r="AC583" s="152"/>
      <c r="AD583" s="152"/>
      <c r="AE583" s="152"/>
      <c r="AF583" s="152" t="s">
        <v>433</v>
      </c>
      <c r="AG583" s="152"/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  <c r="AV583" s="152"/>
      <c r="AW583" s="152"/>
      <c r="AX583" s="152"/>
      <c r="AY583" s="152"/>
      <c r="AZ583" s="152"/>
      <c r="BA583" s="152"/>
      <c r="BB583" s="152"/>
      <c r="BC583" s="152"/>
      <c r="BD583" s="152"/>
      <c r="BE583" s="152"/>
      <c r="BF583" s="152"/>
      <c r="BG583" s="152"/>
    </row>
    <row r="584" spans="1:59" outlineLevel="1" x14ac:dyDescent="0.2">
      <c r="A584" s="171">
        <v>217</v>
      </c>
      <c r="B584" s="172" t="s">
        <v>427</v>
      </c>
      <c r="C584" s="187" t="s">
        <v>428</v>
      </c>
      <c r="D584" s="173" t="s">
        <v>0</v>
      </c>
      <c r="E584" s="174">
        <v>2526.9</v>
      </c>
      <c r="F584" s="175"/>
      <c r="G584" s="176">
        <f>ROUND(E584*F584,2)</f>
        <v>0</v>
      </c>
      <c r="H584" s="175"/>
      <c r="I584" s="176">
        <f>ROUND(E584*H584,2)</f>
        <v>0</v>
      </c>
      <c r="J584" s="175"/>
      <c r="K584" s="176">
        <f>ROUND(E584*J584,2)</f>
        <v>0</v>
      </c>
      <c r="L584" s="176">
        <v>15</v>
      </c>
      <c r="M584" s="176">
        <f>G584*(1+L584/100)</f>
        <v>0</v>
      </c>
      <c r="N584" s="176">
        <v>0</v>
      </c>
      <c r="O584" s="176">
        <f>ROUND(E584*N584,2)</f>
        <v>0</v>
      </c>
      <c r="P584" s="176">
        <v>0</v>
      </c>
      <c r="Q584" s="176">
        <f>ROUND(E584*P584,2)</f>
        <v>0</v>
      </c>
      <c r="R584" s="176" t="s">
        <v>401</v>
      </c>
      <c r="S584" s="176" t="s">
        <v>269</v>
      </c>
      <c r="T584" s="161">
        <v>0</v>
      </c>
      <c r="U584" s="161">
        <f>ROUND(E584*T584,2)</f>
        <v>0</v>
      </c>
      <c r="V584" s="161"/>
      <c r="W584" s="152"/>
      <c r="X584" s="152"/>
      <c r="Y584" s="152"/>
      <c r="Z584" s="152"/>
      <c r="AA584" s="152"/>
      <c r="AB584" s="152"/>
      <c r="AC584" s="152"/>
      <c r="AD584" s="152"/>
      <c r="AE584" s="152"/>
      <c r="AF584" s="152" t="s">
        <v>433</v>
      </c>
      <c r="AG584" s="152"/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  <c r="AV584" s="152"/>
      <c r="AW584" s="152"/>
      <c r="AX584" s="152"/>
      <c r="AY584" s="152"/>
      <c r="AZ584" s="152"/>
      <c r="BA584" s="152"/>
      <c r="BB584" s="152"/>
      <c r="BC584" s="152"/>
      <c r="BD584" s="152"/>
      <c r="BE584" s="152"/>
      <c r="BF584" s="152"/>
      <c r="BG584" s="152"/>
    </row>
    <row r="585" spans="1:59" outlineLevel="1" x14ac:dyDescent="0.2">
      <c r="A585" s="159"/>
      <c r="B585" s="160"/>
      <c r="C585" s="257" t="s">
        <v>429</v>
      </c>
      <c r="D585" s="258"/>
      <c r="E585" s="258"/>
      <c r="F585" s="258"/>
      <c r="G585" s="258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52"/>
      <c r="X585" s="152"/>
      <c r="Y585" s="152"/>
      <c r="Z585" s="152"/>
      <c r="AA585" s="152"/>
      <c r="AB585" s="152"/>
      <c r="AC585" s="152"/>
      <c r="AD585" s="152"/>
      <c r="AE585" s="152"/>
      <c r="AF585" s="152" t="s">
        <v>327</v>
      </c>
      <c r="AG585" s="152"/>
      <c r="AH585" s="152"/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  <c r="AV585" s="152"/>
      <c r="AW585" s="152"/>
      <c r="AX585" s="152"/>
      <c r="AY585" s="152"/>
      <c r="AZ585" s="152"/>
      <c r="BA585" s="152"/>
      <c r="BB585" s="152"/>
      <c r="BC585" s="152"/>
      <c r="BD585" s="152"/>
      <c r="BE585" s="152"/>
      <c r="BF585" s="152"/>
      <c r="BG585" s="152"/>
    </row>
    <row r="586" spans="1:59" outlineLevel="1" x14ac:dyDescent="0.2">
      <c r="A586" s="159"/>
      <c r="B586" s="160"/>
      <c r="C586" s="193" t="s">
        <v>3067</v>
      </c>
      <c r="D586" s="191"/>
      <c r="E586" s="192">
        <v>2526.9</v>
      </c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52"/>
      <c r="X586" s="152"/>
      <c r="Y586" s="152"/>
      <c r="Z586" s="152"/>
      <c r="AA586" s="152"/>
      <c r="AB586" s="152"/>
      <c r="AC586" s="152"/>
      <c r="AD586" s="152"/>
      <c r="AE586" s="152"/>
      <c r="AF586" s="152" t="s">
        <v>329</v>
      </c>
      <c r="AG586" s="152">
        <v>0</v>
      </c>
      <c r="AH586" s="152"/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  <c r="AV586" s="152"/>
      <c r="AW586" s="152"/>
      <c r="AX586" s="152"/>
      <c r="AY586" s="152"/>
      <c r="AZ586" s="152"/>
      <c r="BA586" s="152"/>
      <c r="BB586" s="152"/>
      <c r="BC586" s="152"/>
      <c r="BD586" s="152"/>
      <c r="BE586" s="152"/>
      <c r="BF586" s="152"/>
      <c r="BG586" s="152"/>
    </row>
    <row r="587" spans="1:59" x14ac:dyDescent="0.2">
      <c r="A587" s="166" t="s">
        <v>260</v>
      </c>
      <c r="B587" s="167" t="s">
        <v>216</v>
      </c>
      <c r="C587" s="185" t="s">
        <v>217</v>
      </c>
      <c r="D587" s="168"/>
      <c r="E587" s="169"/>
      <c r="F587" s="170"/>
      <c r="G587" s="170">
        <f>SUMIF(AF588:AF622,"&lt;&gt;NOR",G588:G622)</f>
        <v>0</v>
      </c>
      <c r="H587" s="170"/>
      <c r="I587" s="170">
        <f>SUM(I588:I622)</f>
        <v>0</v>
      </c>
      <c r="J587" s="170"/>
      <c r="K587" s="170">
        <f>SUM(K588:K622)</f>
        <v>0</v>
      </c>
      <c r="L587" s="170"/>
      <c r="M587" s="170">
        <f>SUM(M588:M622)</f>
        <v>0</v>
      </c>
      <c r="N587" s="170"/>
      <c r="O587" s="170">
        <f>SUM(O588:O622)</f>
        <v>0.60000000000000009</v>
      </c>
      <c r="P587" s="170"/>
      <c r="Q587" s="170">
        <f>SUM(Q588:Q622)</f>
        <v>0</v>
      </c>
      <c r="R587" s="170"/>
      <c r="S587" s="170"/>
      <c r="T587" s="165"/>
      <c r="U587" s="165">
        <f>SUM(U588:U622)</f>
        <v>107.25000000000001</v>
      </c>
      <c r="V587" s="165"/>
      <c r="AF587" t="s">
        <v>261</v>
      </c>
    </row>
    <row r="588" spans="1:59" outlineLevel="1" x14ac:dyDescent="0.2">
      <c r="A588" s="171">
        <v>218</v>
      </c>
      <c r="B588" s="172" t="s">
        <v>1127</v>
      </c>
      <c r="C588" s="187" t="s">
        <v>1128</v>
      </c>
      <c r="D588" s="173" t="s">
        <v>353</v>
      </c>
      <c r="E588" s="174">
        <v>65.03</v>
      </c>
      <c r="F588" s="175"/>
      <c r="G588" s="176">
        <f>ROUND(E588*F588,2)</f>
        <v>0</v>
      </c>
      <c r="H588" s="175"/>
      <c r="I588" s="176">
        <f>ROUND(E588*H588,2)</f>
        <v>0</v>
      </c>
      <c r="J588" s="175"/>
      <c r="K588" s="176">
        <f>ROUND(E588*J588,2)</f>
        <v>0</v>
      </c>
      <c r="L588" s="176">
        <v>15</v>
      </c>
      <c r="M588" s="176">
        <f>G588*(1+L588/100)</f>
        <v>0</v>
      </c>
      <c r="N588" s="176">
        <v>2.1000000000000001E-4</v>
      </c>
      <c r="O588" s="176">
        <f>ROUND(E588*N588,2)</f>
        <v>0.01</v>
      </c>
      <c r="P588" s="176">
        <v>0</v>
      </c>
      <c r="Q588" s="176">
        <f>ROUND(E588*P588,2)</f>
        <v>0</v>
      </c>
      <c r="R588" s="176" t="s">
        <v>1129</v>
      </c>
      <c r="S588" s="176" t="s">
        <v>269</v>
      </c>
      <c r="T588" s="161">
        <v>0.05</v>
      </c>
      <c r="U588" s="161">
        <f>ROUND(E588*T588,2)</f>
        <v>3.25</v>
      </c>
      <c r="V588" s="161"/>
      <c r="W588" s="152"/>
      <c r="X588" s="152"/>
      <c r="Y588" s="152"/>
      <c r="Z588" s="152"/>
      <c r="AA588" s="152"/>
      <c r="AB588" s="152"/>
      <c r="AC588" s="152"/>
      <c r="AD588" s="152"/>
      <c r="AE588" s="152"/>
      <c r="AF588" s="152" t="s">
        <v>433</v>
      </c>
      <c r="AG588" s="152"/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  <c r="AV588" s="152"/>
      <c r="AW588" s="152"/>
      <c r="AX588" s="152"/>
      <c r="AY588" s="152"/>
      <c r="AZ588" s="152"/>
      <c r="BA588" s="152"/>
      <c r="BB588" s="152"/>
      <c r="BC588" s="152"/>
      <c r="BD588" s="152"/>
      <c r="BE588" s="152"/>
      <c r="BF588" s="152"/>
      <c r="BG588" s="152"/>
    </row>
    <row r="589" spans="1:59" outlineLevel="1" x14ac:dyDescent="0.2">
      <c r="A589" s="159"/>
      <c r="B589" s="160"/>
      <c r="C589" s="193" t="s">
        <v>3068</v>
      </c>
      <c r="D589" s="191"/>
      <c r="E589" s="192">
        <v>65.03</v>
      </c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52"/>
      <c r="X589" s="152"/>
      <c r="Y589" s="152"/>
      <c r="Z589" s="152"/>
      <c r="AA589" s="152"/>
      <c r="AB589" s="152"/>
      <c r="AC589" s="152"/>
      <c r="AD589" s="152"/>
      <c r="AE589" s="152"/>
      <c r="AF589" s="152" t="s">
        <v>329</v>
      </c>
      <c r="AG589" s="152">
        <v>0</v>
      </c>
      <c r="AH589" s="152"/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  <c r="AV589" s="152"/>
      <c r="AW589" s="152"/>
      <c r="AX589" s="152"/>
      <c r="AY589" s="152"/>
      <c r="AZ589" s="152"/>
      <c r="BA589" s="152"/>
      <c r="BB589" s="152"/>
      <c r="BC589" s="152"/>
      <c r="BD589" s="152"/>
      <c r="BE589" s="152"/>
      <c r="BF589" s="152"/>
      <c r="BG589" s="152"/>
    </row>
    <row r="590" spans="1:59" outlineLevel="1" x14ac:dyDescent="0.2">
      <c r="A590" s="171">
        <v>219</v>
      </c>
      <c r="B590" s="172" t="s">
        <v>1131</v>
      </c>
      <c r="C590" s="187" t="s">
        <v>1132</v>
      </c>
      <c r="D590" s="173" t="s">
        <v>353</v>
      </c>
      <c r="E590" s="174">
        <v>65.03</v>
      </c>
      <c r="F590" s="175"/>
      <c r="G590" s="176">
        <f>ROUND(E590*F590,2)</f>
        <v>0</v>
      </c>
      <c r="H590" s="175"/>
      <c r="I590" s="176">
        <f>ROUND(E590*H590,2)</f>
        <v>0</v>
      </c>
      <c r="J590" s="175"/>
      <c r="K590" s="176">
        <f>ROUND(E590*J590,2)</f>
        <v>0</v>
      </c>
      <c r="L590" s="176">
        <v>15</v>
      </c>
      <c r="M590" s="176">
        <f>G590*(1+L590/100)</f>
        <v>0</v>
      </c>
      <c r="N590" s="176">
        <v>0</v>
      </c>
      <c r="O590" s="176">
        <f>ROUND(E590*N590,2)</f>
        <v>0</v>
      </c>
      <c r="P590" s="176">
        <v>0</v>
      </c>
      <c r="Q590" s="176">
        <f>ROUND(E590*P590,2)</f>
        <v>0</v>
      </c>
      <c r="R590" s="176" t="s">
        <v>1129</v>
      </c>
      <c r="S590" s="176" t="s">
        <v>269</v>
      </c>
      <c r="T590" s="161">
        <v>0.47199999999999998</v>
      </c>
      <c r="U590" s="161">
        <f>ROUND(E590*T590,2)</f>
        <v>30.69</v>
      </c>
      <c r="V590" s="161"/>
      <c r="W590" s="152"/>
      <c r="X590" s="152"/>
      <c r="Y590" s="152"/>
      <c r="Z590" s="152"/>
      <c r="AA590" s="152"/>
      <c r="AB590" s="152"/>
      <c r="AC590" s="152"/>
      <c r="AD590" s="152"/>
      <c r="AE590" s="152"/>
      <c r="AF590" s="152" t="s">
        <v>433</v>
      </c>
      <c r="AG590" s="152"/>
      <c r="AH590" s="152"/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  <c r="AV590" s="152"/>
      <c r="AW590" s="152"/>
      <c r="AX590" s="152"/>
      <c r="AY590" s="152"/>
      <c r="AZ590" s="152"/>
      <c r="BA590" s="152"/>
      <c r="BB590" s="152"/>
      <c r="BC590" s="152"/>
      <c r="BD590" s="152"/>
      <c r="BE590" s="152"/>
      <c r="BF590" s="152"/>
      <c r="BG590" s="152"/>
    </row>
    <row r="591" spans="1:59" outlineLevel="1" x14ac:dyDescent="0.2">
      <c r="A591" s="159"/>
      <c r="B591" s="160"/>
      <c r="C591" s="193" t="s">
        <v>3069</v>
      </c>
      <c r="D591" s="191"/>
      <c r="E591" s="192">
        <v>65.03</v>
      </c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52"/>
      <c r="X591" s="152"/>
      <c r="Y591" s="152"/>
      <c r="Z591" s="152"/>
      <c r="AA591" s="152"/>
      <c r="AB591" s="152"/>
      <c r="AC591" s="152"/>
      <c r="AD591" s="152"/>
      <c r="AE591" s="152"/>
      <c r="AF591" s="152" t="s">
        <v>329</v>
      </c>
      <c r="AG591" s="152">
        <v>0</v>
      </c>
      <c r="AH591" s="152"/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  <c r="AV591" s="152"/>
      <c r="AW591" s="152"/>
      <c r="AX591" s="152"/>
      <c r="AY591" s="152"/>
      <c r="AZ591" s="152"/>
      <c r="BA591" s="152"/>
      <c r="BB591" s="152"/>
      <c r="BC591" s="152"/>
      <c r="BD591" s="152"/>
      <c r="BE591" s="152"/>
      <c r="BF591" s="152"/>
      <c r="BG591" s="152"/>
    </row>
    <row r="592" spans="1:59" ht="22.5" outlineLevel="1" x14ac:dyDescent="0.2">
      <c r="A592" s="171">
        <v>220</v>
      </c>
      <c r="B592" s="172" t="s">
        <v>1134</v>
      </c>
      <c r="C592" s="187" t="s">
        <v>1135</v>
      </c>
      <c r="D592" s="173" t="s">
        <v>353</v>
      </c>
      <c r="E592" s="174">
        <v>54.912500000000001</v>
      </c>
      <c r="F592" s="175"/>
      <c r="G592" s="176">
        <f>ROUND(E592*F592,2)</f>
        <v>0</v>
      </c>
      <c r="H592" s="175"/>
      <c r="I592" s="176">
        <f>ROUND(E592*H592,2)</f>
        <v>0</v>
      </c>
      <c r="J592" s="175"/>
      <c r="K592" s="176">
        <f>ROUND(E592*J592,2)</f>
        <v>0</v>
      </c>
      <c r="L592" s="176">
        <v>15</v>
      </c>
      <c r="M592" s="176">
        <f>G592*(1+L592/100)</f>
        <v>0</v>
      </c>
      <c r="N592" s="176">
        <v>2.2300000000000002E-3</v>
      </c>
      <c r="O592" s="176">
        <f>ROUND(E592*N592,2)</f>
        <v>0.12</v>
      </c>
      <c r="P592" s="176">
        <v>0</v>
      </c>
      <c r="Q592" s="176">
        <f>ROUND(E592*P592,2)</f>
        <v>0</v>
      </c>
      <c r="R592" s="176" t="s">
        <v>1129</v>
      </c>
      <c r="S592" s="176" t="s">
        <v>269</v>
      </c>
      <c r="T592" s="161">
        <v>0.97</v>
      </c>
      <c r="U592" s="161">
        <f>ROUND(E592*T592,2)</f>
        <v>53.27</v>
      </c>
      <c r="V592" s="161"/>
      <c r="W592" s="152"/>
      <c r="X592" s="152"/>
      <c r="Y592" s="152"/>
      <c r="Z592" s="152"/>
      <c r="AA592" s="152"/>
      <c r="AB592" s="152"/>
      <c r="AC592" s="152"/>
      <c r="AD592" s="152"/>
      <c r="AE592" s="152"/>
      <c r="AF592" s="152" t="s">
        <v>433</v>
      </c>
      <c r="AG592" s="152"/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  <c r="AV592" s="152"/>
      <c r="AW592" s="152"/>
      <c r="AX592" s="152"/>
      <c r="AY592" s="152"/>
      <c r="AZ592" s="152"/>
      <c r="BA592" s="152"/>
      <c r="BB592" s="152"/>
      <c r="BC592" s="152"/>
      <c r="BD592" s="152"/>
      <c r="BE592" s="152"/>
      <c r="BF592" s="152"/>
      <c r="BG592" s="152"/>
    </row>
    <row r="593" spans="1:59" outlineLevel="1" x14ac:dyDescent="0.2">
      <c r="A593" s="159"/>
      <c r="B593" s="160"/>
      <c r="C593" s="193" t="s">
        <v>3070</v>
      </c>
      <c r="D593" s="191"/>
      <c r="E593" s="192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52"/>
      <c r="X593" s="152"/>
      <c r="Y593" s="152"/>
      <c r="Z593" s="152"/>
      <c r="AA593" s="152"/>
      <c r="AB593" s="152"/>
      <c r="AC593" s="152"/>
      <c r="AD593" s="152"/>
      <c r="AE593" s="152"/>
      <c r="AF593" s="152" t="s">
        <v>329</v>
      </c>
      <c r="AG593" s="152">
        <v>0</v>
      </c>
      <c r="AH593" s="152"/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  <c r="AV593" s="152"/>
      <c r="AW593" s="152"/>
      <c r="AX593" s="152"/>
      <c r="AY593" s="152"/>
      <c r="AZ593" s="152"/>
      <c r="BA593" s="152"/>
      <c r="BB593" s="152"/>
      <c r="BC593" s="152"/>
      <c r="BD593" s="152"/>
      <c r="BE593" s="152"/>
      <c r="BF593" s="152"/>
      <c r="BG593" s="152"/>
    </row>
    <row r="594" spans="1:59" outlineLevel="1" x14ac:dyDescent="0.2">
      <c r="A594" s="159"/>
      <c r="B594" s="160"/>
      <c r="C594" s="193" t="s">
        <v>3071</v>
      </c>
      <c r="D594" s="191"/>
      <c r="E594" s="192">
        <v>65.03</v>
      </c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52"/>
      <c r="X594" s="152"/>
      <c r="Y594" s="152"/>
      <c r="Z594" s="152"/>
      <c r="AA594" s="152"/>
      <c r="AB594" s="152"/>
      <c r="AC594" s="152"/>
      <c r="AD594" s="152"/>
      <c r="AE594" s="152"/>
      <c r="AF594" s="152" t="s">
        <v>329</v>
      </c>
      <c r="AG594" s="152">
        <v>0</v>
      </c>
      <c r="AH594" s="152"/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  <c r="AV594" s="152"/>
      <c r="AW594" s="152"/>
      <c r="AX594" s="152"/>
      <c r="AY594" s="152"/>
      <c r="AZ594" s="152"/>
      <c r="BA594" s="152"/>
      <c r="BB594" s="152"/>
      <c r="BC594" s="152"/>
      <c r="BD594" s="152"/>
      <c r="BE594" s="152"/>
      <c r="BF594" s="152"/>
      <c r="BG594" s="152"/>
    </row>
    <row r="595" spans="1:59" outlineLevel="1" x14ac:dyDescent="0.2">
      <c r="A595" s="159"/>
      <c r="B595" s="160"/>
      <c r="C595" s="193" t="s">
        <v>3072</v>
      </c>
      <c r="D595" s="191"/>
      <c r="E595" s="192">
        <v>-10.119999999999999</v>
      </c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52"/>
      <c r="X595" s="152"/>
      <c r="Y595" s="152"/>
      <c r="Z595" s="152"/>
      <c r="AA595" s="152"/>
      <c r="AB595" s="152"/>
      <c r="AC595" s="152"/>
      <c r="AD595" s="152"/>
      <c r="AE595" s="152"/>
      <c r="AF595" s="152" t="s">
        <v>329</v>
      </c>
      <c r="AG595" s="152">
        <v>0</v>
      </c>
      <c r="AH595" s="152"/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  <c r="AS595" s="152"/>
      <c r="AT595" s="152"/>
      <c r="AU595" s="152"/>
      <c r="AV595" s="152"/>
      <c r="AW595" s="152"/>
      <c r="AX595" s="152"/>
      <c r="AY595" s="152"/>
      <c r="AZ595" s="152"/>
      <c r="BA595" s="152"/>
      <c r="BB595" s="152"/>
      <c r="BC595" s="152"/>
      <c r="BD595" s="152"/>
      <c r="BE595" s="152"/>
      <c r="BF595" s="152"/>
      <c r="BG595" s="152"/>
    </row>
    <row r="596" spans="1:59" ht="22.5" outlineLevel="1" x14ac:dyDescent="0.2">
      <c r="A596" s="171">
        <v>221</v>
      </c>
      <c r="B596" s="172" t="s">
        <v>1139</v>
      </c>
      <c r="C596" s="187" t="s">
        <v>1140</v>
      </c>
      <c r="D596" s="173" t="s">
        <v>353</v>
      </c>
      <c r="E596" s="174">
        <v>10.1175</v>
      </c>
      <c r="F596" s="175"/>
      <c r="G596" s="176">
        <f>ROUND(E596*F596,2)</f>
        <v>0</v>
      </c>
      <c r="H596" s="175"/>
      <c r="I596" s="176">
        <f>ROUND(E596*H596,2)</f>
        <v>0</v>
      </c>
      <c r="J596" s="175"/>
      <c r="K596" s="176">
        <f>ROUND(E596*J596,2)</f>
        <v>0</v>
      </c>
      <c r="L596" s="176">
        <v>15</v>
      </c>
      <c r="M596" s="176">
        <f>G596*(1+L596/100)</f>
        <v>0</v>
      </c>
      <c r="N596" s="176">
        <v>5.1000000000000004E-3</v>
      </c>
      <c r="O596" s="176">
        <f>ROUND(E596*N596,2)</f>
        <v>0.05</v>
      </c>
      <c r="P596" s="176">
        <v>0</v>
      </c>
      <c r="Q596" s="176">
        <f>ROUND(E596*P596,2)</f>
        <v>0</v>
      </c>
      <c r="R596" s="176" t="s">
        <v>1129</v>
      </c>
      <c r="S596" s="176" t="s">
        <v>269</v>
      </c>
      <c r="T596" s="161">
        <v>1</v>
      </c>
      <c r="U596" s="161">
        <f>ROUND(E596*T596,2)</f>
        <v>10.119999999999999</v>
      </c>
      <c r="V596" s="161"/>
      <c r="W596" s="152"/>
      <c r="X596" s="152"/>
      <c r="Y596" s="152"/>
      <c r="Z596" s="152"/>
      <c r="AA596" s="152"/>
      <c r="AB596" s="152"/>
      <c r="AC596" s="152"/>
      <c r="AD596" s="152"/>
      <c r="AE596" s="152"/>
      <c r="AF596" s="152" t="s">
        <v>433</v>
      </c>
      <c r="AG596" s="152"/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  <c r="AV596" s="152"/>
      <c r="AW596" s="152"/>
      <c r="AX596" s="152"/>
      <c r="AY596" s="152"/>
      <c r="AZ596" s="152"/>
      <c r="BA596" s="152"/>
      <c r="BB596" s="152"/>
      <c r="BC596" s="152"/>
      <c r="BD596" s="152"/>
      <c r="BE596" s="152"/>
      <c r="BF596" s="152"/>
      <c r="BG596" s="152"/>
    </row>
    <row r="597" spans="1:59" outlineLevel="1" x14ac:dyDescent="0.2">
      <c r="A597" s="159"/>
      <c r="B597" s="160"/>
      <c r="C597" s="193" t="s">
        <v>3073</v>
      </c>
      <c r="D597" s="191"/>
      <c r="E597" s="192">
        <v>10.119999999999999</v>
      </c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52"/>
      <c r="X597" s="152"/>
      <c r="Y597" s="152"/>
      <c r="Z597" s="152"/>
      <c r="AA597" s="152"/>
      <c r="AB597" s="152"/>
      <c r="AC597" s="152"/>
      <c r="AD597" s="152"/>
      <c r="AE597" s="152"/>
      <c r="AF597" s="152" t="s">
        <v>329</v>
      </c>
      <c r="AG597" s="152">
        <v>0</v>
      </c>
      <c r="AH597" s="152"/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  <c r="AV597" s="152"/>
      <c r="AW597" s="152"/>
      <c r="AX597" s="152"/>
      <c r="AY597" s="152"/>
      <c r="AZ597" s="152"/>
      <c r="BA597" s="152"/>
      <c r="BB597" s="152"/>
      <c r="BC597" s="152"/>
      <c r="BD597" s="152"/>
      <c r="BE597" s="152"/>
      <c r="BF597" s="152"/>
      <c r="BG597" s="152"/>
    </row>
    <row r="598" spans="1:59" ht="22.5" outlineLevel="1" x14ac:dyDescent="0.2">
      <c r="A598" s="171">
        <v>222</v>
      </c>
      <c r="B598" s="172" t="s">
        <v>1142</v>
      </c>
      <c r="C598" s="187" t="s">
        <v>1143</v>
      </c>
      <c r="D598" s="173" t="s">
        <v>364</v>
      </c>
      <c r="E598" s="174">
        <v>5.4550000000000001</v>
      </c>
      <c r="F598" s="175"/>
      <c r="G598" s="176">
        <f>ROUND(E598*F598,2)</f>
        <v>0</v>
      </c>
      <c r="H598" s="175"/>
      <c r="I598" s="176">
        <f>ROUND(E598*H598,2)</f>
        <v>0</v>
      </c>
      <c r="J598" s="175"/>
      <c r="K598" s="176">
        <f>ROUND(E598*J598,2)</f>
        <v>0</v>
      </c>
      <c r="L598" s="176">
        <v>15</v>
      </c>
      <c r="M598" s="176">
        <f>G598*(1+L598/100)</f>
        <v>0</v>
      </c>
      <c r="N598" s="176">
        <v>3.2000000000000003E-4</v>
      </c>
      <c r="O598" s="176">
        <f>ROUND(E598*N598,2)</f>
        <v>0</v>
      </c>
      <c r="P598" s="176">
        <v>0</v>
      </c>
      <c r="Q598" s="176">
        <f>ROUND(E598*P598,2)</f>
        <v>0</v>
      </c>
      <c r="R598" s="176" t="s">
        <v>1129</v>
      </c>
      <c r="S598" s="176" t="s">
        <v>269</v>
      </c>
      <c r="T598" s="161">
        <v>0.23599999999999999</v>
      </c>
      <c r="U598" s="161">
        <f>ROUND(E598*T598,2)</f>
        <v>1.29</v>
      </c>
      <c r="V598" s="161"/>
      <c r="W598" s="152"/>
      <c r="X598" s="152"/>
      <c r="Y598" s="152"/>
      <c r="Z598" s="152"/>
      <c r="AA598" s="152"/>
      <c r="AB598" s="152"/>
      <c r="AC598" s="152"/>
      <c r="AD598" s="152"/>
      <c r="AE598" s="152"/>
      <c r="AF598" s="152" t="s">
        <v>433</v>
      </c>
      <c r="AG598" s="152"/>
      <c r="AH598" s="152"/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  <c r="AV598" s="152"/>
      <c r="AW598" s="152"/>
      <c r="AX598" s="152"/>
      <c r="AY598" s="152"/>
      <c r="AZ598" s="152"/>
      <c r="BA598" s="152"/>
      <c r="BB598" s="152"/>
      <c r="BC598" s="152"/>
      <c r="BD598" s="152"/>
      <c r="BE598" s="152"/>
      <c r="BF598" s="152"/>
      <c r="BG598" s="152"/>
    </row>
    <row r="599" spans="1:59" outlineLevel="1" x14ac:dyDescent="0.2">
      <c r="A599" s="159"/>
      <c r="B599" s="160"/>
      <c r="C599" s="193" t="s">
        <v>3074</v>
      </c>
      <c r="D599" s="191"/>
      <c r="E599" s="192">
        <v>5.46</v>
      </c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52"/>
      <c r="X599" s="152"/>
      <c r="Y599" s="152"/>
      <c r="Z599" s="152"/>
      <c r="AA599" s="152"/>
      <c r="AB599" s="152"/>
      <c r="AC599" s="152"/>
      <c r="AD599" s="152"/>
      <c r="AE599" s="152"/>
      <c r="AF599" s="152" t="s">
        <v>329</v>
      </c>
      <c r="AG599" s="152">
        <v>0</v>
      </c>
      <c r="AH599" s="152"/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  <c r="AV599" s="152"/>
      <c r="AW599" s="152"/>
      <c r="AX599" s="152"/>
      <c r="AY599" s="152"/>
      <c r="AZ599" s="152"/>
      <c r="BA599" s="152"/>
      <c r="BB599" s="152"/>
      <c r="BC599" s="152"/>
      <c r="BD599" s="152"/>
      <c r="BE599" s="152"/>
      <c r="BF599" s="152"/>
      <c r="BG599" s="152"/>
    </row>
    <row r="600" spans="1:59" outlineLevel="1" x14ac:dyDescent="0.2">
      <c r="A600" s="171">
        <v>223</v>
      </c>
      <c r="B600" s="172" t="s">
        <v>1146</v>
      </c>
      <c r="C600" s="187" t="s">
        <v>1147</v>
      </c>
      <c r="D600" s="173" t="s">
        <v>364</v>
      </c>
      <c r="E600" s="174">
        <v>7.75</v>
      </c>
      <c r="F600" s="175"/>
      <c r="G600" s="176">
        <f>ROUND(E600*F600,2)</f>
        <v>0</v>
      </c>
      <c r="H600" s="175"/>
      <c r="I600" s="176">
        <f>ROUND(E600*H600,2)</f>
        <v>0</v>
      </c>
      <c r="J600" s="175"/>
      <c r="K600" s="176">
        <f>ROUND(E600*J600,2)</f>
        <v>0</v>
      </c>
      <c r="L600" s="176">
        <v>15</v>
      </c>
      <c r="M600" s="176">
        <f>G600*(1+L600/100)</f>
        <v>0</v>
      </c>
      <c r="N600" s="176">
        <v>0</v>
      </c>
      <c r="O600" s="176">
        <f>ROUND(E600*N600,2)</f>
        <v>0</v>
      </c>
      <c r="P600" s="176">
        <v>0</v>
      </c>
      <c r="Q600" s="176">
        <f>ROUND(E600*P600,2)</f>
        <v>0</v>
      </c>
      <c r="R600" s="176" t="s">
        <v>1129</v>
      </c>
      <c r="S600" s="176" t="s">
        <v>269</v>
      </c>
      <c r="T600" s="161">
        <v>0.53400000000000003</v>
      </c>
      <c r="U600" s="161">
        <f>ROUND(E600*T600,2)</f>
        <v>4.1399999999999997</v>
      </c>
      <c r="V600" s="161"/>
      <c r="W600" s="152"/>
      <c r="X600" s="152"/>
      <c r="Y600" s="152"/>
      <c r="Z600" s="152"/>
      <c r="AA600" s="152"/>
      <c r="AB600" s="152"/>
      <c r="AC600" s="152"/>
      <c r="AD600" s="152"/>
      <c r="AE600" s="152"/>
      <c r="AF600" s="152" t="s">
        <v>433</v>
      </c>
      <c r="AG600" s="152"/>
      <c r="AH600" s="152"/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  <c r="AV600" s="152"/>
      <c r="AW600" s="152"/>
      <c r="AX600" s="152"/>
      <c r="AY600" s="152"/>
      <c r="AZ600" s="152"/>
      <c r="BA600" s="152"/>
      <c r="BB600" s="152"/>
      <c r="BC600" s="152"/>
      <c r="BD600" s="152"/>
      <c r="BE600" s="152"/>
      <c r="BF600" s="152"/>
      <c r="BG600" s="152"/>
    </row>
    <row r="601" spans="1:59" outlineLevel="1" x14ac:dyDescent="0.2">
      <c r="A601" s="159"/>
      <c r="B601" s="160"/>
      <c r="C601" s="257" t="s">
        <v>1148</v>
      </c>
      <c r="D601" s="258"/>
      <c r="E601" s="258"/>
      <c r="F601" s="258"/>
      <c r="G601" s="258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52"/>
      <c r="X601" s="152"/>
      <c r="Y601" s="152"/>
      <c r="Z601" s="152"/>
      <c r="AA601" s="152"/>
      <c r="AB601" s="152"/>
      <c r="AC601" s="152"/>
      <c r="AD601" s="152"/>
      <c r="AE601" s="152"/>
      <c r="AF601" s="152" t="s">
        <v>327</v>
      </c>
      <c r="AG601" s="152"/>
      <c r="AH601" s="152"/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  <c r="AV601" s="152"/>
      <c r="AW601" s="152"/>
      <c r="AX601" s="152"/>
      <c r="AY601" s="152"/>
      <c r="AZ601" s="152"/>
      <c r="BA601" s="152"/>
      <c r="BB601" s="152"/>
      <c r="BC601" s="152"/>
      <c r="BD601" s="152"/>
      <c r="BE601" s="152"/>
      <c r="BF601" s="152"/>
      <c r="BG601" s="152"/>
    </row>
    <row r="602" spans="1:59" outlineLevel="1" x14ac:dyDescent="0.2">
      <c r="A602" s="159"/>
      <c r="B602" s="160"/>
      <c r="C602" s="193" t="s">
        <v>3075</v>
      </c>
      <c r="D602" s="191"/>
      <c r="E602" s="192">
        <v>7.75</v>
      </c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52"/>
      <c r="X602" s="152"/>
      <c r="Y602" s="152"/>
      <c r="Z602" s="152"/>
      <c r="AA602" s="152"/>
      <c r="AB602" s="152"/>
      <c r="AC602" s="152"/>
      <c r="AD602" s="152"/>
      <c r="AE602" s="152"/>
      <c r="AF602" s="152" t="s">
        <v>329</v>
      </c>
      <c r="AG602" s="152">
        <v>0</v>
      </c>
      <c r="AH602" s="152"/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  <c r="AV602" s="152"/>
      <c r="AW602" s="152"/>
      <c r="AX602" s="152"/>
      <c r="AY602" s="152"/>
      <c r="AZ602" s="152"/>
      <c r="BA602" s="152"/>
      <c r="BB602" s="152"/>
      <c r="BC602" s="152"/>
      <c r="BD602" s="152"/>
      <c r="BE602" s="152"/>
      <c r="BF602" s="152"/>
      <c r="BG602" s="152"/>
    </row>
    <row r="603" spans="1:59" outlineLevel="1" x14ac:dyDescent="0.2">
      <c r="A603" s="171">
        <v>224</v>
      </c>
      <c r="B603" s="172" t="s">
        <v>1154</v>
      </c>
      <c r="C603" s="187" t="s">
        <v>1155</v>
      </c>
      <c r="D603" s="173" t="s">
        <v>353</v>
      </c>
      <c r="E603" s="174">
        <v>60.099400000000003</v>
      </c>
      <c r="F603" s="175"/>
      <c r="G603" s="176">
        <f>ROUND(E603*F603,2)</f>
        <v>0</v>
      </c>
      <c r="H603" s="175"/>
      <c r="I603" s="176">
        <f>ROUND(E603*H603,2)</f>
        <v>0</v>
      </c>
      <c r="J603" s="175"/>
      <c r="K603" s="176">
        <f>ROUND(E603*J603,2)</f>
        <v>0</v>
      </c>
      <c r="L603" s="176">
        <v>15</v>
      </c>
      <c r="M603" s="176">
        <f>G603*(1+L603/100)</f>
        <v>0</v>
      </c>
      <c r="N603" s="176">
        <v>0</v>
      </c>
      <c r="O603" s="176">
        <f>ROUND(E603*N603,2)</f>
        <v>0</v>
      </c>
      <c r="P603" s="176">
        <v>0</v>
      </c>
      <c r="Q603" s="176">
        <f>ROUND(E603*P603,2)</f>
        <v>0</v>
      </c>
      <c r="R603" s="176"/>
      <c r="S603" s="176" t="s">
        <v>265</v>
      </c>
      <c r="T603" s="161">
        <v>0</v>
      </c>
      <c r="U603" s="161">
        <f>ROUND(E603*T603,2)</f>
        <v>0</v>
      </c>
      <c r="V603" s="161"/>
      <c r="W603" s="152"/>
      <c r="X603" s="152"/>
      <c r="Y603" s="152"/>
      <c r="Z603" s="152"/>
      <c r="AA603" s="152"/>
      <c r="AB603" s="152"/>
      <c r="AC603" s="152"/>
      <c r="AD603" s="152"/>
      <c r="AE603" s="152"/>
      <c r="AF603" s="152" t="s">
        <v>398</v>
      </c>
      <c r="AG603" s="152"/>
      <c r="AH603" s="152"/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  <c r="AV603" s="152"/>
      <c r="AW603" s="152"/>
      <c r="AX603" s="152"/>
      <c r="AY603" s="152"/>
      <c r="AZ603" s="152"/>
      <c r="BA603" s="152"/>
      <c r="BB603" s="152"/>
      <c r="BC603" s="152"/>
      <c r="BD603" s="152"/>
      <c r="BE603" s="152"/>
      <c r="BF603" s="152"/>
      <c r="BG603" s="152"/>
    </row>
    <row r="604" spans="1:59" outlineLevel="1" x14ac:dyDescent="0.2">
      <c r="A604" s="159"/>
      <c r="B604" s="160"/>
      <c r="C604" s="193" t="s">
        <v>3076</v>
      </c>
      <c r="D604" s="191"/>
      <c r="E604" s="192">
        <v>60.1</v>
      </c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52"/>
      <c r="X604" s="152"/>
      <c r="Y604" s="152"/>
      <c r="Z604" s="152"/>
      <c r="AA604" s="152"/>
      <c r="AB604" s="152"/>
      <c r="AC604" s="152"/>
      <c r="AD604" s="152"/>
      <c r="AE604" s="152"/>
      <c r="AF604" s="152" t="s">
        <v>329</v>
      </c>
      <c r="AG604" s="152">
        <v>0</v>
      </c>
      <c r="AH604" s="152"/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  <c r="AV604" s="152"/>
      <c r="AW604" s="152"/>
      <c r="AX604" s="152"/>
      <c r="AY604" s="152"/>
      <c r="AZ604" s="152"/>
      <c r="BA604" s="152"/>
      <c r="BB604" s="152"/>
      <c r="BC604" s="152"/>
      <c r="BD604" s="152"/>
      <c r="BE604" s="152"/>
      <c r="BF604" s="152"/>
      <c r="BG604" s="152"/>
    </row>
    <row r="605" spans="1:59" outlineLevel="1" x14ac:dyDescent="0.2">
      <c r="A605" s="171">
        <v>225</v>
      </c>
      <c r="B605" s="172" t="s">
        <v>1158</v>
      </c>
      <c r="C605" s="187" t="s">
        <v>1159</v>
      </c>
      <c r="D605" s="173" t="s">
        <v>353</v>
      </c>
      <c r="E605" s="174">
        <v>11.196199999999999</v>
      </c>
      <c r="F605" s="175"/>
      <c r="G605" s="176">
        <f>ROUND(E605*F605,2)</f>
        <v>0</v>
      </c>
      <c r="H605" s="175"/>
      <c r="I605" s="176">
        <f>ROUND(E605*H605,2)</f>
        <v>0</v>
      </c>
      <c r="J605" s="175"/>
      <c r="K605" s="176">
        <f>ROUND(E605*J605,2)</f>
        <v>0</v>
      </c>
      <c r="L605" s="176">
        <v>15</v>
      </c>
      <c r="M605" s="176">
        <f>G605*(1+L605/100)</f>
        <v>0</v>
      </c>
      <c r="N605" s="176">
        <v>0</v>
      </c>
      <c r="O605" s="176">
        <f>ROUND(E605*N605,2)</f>
        <v>0</v>
      </c>
      <c r="P605" s="176">
        <v>0</v>
      </c>
      <c r="Q605" s="176">
        <f>ROUND(E605*P605,2)</f>
        <v>0</v>
      </c>
      <c r="R605" s="176"/>
      <c r="S605" s="176" t="s">
        <v>265</v>
      </c>
      <c r="T605" s="161">
        <v>0</v>
      </c>
      <c r="U605" s="161">
        <f>ROUND(E605*T605,2)</f>
        <v>0</v>
      </c>
      <c r="V605" s="161"/>
      <c r="W605" s="152"/>
      <c r="X605" s="152"/>
      <c r="Y605" s="152"/>
      <c r="Z605" s="152"/>
      <c r="AA605" s="152"/>
      <c r="AB605" s="152"/>
      <c r="AC605" s="152"/>
      <c r="AD605" s="152"/>
      <c r="AE605" s="152"/>
      <c r="AF605" s="152" t="s">
        <v>398</v>
      </c>
      <c r="AG605" s="152"/>
      <c r="AH605" s="152"/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  <c r="AV605" s="152"/>
      <c r="AW605" s="152"/>
      <c r="AX605" s="152"/>
      <c r="AY605" s="152"/>
      <c r="AZ605" s="152"/>
      <c r="BA605" s="152"/>
      <c r="BB605" s="152"/>
      <c r="BC605" s="152"/>
      <c r="BD605" s="152"/>
      <c r="BE605" s="152"/>
      <c r="BF605" s="152"/>
      <c r="BG605" s="152"/>
    </row>
    <row r="606" spans="1:59" outlineLevel="1" x14ac:dyDescent="0.2">
      <c r="A606" s="159"/>
      <c r="B606" s="160"/>
      <c r="C606" s="193" t="s">
        <v>3077</v>
      </c>
      <c r="D606" s="191"/>
      <c r="E606" s="192">
        <v>11.2</v>
      </c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52"/>
      <c r="X606" s="152"/>
      <c r="Y606" s="152"/>
      <c r="Z606" s="152"/>
      <c r="AA606" s="152"/>
      <c r="AB606" s="152"/>
      <c r="AC606" s="152"/>
      <c r="AD606" s="152"/>
      <c r="AE606" s="152"/>
      <c r="AF606" s="152" t="s">
        <v>329</v>
      </c>
      <c r="AG606" s="152">
        <v>0</v>
      </c>
      <c r="AH606" s="152"/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  <c r="AV606" s="152"/>
      <c r="AW606" s="152"/>
      <c r="AX606" s="152"/>
      <c r="AY606" s="152"/>
      <c r="AZ606" s="152"/>
      <c r="BA606" s="152"/>
      <c r="BB606" s="152"/>
      <c r="BC606" s="152"/>
      <c r="BD606" s="152"/>
      <c r="BE606" s="152"/>
      <c r="BF606" s="152"/>
      <c r="BG606" s="152"/>
    </row>
    <row r="607" spans="1:59" ht="22.5" outlineLevel="1" x14ac:dyDescent="0.2">
      <c r="A607" s="171">
        <v>226</v>
      </c>
      <c r="B607" s="172" t="s">
        <v>1150</v>
      </c>
      <c r="C607" s="187" t="s">
        <v>1151</v>
      </c>
      <c r="D607" s="173" t="s">
        <v>364</v>
      </c>
      <c r="E607" s="174">
        <v>8.1</v>
      </c>
      <c r="F607" s="175"/>
      <c r="G607" s="176">
        <f>ROUND(E607*F607,2)</f>
        <v>0</v>
      </c>
      <c r="H607" s="175"/>
      <c r="I607" s="176">
        <f>ROUND(E607*H607,2)</f>
        <v>0</v>
      </c>
      <c r="J607" s="175"/>
      <c r="K607" s="176">
        <f>ROUND(E607*J607,2)</f>
        <v>0</v>
      </c>
      <c r="L607" s="176">
        <v>15</v>
      </c>
      <c r="M607" s="176">
        <f>G607*(1+L607/100)</f>
        <v>0</v>
      </c>
      <c r="N607" s="176">
        <v>2.7E-4</v>
      </c>
      <c r="O607" s="176">
        <f>ROUND(E607*N607,2)</f>
        <v>0</v>
      </c>
      <c r="P607" s="176">
        <v>0</v>
      </c>
      <c r="Q607" s="176">
        <f>ROUND(E607*P607,2)</f>
        <v>0</v>
      </c>
      <c r="R607" s="176" t="s">
        <v>1152</v>
      </c>
      <c r="S607" s="176" t="s">
        <v>269</v>
      </c>
      <c r="T607" s="161">
        <v>0.15</v>
      </c>
      <c r="U607" s="161">
        <f>ROUND(E607*T607,2)</f>
        <v>1.22</v>
      </c>
      <c r="V607" s="161"/>
      <c r="W607" s="152"/>
      <c r="X607" s="152"/>
      <c r="Y607" s="152"/>
      <c r="Z607" s="152"/>
      <c r="AA607" s="152"/>
      <c r="AB607" s="152"/>
      <c r="AC607" s="152"/>
      <c r="AD607" s="152"/>
      <c r="AE607" s="152"/>
      <c r="AF607" s="152" t="s">
        <v>433</v>
      </c>
      <c r="AG607" s="152"/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  <c r="AV607" s="152"/>
      <c r="AW607" s="152"/>
      <c r="AX607" s="152"/>
      <c r="AY607" s="152"/>
      <c r="AZ607" s="152"/>
      <c r="BA607" s="152"/>
      <c r="BB607" s="152"/>
      <c r="BC607" s="152"/>
      <c r="BD607" s="152"/>
      <c r="BE607" s="152"/>
      <c r="BF607" s="152"/>
      <c r="BG607" s="152"/>
    </row>
    <row r="608" spans="1:59" outlineLevel="1" x14ac:dyDescent="0.2">
      <c r="A608" s="159"/>
      <c r="B608" s="160"/>
      <c r="C608" s="193" t="s">
        <v>3078</v>
      </c>
      <c r="D608" s="191"/>
      <c r="E608" s="192">
        <v>8.1</v>
      </c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52"/>
      <c r="X608" s="152"/>
      <c r="Y608" s="152"/>
      <c r="Z608" s="152"/>
      <c r="AA608" s="152"/>
      <c r="AB608" s="152"/>
      <c r="AC608" s="152"/>
      <c r="AD608" s="152"/>
      <c r="AE608" s="152"/>
      <c r="AF608" s="152" t="s">
        <v>329</v>
      </c>
      <c r="AG608" s="152">
        <v>0</v>
      </c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  <c r="AV608" s="152"/>
      <c r="AW608" s="152"/>
      <c r="AX608" s="152"/>
      <c r="AY608" s="152"/>
      <c r="AZ608" s="152"/>
      <c r="BA608" s="152"/>
      <c r="BB608" s="152"/>
      <c r="BC608" s="152"/>
      <c r="BD608" s="152"/>
      <c r="BE608" s="152"/>
      <c r="BF608" s="152"/>
      <c r="BG608" s="152"/>
    </row>
    <row r="609" spans="1:59" outlineLevel="1" x14ac:dyDescent="0.2">
      <c r="A609" s="171">
        <v>227</v>
      </c>
      <c r="B609" s="172" t="s">
        <v>1161</v>
      </c>
      <c r="C609" s="187" t="s">
        <v>1162</v>
      </c>
      <c r="D609" s="173" t="s">
        <v>353</v>
      </c>
      <c r="E609" s="174">
        <v>0.99</v>
      </c>
      <c r="F609" s="175"/>
      <c r="G609" s="176">
        <f>ROUND(E609*F609,2)</f>
        <v>0</v>
      </c>
      <c r="H609" s="175"/>
      <c r="I609" s="176">
        <f>ROUND(E609*H609,2)</f>
        <v>0</v>
      </c>
      <c r="J609" s="175"/>
      <c r="K609" s="176">
        <f>ROUND(E609*J609,2)</f>
        <v>0</v>
      </c>
      <c r="L609" s="176">
        <v>15</v>
      </c>
      <c r="M609" s="176">
        <f>G609*(1+L609/100)</f>
        <v>0</v>
      </c>
      <c r="N609" s="176">
        <v>0</v>
      </c>
      <c r="O609" s="176">
        <f>ROUND(E609*N609,2)</f>
        <v>0</v>
      </c>
      <c r="P609" s="176">
        <v>0</v>
      </c>
      <c r="Q609" s="176">
        <f>ROUND(E609*P609,2)</f>
        <v>0</v>
      </c>
      <c r="R609" s="176" t="s">
        <v>1129</v>
      </c>
      <c r="S609" s="176" t="s">
        <v>269</v>
      </c>
      <c r="T609" s="161">
        <v>0.80900000000000005</v>
      </c>
      <c r="U609" s="161">
        <f>ROUND(E609*T609,2)</f>
        <v>0.8</v>
      </c>
      <c r="V609" s="161"/>
      <c r="W609" s="152"/>
      <c r="X609" s="152"/>
      <c r="Y609" s="152"/>
      <c r="Z609" s="152"/>
      <c r="AA609" s="152"/>
      <c r="AB609" s="152"/>
      <c r="AC609" s="152"/>
      <c r="AD609" s="152"/>
      <c r="AE609" s="152"/>
      <c r="AF609" s="152" t="s">
        <v>433</v>
      </c>
      <c r="AG609" s="152"/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  <c r="AV609" s="152"/>
      <c r="AW609" s="152"/>
      <c r="AX609" s="152"/>
      <c r="AY609" s="152"/>
      <c r="AZ609" s="152"/>
      <c r="BA609" s="152"/>
      <c r="BB609" s="152"/>
      <c r="BC609" s="152"/>
      <c r="BD609" s="152"/>
      <c r="BE609" s="152"/>
      <c r="BF609" s="152"/>
      <c r="BG609" s="152"/>
    </row>
    <row r="610" spans="1:59" outlineLevel="1" x14ac:dyDescent="0.2">
      <c r="A610" s="159"/>
      <c r="B610" s="160"/>
      <c r="C610" s="257" t="s">
        <v>1163</v>
      </c>
      <c r="D610" s="258"/>
      <c r="E610" s="258"/>
      <c r="F610" s="258"/>
      <c r="G610" s="258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52"/>
      <c r="X610" s="152"/>
      <c r="Y610" s="152"/>
      <c r="Z610" s="152"/>
      <c r="AA610" s="152"/>
      <c r="AB610" s="152"/>
      <c r="AC610" s="152"/>
      <c r="AD610" s="152"/>
      <c r="AE610" s="152"/>
      <c r="AF610" s="152" t="s">
        <v>327</v>
      </c>
      <c r="AG610" s="152"/>
      <c r="AH610" s="152"/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  <c r="AV610" s="152"/>
      <c r="AW610" s="152"/>
      <c r="AX610" s="152"/>
      <c r="AY610" s="152"/>
      <c r="AZ610" s="152"/>
      <c r="BA610" s="152"/>
      <c r="BB610" s="152"/>
      <c r="BC610" s="152"/>
      <c r="BD610" s="152"/>
      <c r="BE610" s="152"/>
      <c r="BF610" s="152"/>
      <c r="BG610" s="152"/>
    </row>
    <row r="611" spans="1:59" outlineLevel="1" x14ac:dyDescent="0.2">
      <c r="A611" s="159"/>
      <c r="B611" s="160"/>
      <c r="C611" s="193" t="s">
        <v>3079</v>
      </c>
      <c r="D611" s="191"/>
      <c r="E611" s="192">
        <v>0.99</v>
      </c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52"/>
      <c r="X611" s="152"/>
      <c r="Y611" s="152"/>
      <c r="Z611" s="152"/>
      <c r="AA611" s="152"/>
      <c r="AB611" s="152"/>
      <c r="AC611" s="152"/>
      <c r="AD611" s="152"/>
      <c r="AE611" s="152"/>
      <c r="AF611" s="152" t="s">
        <v>329</v>
      </c>
      <c r="AG611" s="152">
        <v>0</v>
      </c>
      <c r="AH611" s="152"/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  <c r="AV611" s="152"/>
      <c r="AW611" s="152"/>
      <c r="AX611" s="152"/>
      <c r="AY611" s="152"/>
      <c r="AZ611" s="152"/>
      <c r="BA611" s="152"/>
      <c r="BB611" s="152"/>
      <c r="BC611" s="152"/>
      <c r="BD611" s="152"/>
      <c r="BE611" s="152"/>
      <c r="BF611" s="152"/>
      <c r="BG611" s="152"/>
    </row>
    <row r="612" spans="1:59" outlineLevel="1" x14ac:dyDescent="0.2">
      <c r="A612" s="171">
        <v>228</v>
      </c>
      <c r="B612" s="172" t="s">
        <v>1165</v>
      </c>
      <c r="C612" s="187" t="s">
        <v>1166</v>
      </c>
      <c r="D612" s="173" t="s">
        <v>395</v>
      </c>
      <c r="E612" s="174">
        <v>12.221</v>
      </c>
      <c r="F612" s="175"/>
      <c r="G612" s="176">
        <f>ROUND(E612*F612,2)</f>
        <v>0</v>
      </c>
      <c r="H612" s="175"/>
      <c r="I612" s="176">
        <f>ROUND(E612*H612,2)</f>
        <v>0</v>
      </c>
      <c r="J612" s="175"/>
      <c r="K612" s="176">
        <f>ROUND(E612*J612,2)</f>
        <v>0</v>
      </c>
      <c r="L612" s="176">
        <v>15</v>
      </c>
      <c r="M612" s="176">
        <f>G612*(1+L612/100)</f>
        <v>0</v>
      </c>
      <c r="N612" s="176">
        <v>7.4400000000000004E-3</v>
      </c>
      <c r="O612" s="176">
        <f>ROUND(E612*N612,2)</f>
        <v>0.09</v>
      </c>
      <c r="P612" s="176">
        <v>0</v>
      </c>
      <c r="Q612" s="176">
        <f>ROUND(E612*P612,2)</f>
        <v>0</v>
      </c>
      <c r="R612" s="176" t="s">
        <v>396</v>
      </c>
      <c r="S612" s="176" t="s">
        <v>269</v>
      </c>
      <c r="T612" s="161">
        <v>0</v>
      </c>
      <c r="U612" s="161">
        <f>ROUND(E612*T612,2)</f>
        <v>0</v>
      </c>
      <c r="V612" s="161"/>
      <c r="W612" s="152"/>
      <c r="X612" s="152"/>
      <c r="Y612" s="152"/>
      <c r="Z612" s="152"/>
      <c r="AA612" s="152"/>
      <c r="AB612" s="152"/>
      <c r="AC612" s="152"/>
      <c r="AD612" s="152"/>
      <c r="AE612" s="152"/>
      <c r="AF612" s="152" t="s">
        <v>398</v>
      </c>
      <c r="AG612" s="152"/>
      <c r="AH612" s="152"/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  <c r="AV612" s="152"/>
      <c r="AW612" s="152"/>
      <c r="AX612" s="152"/>
      <c r="AY612" s="152"/>
      <c r="AZ612" s="152"/>
      <c r="BA612" s="152"/>
      <c r="BB612" s="152"/>
      <c r="BC612" s="152"/>
      <c r="BD612" s="152"/>
      <c r="BE612" s="152"/>
      <c r="BF612" s="152"/>
      <c r="BG612" s="152"/>
    </row>
    <row r="613" spans="1:59" outlineLevel="1" x14ac:dyDescent="0.2">
      <c r="A613" s="159"/>
      <c r="B613" s="160"/>
      <c r="C613" s="193" t="s">
        <v>3080</v>
      </c>
      <c r="D613" s="191"/>
      <c r="E613" s="192">
        <v>12.22</v>
      </c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52"/>
      <c r="X613" s="152"/>
      <c r="Y613" s="152"/>
      <c r="Z613" s="152"/>
      <c r="AA613" s="152"/>
      <c r="AB613" s="152"/>
      <c r="AC613" s="152"/>
      <c r="AD613" s="152"/>
      <c r="AE613" s="152"/>
      <c r="AF613" s="152" t="s">
        <v>329</v>
      </c>
      <c r="AG613" s="152">
        <v>0</v>
      </c>
      <c r="AH613" s="152"/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  <c r="AV613" s="152"/>
      <c r="AW613" s="152"/>
      <c r="AX613" s="152"/>
      <c r="AY613" s="152"/>
      <c r="AZ613" s="152"/>
      <c r="BA613" s="152"/>
      <c r="BB613" s="152"/>
      <c r="BC613" s="152"/>
      <c r="BD613" s="152"/>
      <c r="BE613" s="152"/>
      <c r="BF613" s="152"/>
      <c r="BG613" s="152"/>
    </row>
    <row r="614" spans="1:59" outlineLevel="1" x14ac:dyDescent="0.2">
      <c r="A614" s="171">
        <v>229</v>
      </c>
      <c r="B614" s="172" t="s">
        <v>1391</v>
      </c>
      <c r="C614" s="187" t="s">
        <v>1392</v>
      </c>
      <c r="D614" s="173" t="s">
        <v>364</v>
      </c>
      <c r="E614" s="174">
        <v>3.6</v>
      </c>
      <c r="F614" s="175"/>
      <c r="G614" s="176">
        <f>ROUND(E614*F614,2)</f>
        <v>0</v>
      </c>
      <c r="H614" s="175"/>
      <c r="I614" s="176">
        <f>ROUND(E614*H614,2)</f>
        <v>0</v>
      </c>
      <c r="J614" s="175"/>
      <c r="K614" s="176">
        <f>ROUND(E614*J614,2)</f>
        <v>0</v>
      </c>
      <c r="L614" s="176">
        <v>15</v>
      </c>
      <c r="M614" s="176">
        <f>G614*(1+L614/100)</f>
        <v>0</v>
      </c>
      <c r="N614" s="176">
        <v>0</v>
      </c>
      <c r="O614" s="176">
        <f>ROUND(E614*N614,2)</f>
        <v>0</v>
      </c>
      <c r="P614" s="176">
        <v>0</v>
      </c>
      <c r="Q614" s="176">
        <f>ROUND(E614*P614,2)</f>
        <v>0</v>
      </c>
      <c r="R614" s="176" t="s">
        <v>1129</v>
      </c>
      <c r="S614" s="176" t="s">
        <v>269</v>
      </c>
      <c r="T614" s="161">
        <v>0.45600000000000002</v>
      </c>
      <c r="U614" s="161">
        <f>ROUND(E614*T614,2)</f>
        <v>1.64</v>
      </c>
      <c r="V614" s="161"/>
      <c r="W614" s="152"/>
      <c r="X614" s="152"/>
      <c r="Y614" s="152"/>
      <c r="Z614" s="152"/>
      <c r="AA614" s="152"/>
      <c r="AB614" s="152"/>
      <c r="AC614" s="152"/>
      <c r="AD614" s="152"/>
      <c r="AE614" s="152"/>
      <c r="AF614" s="152" t="s">
        <v>433</v>
      </c>
      <c r="AG614" s="152"/>
      <c r="AH614" s="152"/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  <c r="AV614" s="152"/>
      <c r="AW614" s="152"/>
      <c r="AX614" s="152"/>
      <c r="AY614" s="152"/>
      <c r="AZ614" s="152"/>
      <c r="BA614" s="152"/>
      <c r="BB614" s="152"/>
      <c r="BC614" s="152"/>
      <c r="BD614" s="152"/>
      <c r="BE614" s="152"/>
      <c r="BF614" s="152"/>
      <c r="BG614" s="152"/>
    </row>
    <row r="615" spans="1:59" outlineLevel="1" x14ac:dyDescent="0.2">
      <c r="A615" s="159"/>
      <c r="B615" s="160"/>
      <c r="C615" s="193" t="s">
        <v>3081</v>
      </c>
      <c r="D615" s="191"/>
      <c r="E615" s="192">
        <v>3.6</v>
      </c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52"/>
      <c r="X615" s="152"/>
      <c r="Y615" s="152"/>
      <c r="Z615" s="152"/>
      <c r="AA615" s="152"/>
      <c r="AB615" s="152"/>
      <c r="AC615" s="152"/>
      <c r="AD615" s="152"/>
      <c r="AE615" s="152"/>
      <c r="AF615" s="152" t="s">
        <v>329</v>
      </c>
      <c r="AG615" s="152">
        <v>0</v>
      </c>
      <c r="AH615" s="152"/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  <c r="AV615" s="152"/>
      <c r="AW615" s="152"/>
      <c r="AX615" s="152"/>
      <c r="AY615" s="152"/>
      <c r="AZ615" s="152"/>
      <c r="BA615" s="152"/>
      <c r="BB615" s="152"/>
      <c r="BC615" s="152"/>
      <c r="BD615" s="152"/>
      <c r="BE615" s="152"/>
      <c r="BF615" s="152"/>
      <c r="BG615" s="152"/>
    </row>
    <row r="616" spans="1:59" outlineLevel="1" x14ac:dyDescent="0.2">
      <c r="A616" s="171">
        <v>230</v>
      </c>
      <c r="B616" s="172" t="s">
        <v>1394</v>
      </c>
      <c r="C616" s="187" t="s">
        <v>1395</v>
      </c>
      <c r="D616" s="173" t="s">
        <v>364</v>
      </c>
      <c r="E616" s="174">
        <v>3.6</v>
      </c>
      <c r="F616" s="175"/>
      <c r="G616" s="176">
        <f>ROUND(E616*F616,2)</f>
        <v>0</v>
      </c>
      <c r="H616" s="175"/>
      <c r="I616" s="176">
        <f>ROUND(E616*H616,2)</f>
        <v>0</v>
      </c>
      <c r="J616" s="175"/>
      <c r="K616" s="176">
        <f>ROUND(E616*J616,2)</f>
        <v>0</v>
      </c>
      <c r="L616" s="176">
        <v>15</v>
      </c>
      <c r="M616" s="176">
        <f>G616*(1+L616/100)</f>
        <v>0</v>
      </c>
      <c r="N616" s="176">
        <v>0</v>
      </c>
      <c r="O616" s="176">
        <f>ROUND(E616*N616,2)</f>
        <v>0</v>
      </c>
      <c r="P616" s="176">
        <v>0</v>
      </c>
      <c r="Q616" s="176">
        <f>ROUND(E616*P616,2)</f>
        <v>0</v>
      </c>
      <c r="R616" s="176" t="s">
        <v>1129</v>
      </c>
      <c r="S616" s="176" t="s">
        <v>269</v>
      </c>
      <c r="T616" s="161">
        <v>0.23</v>
      </c>
      <c r="U616" s="161">
        <f>ROUND(E616*T616,2)</f>
        <v>0.83</v>
      </c>
      <c r="V616" s="161"/>
      <c r="W616" s="152"/>
      <c r="X616" s="152"/>
      <c r="Y616" s="152"/>
      <c r="Z616" s="152"/>
      <c r="AA616" s="152"/>
      <c r="AB616" s="152"/>
      <c r="AC616" s="152"/>
      <c r="AD616" s="152"/>
      <c r="AE616" s="152"/>
      <c r="AF616" s="152" t="s">
        <v>433</v>
      </c>
      <c r="AG616" s="152"/>
      <c r="AH616" s="152"/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  <c r="AV616" s="152"/>
      <c r="AW616" s="152"/>
      <c r="AX616" s="152"/>
      <c r="AY616" s="152"/>
      <c r="AZ616" s="152"/>
      <c r="BA616" s="152"/>
      <c r="BB616" s="152"/>
      <c r="BC616" s="152"/>
      <c r="BD616" s="152"/>
      <c r="BE616" s="152"/>
      <c r="BF616" s="152"/>
      <c r="BG616" s="152"/>
    </row>
    <row r="617" spans="1:59" outlineLevel="1" x14ac:dyDescent="0.2">
      <c r="A617" s="159"/>
      <c r="B617" s="160"/>
      <c r="C617" s="193" t="s">
        <v>3082</v>
      </c>
      <c r="D617" s="191"/>
      <c r="E617" s="192">
        <v>3.6</v>
      </c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52"/>
      <c r="X617" s="152"/>
      <c r="Y617" s="152"/>
      <c r="Z617" s="152"/>
      <c r="AA617" s="152"/>
      <c r="AB617" s="152"/>
      <c r="AC617" s="152"/>
      <c r="AD617" s="152"/>
      <c r="AE617" s="152"/>
      <c r="AF617" s="152" t="s">
        <v>329</v>
      </c>
      <c r="AG617" s="152">
        <v>0</v>
      </c>
      <c r="AH617" s="152"/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  <c r="AV617" s="152"/>
      <c r="AW617" s="152"/>
      <c r="AX617" s="152"/>
      <c r="AY617" s="152"/>
      <c r="AZ617" s="152"/>
      <c r="BA617" s="152"/>
      <c r="BB617" s="152"/>
      <c r="BC617" s="152"/>
      <c r="BD617" s="152"/>
      <c r="BE617" s="152"/>
      <c r="BF617" s="152"/>
      <c r="BG617" s="152"/>
    </row>
    <row r="618" spans="1:59" outlineLevel="1" x14ac:dyDescent="0.2">
      <c r="A618" s="171">
        <v>231</v>
      </c>
      <c r="B618" s="172" t="s">
        <v>1396</v>
      </c>
      <c r="C618" s="187" t="s">
        <v>1397</v>
      </c>
      <c r="D618" s="173" t="s">
        <v>395</v>
      </c>
      <c r="E618" s="174">
        <v>15.75</v>
      </c>
      <c r="F618" s="175"/>
      <c r="G618" s="176">
        <f>ROUND(E618*F618,2)</f>
        <v>0</v>
      </c>
      <c r="H618" s="175"/>
      <c r="I618" s="176">
        <f>ROUND(E618*H618,2)</f>
        <v>0</v>
      </c>
      <c r="J618" s="175"/>
      <c r="K618" s="176">
        <f>ROUND(E618*J618,2)</f>
        <v>0</v>
      </c>
      <c r="L618" s="176">
        <v>15</v>
      </c>
      <c r="M618" s="176">
        <f>G618*(1+L618/100)</f>
        <v>0</v>
      </c>
      <c r="N618" s="176">
        <v>2.1000000000000001E-2</v>
      </c>
      <c r="O618" s="176">
        <f>ROUND(E618*N618,2)</f>
        <v>0.33</v>
      </c>
      <c r="P618" s="176">
        <v>0</v>
      </c>
      <c r="Q618" s="176">
        <f>ROUND(E618*P618,2)</f>
        <v>0</v>
      </c>
      <c r="R618" s="176" t="s">
        <v>396</v>
      </c>
      <c r="S618" s="176" t="s">
        <v>269</v>
      </c>
      <c r="T618" s="161">
        <v>0</v>
      </c>
      <c r="U618" s="161">
        <f>ROUND(E618*T618,2)</f>
        <v>0</v>
      </c>
      <c r="V618" s="161"/>
      <c r="W618" s="152"/>
      <c r="X618" s="152"/>
      <c r="Y618" s="152"/>
      <c r="Z618" s="152"/>
      <c r="AA618" s="152"/>
      <c r="AB618" s="152"/>
      <c r="AC618" s="152"/>
      <c r="AD618" s="152"/>
      <c r="AE618" s="152"/>
      <c r="AF618" s="152" t="s">
        <v>398</v>
      </c>
      <c r="AG618" s="152"/>
      <c r="AH618" s="152"/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  <c r="AV618" s="152"/>
      <c r="AW618" s="152"/>
      <c r="AX618" s="152"/>
      <c r="AY618" s="152"/>
      <c r="AZ618" s="152"/>
      <c r="BA618" s="152"/>
      <c r="BB618" s="152"/>
      <c r="BC618" s="152"/>
      <c r="BD618" s="152"/>
      <c r="BE618" s="152"/>
      <c r="BF618" s="152"/>
      <c r="BG618" s="152"/>
    </row>
    <row r="619" spans="1:59" outlineLevel="1" x14ac:dyDescent="0.2">
      <c r="A619" s="159"/>
      <c r="B619" s="160"/>
      <c r="C619" s="193" t="s">
        <v>3083</v>
      </c>
      <c r="D619" s="191"/>
      <c r="E619" s="192">
        <v>15.75</v>
      </c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52"/>
      <c r="X619" s="152"/>
      <c r="Y619" s="152"/>
      <c r="Z619" s="152"/>
      <c r="AA619" s="152"/>
      <c r="AB619" s="152"/>
      <c r="AC619" s="152"/>
      <c r="AD619" s="152"/>
      <c r="AE619" s="152"/>
      <c r="AF619" s="152" t="s">
        <v>329</v>
      </c>
      <c r="AG619" s="152">
        <v>0</v>
      </c>
      <c r="AH619" s="152"/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  <c r="AV619" s="152"/>
      <c r="AW619" s="152"/>
      <c r="AX619" s="152"/>
      <c r="AY619" s="152"/>
      <c r="AZ619" s="152"/>
      <c r="BA619" s="152"/>
      <c r="BB619" s="152"/>
      <c r="BC619" s="152"/>
      <c r="BD619" s="152"/>
      <c r="BE619" s="152"/>
      <c r="BF619" s="152"/>
      <c r="BG619" s="152"/>
    </row>
    <row r="620" spans="1:59" outlineLevel="1" x14ac:dyDescent="0.2">
      <c r="A620" s="171">
        <v>232</v>
      </c>
      <c r="B620" s="172" t="s">
        <v>1168</v>
      </c>
      <c r="C620" s="187" t="s">
        <v>1169</v>
      </c>
      <c r="D620" s="173" t="s">
        <v>0</v>
      </c>
      <c r="E620" s="174">
        <v>890.572</v>
      </c>
      <c r="F620" s="175"/>
      <c r="G620" s="176">
        <f>ROUND(E620*F620,2)</f>
        <v>0</v>
      </c>
      <c r="H620" s="175"/>
      <c r="I620" s="176">
        <f>ROUND(E620*H620,2)</f>
        <v>0</v>
      </c>
      <c r="J620" s="175"/>
      <c r="K620" s="176">
        <f>ROUND(E620*J620,2)</f>
        <v>0</v>
      </c>
      <c r="L620" s="176">
        <v>15</v>
      </c>
      <c r="M620" s="176">
        <f>G620*(1+L620/100)</f>
        <v>0</v>
      </c>
      <c r="N620" s="176">
        <v>0</v>
      </c>
      <c r="O620" s="176">
        <f>ROUND(E620*N620,2)</f>
        <v>0</v>
      </c>
      <c r="P620" s="176">
        <v>0</v>
      </c>
      <c r="Q620" s="176">
        <f>ROUND(E620*P620,2)</f>
        <v>0</v>
      </c>
      <c r="R620" s="176" t="s">
        <v>1129</v>
      </c>
      <c r="S620" s="176" t="s">
        <v>269</v>
      </c>
      <c r="T620" s="161">
        <v>0</v>
      </c>
      <c r="U620" s="161">
        <f>ROUND(E620*T620,2)</f>
        <v>0</v>
      </c>
      <c r="V620" s="161"/>
      <c r="W620" s="152"/>
      <c r="X620" s="152"/>
      <c r="Y620" s="152"/>
      <c r="Z620" s="152"/>
      <c r="AA620" s="152"/>
      <c r="AB620" s="152"/>
      <c r="AC620" s="152"/>
      <c r="AD620" s="152"/>
      <c r="AE620" s="152"/>
      <c r="AF620" s="152" t="s">
        <v>433</v>
      </c>
      <c r="AG620" s="152"/>
      <c r="AH620" s="152"/>
      <c r="AI620" s="152"/>
      <c r="AJ620" s="152"/>
      <c r="AK620" s="152"/>
      <c r="AL620" s="152"/>
      <c r="AM620" s="152"/>
      <c r="AN620" s="152"/>
      <c r="AO620" s="152"/>
      <c r="AP620" s="152"/>
      <c r="AQ620" s="152"/>
      <c r="AR620" s="152"/>
      <c r="AS620" s="152"/>
      <c r="AT620" s="152"/>
      <c r="AU620" s="152"/>
      <c r="AV620" s="152"/>
      <c r="AW620" s="152"/>
      <c r="AX620" s="152"/>
      <c r="AY620" s="152"/>
      <c r="AZ620" s="152"/>
      <c r="BA620" s="152"/>
      <c r="BB620" s="152"/>
      <c r="BC620" s="152"/>
      <c r="BD620" s="152"/>
      <c r="BE620" s="152"/>
      <c r="BF620" s="152"/>
      <c r="BG620" s="152"/>
    </row>
    <row r="621" spans="1:59" outlineLevel="1" x14ac:dyDescent="0.2">
      <c r="A621" s="159"/>
      <c r="B621" s="160"/>
      <c r="C621" s="257" t="s">
        <v>429</v>
      </c>
      <c r="D621" s="258"/>
      <c r="E621" s="258"/>
      <c r="F621" s="258"/>
      <c r="G621" s="258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52"/>
      <c r="X621" s="152"/>
      <c r="Y621" s="152"/>
      <c r="Z621" s="152"/>
      <c r="AA621" s="152"/>
      <c r="AB621" s="152"/>
      <c r="AC621" s="152"/>
      <c r="AD621" s="152"/>
      <c r="AE621" s="152"/>
      <c r="AF621" s="152" t="s">
        <v>327</v>
      </c>
      <c r="AG621" s="152"/>
      <c r="AH621" s="152"/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  <c r="AV621" s="152"/>
      <c r="AW621" s="152"/>
      <c r="AX621" s="152"/>
      <c r="AY621" s="152"/>
      <c r="AZ621" s="152"/>
      <c r="BA621" s="152"/>
      <c r="BB621" s="152"/>
      <c r="BC621" s="152"/>
      <c r="BD621" s="152"/>
      <c r="BE621" s="152"/>
      <c r="BF621" s="152"/>
      <c r="BG621" s="152"/>
    </row>
    <row r="622" spans="1:59" outlineLevel="1" x14ac:dyDescent="0.2">
      <c r="A622" s="159"/>
      <c r="B622" s="160"/>
      <c r="C622" s="193" t="s">
        <v>3084</v>
      </c>
      <c r="D622" s="191"/>
      <c r="E622" s="192">
        <v>890.57</v>
      </c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52"/>
      <c r="X622" s="152"/>
      <c r="Y622" s="152"/>
      <c r="Z622" s="152"/>
      <c r="AA622" s="152"/>
      <c r="AB622" s="152"/>
      <c r="AC622" s="152"/>
      <c r="AD622" s="152"/>
      <c r="AE622" s="152"/>
      <c r="AF622" s="152" t="s">
        <v>329</v>
      </c>
      <c r="AG622" s="152">
        <v>0</v>
      </c>
      <c r="AH622" s="152"/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  <c r="AV622" s="152"/>
      <c r="AW622" s="152"/>
      <c r="AX622" s="152"/>
      <c r="AY622" s="152"/>
      <c r="AZ622" s="152"/>
      <c r="BA622" s="152"/>
      <c r="BB622" s="152"/>
      <c r="BC622" s="152"/>
      <c r="BD622" s="152"/>
      <c r="BE622" s="152"/>
      <c r="BF622" s="152"/>
      <c r="BG622" s="152"/>
    </row>
    <row r="623" spans="1:59" x14ac:dyDescent="0.2">
      <c r="A623" s="166" t="s">
        <v>260</v>
      </c>
      <c r="B623" s="167" t="s">
        <v>218</v>
      </c>
      <c r="C623" s="185" t="s">
        <v>219</v>
      </c>
      <c r="D623" s="168"/>
      <c r="E623" s="169"/>
      <c r="F623" s="170"/>
      <c r="G623" s="170">
        <f>SUMIF(AF624:AF631,"&lt;&gt;NOR",G624:G631)</f>
        <v>0</v>
      </c>
      <c r="H623" s="170"/>
      <c r="I623" s="170">
        <f>SUM(I624:I631)</f>
        <v>0</v>
      </c>
      <c r="J623" s="170"/>
      <c r="K623" s="170">
        <f>SUM(K624:K631)</f>
        <v>0</v>
      </c>
      <c r="L623" s="170"/>
      <c r="M623" s="170">
        <f>SUM(M624:M631)</f>
        <v>0</v>
      </c>
      <c r="N623" s="170"/>
      <c r="O623" s="170">
        <f>SUM(O624:O631)</f>
        <v>0</v>
      </c>
      <c r="P623" s="170"/>
      <c r="Q623" s="170">
        <f>SUM(Q624:Q631)</f>
        <v>0</v>
      </c>
      <c r="R623" s="170"/>
      <c r="S623" s="170"/>
      <c r="T623" s="165"/>
      <c r="U623" s="165">
        <f>SUM(U624:U631)</f>
        <v>1.82</v>
      </c>
      <c r="V623" s="165"/>
      <c r="AF623" t="s">
        <v>261</v>
      </c>
    </row>
    <row r="624" spans="1:59" outlineLevel="1" x14ac:dyDescent="0.2">
      <c r="A624" s="171">
        <v>233</v>
      </c>
      <c r="B624" s="172" t="s">
        <v>3085</v>
      </c>
      <c r="C624" s="187" t="s">
        <v>3086</v>
      </c>
      <c r="D624" s="173" t="s">
        <v>364</v>
      </c>
      <c r="E624" s="174">
        <v>12</v>
      </c>
      <c r="F624" s="175"/>
      <c r="G624" s="176">
        <f>ROUND(E624*F624,2)</f>
        <v>0</v>
      </c>
      <c r="H624" s="175"/>
      <c r="I624" s="176">
        <f>ROUND(E624*H624,2)</f>
        <v>0</v>
      </c>
      <c r="J624" s="175"/>
      <c r="K624" s="176">
        <f>ROUND(E624*J624,2)</f>
        <v>0</v>
      </c>
      <c r="L624" s="176">
        <v>15</v>
      </c>
      <c r="M624" s="176">
        <f>G624*(1+L624/100)</f>
        <v>0</v>
      </c>
      <c r="N624" s="176">
        <v>6.0000000000000002E-5</v>
      </c>
      <c r="O624" s="176">
        <f>ROUND(E624*N624,2)</f>
        <v>0</v>
      </c>
      <c r="P624" s="176">
        <v>0</v>
      </c>
      <c r="Q624" s="176">
        <f>ROUND(E624*P624,2)</f>
        <v>0</v>
      </c>
      <c r="R624" s="176" t="s">
        <v>1152</v>
      </c>
      <c r="S624" s="176" t="s">
        <v>269</v>
      </c>
      <c r="T624" s="161">
        <v>0.152</v>
      </c>
      <c r="U624" s="161">
        <f>ROUND(E624*T624,2)</f>
        <v>1.82</v>
      </c>
      <c r="V624" s="161"/>
      <c r="W624" s="152"/>
      <c r="X624" s="152"/>
      <c r="Y624" s="152"/>
      <c r="Z624" s="152"/>
      <c r="AA624" s="152"/>
      <c r="AB624" s="152"/>
      <c r="AC624" s="152"/>
      <c r="AD624" s="152"/>
      <c r="AE624" s="152"/>
      <c r="AF624" s="152" t="s">
        <v>433</v>
      </c>
      <c r="AG624" s="152"/>
      <c r="AH624" s="152"/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  <c r="AV624" s="152"/>
      <c r="AW624" s="152"/>
      <c r="AX624" s="152"/>
      <c r="AY624" s="152"/>
      <c r="AZ624" s="152"/>
      <c r="BA624" s="152"/>
      <c r="BB624" s="152"/>
      <c r="BC624" s="152"/>
      <c r="BD624" s="152"/>
      <c r="BE624" s="152"/>
      <c r="BF624" s="152"/>
      <c r="BG624" s="152"/>
    </row>
    <row r="625" spans="1:59" outlineLevel="1" x14ac:dyDescent="0.2">
      <c r="A625" s="159"/>
      <c r="B625" s="160"/>
      <c r="C625" s="257" t="s">
        <v>3087</v>
      </c>
      <c r="D625" s="258"/>
      <c r="E625" s="258"/>
      <c r="F625" s="258"/>
      <c r="G625" s="258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52"/>
      <c r="X625" s="152"/>
      <c r="Y625" s="152"/>
      <c r="Z625" s="152"/>
      <c r="AA625" s="152"/>
      <c r="AB625" s="152"/>
      <c r="AC625" s="152"/>
      <c r="AD625" s="152"/>
      <c r="AE625" s="152"/>
      <c r="AF625" s="152" t="s">
        <v>327</v>
      </c>
      <c r="AG625" s="152"/>
      <c r="AH625" s="152"/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  <c r="AV625" s="152"/>
      <c r="AW625" s="152"/>
      <c r="AX625" s="152"/>
      <c r="AY625" s="152"/>
      <c r="AZ625" s="152"/>
      <c r="BA625" s="152"/>
      <c r="BB625" s="152"/>
      <c r="BC625" s="152"/>
      <c r="BD625" s="152"/>
      <c r="BE625" s="152"/>
      <c r="BF625" s="152"/>
      <c r="BG625" s="152"/>
    </row>
    <row r="626" spans="1:59" outlineLevel="1" x14ac:dyDescent="0.2">
      <c r="A626" s="159"/>
      <c r="B626" s="160"/>
      <c r="C626" s="193" t="s">
        <v>3088</v>
      </c>
      <c r="D626" s="191"/>
      <c r="E626" s="192">
        <v>12</v>
      </c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52"/>
      <c r="X626" s="152"/>
      <c r="Y626" s="152"/>
      <c r="Z626" s="152"/>
      <c r="AA626" s="152"/>
      <c r="AB626" s="152"/>
      <c r="AC626" s="152"/>
      <c r="AD626" s="152"/>
      <c r="AE626" s="152"/>
      <c r="AF626" s="152" t="s">
        <v>329</v>
      </c>
      <c r="AG626" s="152">
        <v>0</v>
      </c>
      <c r="AH626" s="152"/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  <c r="AV626" s="152"/>
      <c r="AW626" s="152"/>
      <c r="AX626" s="152"/>
      <c r="AY626" s="152"/>
      <c r="AZ626" s="152"/>
      <c r="BA626" s="152"/>
      <c r="BB626" s="152"/>
      <c r="BC626" s="152"/>
      <c r="BD626" s="152"/>
      <c r="BE626" s="152"/>
      <c r="BF626" s="152"/>
      <c r="BG626" s="152"/>
    </row>
    <row r="627" spans="1:59" outlineLevel="1" x14ac:dyDescent="0.2">
      <c r="A627" s="171">
        <v>234</v>
      </c>
      <c r="B627" s="172" t="s">
        <v>3089</v>
      </c>
      <c r="C627" s="187" t="s">
        <v>3090</v>
      </c>
      <c r="D627" s="173" t="s">
        <v>364</v>
      </c>
      <c r="E627" s="174">
        <v>12</v>
      </c>
      <c r="F627" s="175"/>
      <c r="G627" s="176">
        <f>ROUND(E627*F627,2)</f>
        <v>0</v>
      </c>
      <c r="H627" s="175"/>
      <c r="I627" s="176">
        <f>ROUND(E627*H627,2)</f>
        <v>0</v>
      </c>
      <c r="J627" s="175"/>
      <c r="K627" s="176">
        <f>ROUND(E627*J627,2)</f>
        <v>0</v>
      </c>
      <c r="L627" s="176">
        <v>15</v>
      </c>
      <c r="M627" s="176">
        <f>G627*(1+L627/100)</f>
        <v>0</v>
      </c>
      <c r="N627" s="176">
        <v>0</v>
      </c>
      <c r="O627" s="176">
        <f>ROUND(E627*N627,2)</f>
        <v>0</v>
      </c>
      <c r="P627" s="176">
        <v>0</v>
      </c>
      <c r="Q627" s="176">
        <f>ROUND(E627*P627,2)</f>
        <v>0</v>
      </c>
      <c r="R627" s="176"/>
      <c r="S627" s="176" t="s">
        <v>265</v>
      </c>
      <c r="T627" s="161">
        <v>0</v>
      </c>
      <c r="U627" s="161">
        <f>ROUND(E627*T627,2)</f>
        <v>0</v>
      </c>
      <c r="V627" s="161"/>
      <c r="W627" s="152"/>
      <c r="X627" s="152"/>
      <c r="Y627" s="152"/>
      <c r="Z627" s="152"/>
      <c r="AA627" s="152"/>
      <c r="AB627" s="152"/>
      <c r="AC627" s="152"/>
      <c r="AD627" s="152"/>
      <c r="AE627" s="152"/>
      <c r="AF627" s="152" t="s">
        <v>433</v>
      </c>
      <c r="AG627" s="152"/>
      <c r="AH627" s="152"/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  <c r="AV627" s="152"/>
      <c r="AW627" s="152"/>
      <c r="AX627" s="152"/>
      <c r="AY627" s="152"/>
      <c r="AZ627" s="152"/>
      <c r="BA627" s="152"/>
      <c r="BB627" s="152"/>
      <c r="BC627" s="152"/>
      <c r="BD627" s="152"/>
      <c r="BE627" s="152"/>
      <c r="BF627" s="152"/>
      <c r="BG627" s="152"/>
    </row>
    <row r="628" spans="1:59" outlineLevel="1" x14ac:dyDescent="0.2">
      <c r="A628" s="159"/>
      <c r="B628" s="160"/>
      <c r="C628" s="193" t="s">
        <v>3088</v>
      </c>
      <c r="D628" s="191"/>
      <c r="E628" s="192">
        <v>12</v>
      </c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52"/>
      <c r="X628" s="152"/>
      <c r="Y628" s="152"/>
      <c r="Z628" s="152"/>
      <c r="AA628" s="152"/>
      <c r="AB628" s="152"/>
      <c r="AC628" s="152"/>
      <c r="AD628" s="152"/>
      <c r="AE628" s="152"/>
      <c r="AF628" s="152" t="s">
        <v>329</v>
      </c>
      <c r="AG628" s="152">
        <v>0</v>
      </c>
      <c r="AH628" s="152"/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  <c r="AV628" s="152"/>
      <c r="AW628" s="152"/>
      <c r="AX628" s="152"/>
      <c r="AY628" s="152"/>
      <c r="AZ628" s="152"/>
      <c r="BA628" s="152"/>
      <c r="BB628" s="152"/>
      <c r="BC628" s="152"/>
      <c r="BD628" s="152"/>
      <c r="BE628" s="152"/>
      <c r="BF628" s="152"/>
      <c r="BG628" s="152"/>
    </row>
    <row r="629" spans="1:59" outlineLevel="1" x14ac:dyDescent="0.2">
      <c r="A629" s="171">
        <v>235</v>
      </c>
      <c r="B629" s="172" t="s">
        <v>3091</v>
      </c>
      <c r="C629" s="187" t="s">
        <v>3092</v>
      </c>
      <c r="D629" s="173" t="s">
        <v>0</v>
      </c>
      <c r="E629" s="174">
        <v>34.24</v>
      </c>
      <c r="F629" s="175"/>
      <c r="G629" s="176">
        <f>ROUND(E629*F629,2)</f>
        <v>0</v>
      </c>
      <c r="H629" s="175"/>
      <c r="I629" s="176">
        <f>ROUND(E629*H629,2)</f>
        <v>0</v>
      </c>
      <c r="J629" s="175"/>
      <c r="K629" s="176">
        <f>ROUND(E629*J629,2)</f>
        <v>0</v>
      </c>
      <c r="L629" s="176">
        <v>15</v>
      </c>
      <c r="M629" s="176">
        <f>G629*(1+L629/100)</f>
        <v>0</v>
      </c>
      <c r="N629" s="176">
        <v>0</v>
      </c>
      <c r="O629" s="176">
        <f>ROUND(E629*N629,2)</f>
        <v>0</v>
      </c>
      <c r="P629" s="176">
        <v>0</v>
      </c>
      <c r="Q629" s="176">
        <f>ROUND(E629*P629,2)</f>
        <v>0</v>
      </c>
      <c r="R629" s="176" t="s">
        <v>1152</v>
      </c>
      <c r="S629" s="176" t="s">
        <v>269</v>
      </c>
      <c r="T629" s="161">
        <v>0</v>
      </c>
      <c r="U629" s="161">
        <f>ROUND(E629*T629,2)</f>
        <v>0</v>
      </c>
      <c r="V629" s="161"/>
      <c r="W629" s="152"/>
      <c r="X629" s="152"/>
      <c r="Y629" s="152"/>
      <c r="Z629" s="152"/>
      <c r="AA629" s="152"/>
      <c r="AB629" s="152"/>
      <c r="AC629" s="152"/>
      <c r="AD629" s="152"/>
      <c r="AE629" s="152"/>
      <c r="AF629" s="152" t="s">
        <v>433</v>
      </c>
      <c r="AG629" s="152"/>
      <c r="AH629" s="152"/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  <c r="AV629" s="152"/>
      <c r="AW629" s="152"/>
      <c r="AX629" s="152"/>
      <c r="AY629" s="152"/>
      <c r="AZ629" s="152"/>
      <c r="BA629" s="152"/>
      <c r="BB629" s="152"/>
      <c r="BC629" s="152"/>
      <c r="BD629" s="152"/>
      <c r="BE629" s="152"/>
      <c r="BF629" s="152"/>
      <c r="BG629" s="152"/>
    </row>
    <row r="630" spans="1:59" outlineLevel="1" x14ac:dyDescent="0.2">
      <c r="A630" s="159"/>
      <c r="B630" s="160"/>
      <c r="C630" s="257" t="s">
        <v>429</v>
      </c>
      <c r="D630" s="258"/>
      <c r="E630" s="258"/>
      <c r="F630" s="258"/>
      <c r="G630" s="258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52"/>
      <c r="X630" s="152"/>
      <c r="Y630" s="152"/>
      <c r="Z630" s="152"/>
      <c r="AA630" s="152"/>
      <c r="AB630" s="152"/>
      <c r="AC630" s="152"/>
      <c r="AD630" s="152"/>
      <c r="AE630" s="152"/>
      <c r="AF630" s="152" t="s">
        <v>327</v>
      </c>
      <c r="AG630" s="152"/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  <c r="AV630" s="152"/>
      <c r="AW630" s="152"/>
      <c r="AX630" s="152"/>
      <c r="AY630" s="152"/>
      <c r="AZ630" s="152"/>
      <c r="BA630" s="152"/>
      <c r="BB630" s="152"/>
      <c r="BC630" s="152"/>
      <c r="BD630" s="152"/>
      <c r="BE630" s="152"/>
      <c r="BF630" s="152"/>
      <c r="BG630" s="152"/>
    </row>
    <row r="631" spans="1:59" outlineLevel="1" x14ac:dyDescent="0.2">
      <c r="A631" s="159"/>
      <c r="B631" s="160"/>
      <c r="C631" s="193" t="s">
        <v>3093</v>
      </c>
      <c r="D631" s="191"/>
      <c r="E631" s="192">
        <v>34.24</v>
      </c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52"/>
      <c r="X631" s="152"/>
      <c r="Y631" s="152"/>
      <c r="Z631" s="152"/>
      <c r="AA631" s="152"/>
      <c r="AB631" s="152"/>
      <c r="AC631" s="152"/>
      <c r="AD631" s="152"/>
      <c r="AE631" s="152"/>
      <c r="AF631" s="152" t="s">
        <v>329</v>
      </c>
      <c r="AG631" s="152">
        <v>0</v>
      </c>
      <c r="AH631" s="152"/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  <c r="AV631" s="152"/>
      <c r="AW631" s="152"/>
      <c r="AX631" s="152"/>
      <c r="AY631" s="152"/>
      <c r="AZ631" s="152"/>
      <c r="BA631" s="152"/>
      <c r="BB631" s="152"/>
      <c r="BC631" s="152"/>
      <c r="BD631" s="152"/>
      <c r="BE631" s="152"/>
      <c r="BF631" s="152"/>
      <c r="BG631" s="152"/>
    </row>
    <row r="632" spans="1:59" x14ac:dyDescent="0.2">
      <c r="A632" s="166" t="s">
        <v>260</v>
      </c>
      <c r="B632" s="167" t="s">
        <v>220</v>
      </c>
      <c r="C632" s="185" t="s">
        <v>221</v>
      </c>
      <c r="D632" s="168"/>
      <c r="E632" s="169"/>
      <c r="F632" s="170"/>
      <c r="G632" s="170">
        <f>SUMIF(AF633:AF656,"&lt;&gt;NOR",G633:G656)</f>
        <v>0</v>
      </c>
      <c r="H632" s="170"/>
      <c r="I632" s="170">
        <f>SUM(I633:I656)</f>
        <v>0</v>
      </c>
      <c r="J632" s="170"/>
      <c r="K632" s="170">
        <f>SUM(K633:K656)</f>
        <v>0</v>
      </c>
      <c r="L632" s="170"/>
      <c r="M632" s="170">
        <f>SUM(M633:M656)</f>
        <v>0</v>
      </c>
      <c r="N632" s="170"/>
      <c r="O632" s="170">
        <f>SUM(O633:O656)</f>
        <v>9.9999999999999992E-2</v>
      </c>
      <c r="P632" s="170"/>
      <c r="Q632" s="170">
        <f>SUM(Q633:Q656)</f>
        <v>0</v>
      </c>
      <c r="R632" s="170"/>
      <c r="S632" s="170"/>
      <c r="T632" s="165"/>
      <c r="U632" s="165">
        <f>SUM(U633:U656)</f>
        <v>179.81000000000003</v>
      </c>
      <c r="V632" s="165"/>
      <c r="AF632" t="s">
        <v>261</v>
      </c>
    </row>
    <row r="633" spans="1:59" outlineLevel="1" x14ac:dyDescent="0.2">
      <c r="A633" s="171">
        <v>236</v>
      </c>
      <c r="B633" s="172" t="s">
        <v>1171</v>
      </c>
      <c r="C633" s="187" t="s">
        <v>1172</v>
      </c>
      <c r="D633" s="173" t="s">
        <v>353</v>
      </c>
      <c r="E633" s="174">
        <v>223.53</v>
      </c>
      <c r="F633" s="175"/>
      <c r="G633" s="176">
        <f>ROUND(E633*F633,2)</f>
        <v>0</v>
      </c>
      <c r="H633" s="175"/>
      <c r="I633" s="176">
        <f>ROUND(E633*H633,2)</f>
        <v>0</v>
      </c>
      <c r="J633" s="175"/>
      <c r="K633" s="176">
        <f>ROUND(E633*J633,2)</f>
        <v>0</v>
      </c>
      <c r="L633" s="176">
        <v>15</v>
      </c>
      <c r="M633" s="176">
        <f>G633*(1+L633/100)</f>
        <v>0</v>
      </c>
      <c r="N633" s="176">
        <v>0</v>
      </c>
      <c r="O633" s="176">
        <f>ROUND(E633*N633,2)</f>
        <v>0</v>
      </c>
      <c r="P633" s="176">
        <v>0</v>
      </c>
      <c r="Q633" s="176">
        <f>ROUND(E633*P633,2)</f>
        <v>0</v>
      </c>
      <c r="R633" s="176" t="s">
        <v>1152</v>
      </c>
      <c r="S633" s="176" t="s">
        <v>269</v>
      </c>
      <c r="T633" s="161">
        <v>4.5999999999999999E-2</v>
      </c>
      <c r="U633" s="161">
        <f>ROUND(E633*T633,2)</f>
        <v>10.28</v>
      </c>
      <c r="V633" s="161"/>
      <c r="W633" s="152"/>
      <c r="X633" s="152"/>
      <c r="Y633" s="152"/>
      <c r="Z633" s="152"/>
      <c r="AA633" s="152"/>
      <c r="AB633" s="152"/>
      <c r="AC633" s="152"/>
      <c r="AD633" s="152"/>
      <c r="AE633" s="152"/>
      <c r="AF633" s="152" t="s">
        <v>433</v>
      </c>
      <c r="AG633" s="152"/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  <c r="AV633" s="152"/>
      <c r="AW633" s="152"/>
      <c r="AX633" s="152"/>
      <c r="AY633" s="152"/>
      <c r="AZ633" s="152"/>
      <c r="BA633" s="152"/>
      <c r="BB633" s="152"/>
      <c r="BC633" s="152"/>
      <c r="BD633" s="152"/>
      <c r="BE633" s="152"/>
      <c r="BF633" s="152"/>
      <c r="BG633" s="152"/>
    </row>
    <row r="634" spans="1:59" outlineLevel="1" x14ac:dyDescent="0.2">
      <c r="A634" s="159"/>
      <c r="B634" s="160"/>
      <c r="C634" s="257" t="s">
        <v>1173</v>
      </c>
      <c r="D634" s="258"/>
      <c r="E634" s="258"/>
      <c r="F634" s="258"/>
      <c r="G634" s="258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52"/>
      <c r="X634" s="152"/>
      <c r="Y634" s="152"/>
      <c r="Z634" s="152"/>
      <c r="AA634" s="152"/>
      <c r="AB634" s="152"/>
      <c r="AC634" s="152"/>
      <c r="AD634" s="152"/>
      <c r="AE634" s="152"/>
      <c r="AF634" s="152" t="s">
        <v>327</v>
      </c>
      <c r="AG634" s="152"/>
      <c r="AH634" s="152"/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  <c r="AV634" s="152"/>
      <c r="AW634" s="152"/>
      <c r="AX634" s="152"/>
      <c r="AY634" s="152"/>
      <c r="AZ634" s="152"/>
      <c r="BA634" s="152"/>
      <c r="BB634" s="152"/>
      <c r="BC634" s="152"/>
      <c r="BD634" s="152"/>
      <c r="BE634" s="152"/>
      <c r="BF634" s="152"/>
      <c r="BG634" s="152"/>
    </row>
    <row r="635" spans="1:59" outlineLevel="1" x14ac:dyDescent="0.2">
      <c r="A635" s="159"/>
      <c r="B635" s="160"/>
      <c r="C635" s="193" t="s">
        <v>3094</v>
      </c>
      <c r="D635" s="191"/>
      <c r="E635" s="192">
        <v>223.53</v>
      </c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52"/>
      <c r="X635" s="152"/>
      <c r="Y635" s="152"/>
      <c r="Z635" s="152"/>
      <c r="AA635" s="152"/>
      <c r="AB635" s="152"/>
      <c r="AC635" s="152"/>
      <c r="AD635" s="152"/>
      <c r="AE635" s="152"/>
      <c r="AF635" s="152" t="s">
        <v>329</v>
      </c>
      <c r="AG635" s="152">
        <v>0</v>
      </c>
      <c r="AH635" s="152"/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  <c r="AV635" s="152"/>
      <c r="AW635" s="152"/>
      <c r="AX635" s="152"/>
      <c r="AY635" s="152"/>
      <c r="AZ635" s="152"/>
      <c r="BA635" s="152"/>
      <c r="BB635" s="152"/>
      <c r="BC635" s="152"/>
      <c r="BD635" s="152"/>
      <c r="BE635" s="152"/>
      <c r="BF635" s="152"/>
      <c r="BG635" s="152"/>
    </row>
    <row r="636" spans="1:59" outlineLevel="1" x14ac:dyDescent="0.2">
      <c r="A636" s="171">
        <v>237</v>
      </c>
      <c r="B636" s="172" t="s">
        <v>1175</v>
      </c>
      <c r="C636" s="187" t="s">
        <v>1176</v>
      </c>
      <c r="D636" s="173" t="s">
        <v>353</v>
      </c>
      <c r="E636" s="174">
        <v>223.53</v>
      </c>
      <c r="F636" s="175"/>
      <c r="G636" s="176">
        <f>ROUND(E636*F636,2)</f>
        <v>0</v>
      </c>
      <c r="H636" s="175"/>
      <c r="I636" s="176">
        <f>ROUND(E636*H636,2)</f>
        <v>0</v>
      </c>
      <c r="J636" s="175"/>
      <c r="K636" s="176">
        <f>ROUND(E636*J636,2)</f>
        <v>0</v>
      </c>
      <c r="L636" s="176">
        <v>15</v>
      </c>
      <c r="M636" s="176">
        <f>G636*(1+L636/100)</f>
        <v>0</v>
      </c>
      <c r="N636" s="176">
        <v>0</v>
      </c>
      <c r="O636" s="176">
        <f>ROUND(E636*N636,2)</f>
        <v>0</v>
      </c>
      <c r="P636" s="176">
        <v>0</v>
      </c>
      <c r="Q636" s="176">
        <f>ROUND(E636*P636,2)</f>
        <v>0</v>
      </c>
      <c r="R636" s="176" t="s">
        <v>1152</v>
      </c>
      <c r="S636" s="176" t="s">
        <v>269</v>
      </c>
      <c r="T636" s="161">
        <v>0.14699999999999999</v>
      </c>
      <c r="U636" s="161">
        <f>ROUND(E636*T636,2)</f>
        <v>32.86</v>
      </c>
      <c r="V636" s="161"/>
      <c r="W636" s="152"/>
      <c r="X636" s="152"/>
      <c r="Y636" s="152"/>
      <c r="Z636" s="152"/>
      <c r="AA636" s="152"/>
      <c r="AB636" s="152"/>
      <c r="AC636" s="152"/>
      <c r="AD636" s="152"/>
      <c r="AE636" s="152"/>
      <c r="AF636" s="152" t="s">
        <v>433</v>
      </c>
      <c r="AG636" s="152"/>
      <c r="AH636" s="152"/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  <c r="AV636" s="152"/>
      <c r="AW636" s="152"/>
      <c r="AX636" s="152"/>
      <c r="AY636" s="152"/>
      <c r="AZ636" s="152"/>
      <c r="BA636" s="152"/>
      <c r="BB636" s="152"/>
      <c r="BC636" s="152"/>
      <c r="BD636" s="152"/>
      <c r="BE636" s="152"/>
      <c r="BF636" s="152"/>
      <c r="BG636" s="152"/>
    </row>
    <row r="637" spans="1:59" outlineLevel="1" x14ac:dyDescent="0.2">
      <c r="A637" s="159"/>
      <c r="B637" s="160"/>
      <c r="C637" s="257" t="s">
        <v>1173</v>
      </c>
      <c r="D637" s="258"/>
      <c r="E637" s="258"/>
      <c r="F637" s="258"/>
      <c r="G637" s="258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52"/>
      <c r="X637" s="152"/>
      <c r="Y637" s="152"/>
      <c r="Z637" s="152"/>
      <c r="AA637" s="152"/>
      <c r="AB637" s="152"/>
      <c r="AC637" s="152"/>
      <c r="AD637" s="152"/>
      <c r="AE637" s="152"/>
      <c r="AF637" s="152" t="s">
        <v>327</v>
      </c>
      <c r="AG637" s="152"/>
      <c r="AH637" s="152"/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  <c r="AV637" s="152"/>
      <c r="AW637" s="152"/>
      <c r="AX637" s="152"/>
      <c r="AY637" s="152"/>
      <c r="AZ637" s="152"/>
      <c r="BA637" s="152"/>
      <c r="BB637" s="152"/>
      <c r="BC637" s="152"/>
      <c r="BD637" s="152"/>
      <c r="BE637" s="152"/>
      <c r="BF637" s="152"/>
      <c r="BG637" s="152"/>
    </row>
    <row r="638" spans="1:59" outlineLevel="1" x14ac:dyDescent="0.2">
      <c r="A638" s="159"/>
      <c r="B638" s="160"/>
      <c r="C638" s="193" t="s">
        <v>3094</v>
      </c>
      <c r="D638" s="191"/>
      <c r="E638" s="192">
        <v>223.53</v>
      </c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52"/>
      <c r="X638" s="152"/>
      <c r="Y638" s="152"/>
      <c r="Z638" s="152"/>
      <c r="AA638" s="152"/>
      <c r="AB638" s="152"/>
      <c r="AC638" s="152"/>
      <c r="AD638" s="152"/>
      <c r="AE638" s="152"/>
      <c r="AF638" s="152" t="s">
        <v>329</v>
      </c>
      <c r="AG638" s="152">
        <v>0</v>
      </c>
      <c r="AH638" s="152"/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  <c r="AV638" s="152"/>
      <c r="AW638" s="152"/>
      <c r="AX638" s="152"/>
      <c r="AY638" s="152"/>
      <c r="AZ638" s="152"/>
      <c r="BA638" s="152"/>
      <c r="BB638" s="152"/>
      <c r="BC638" s="152"/>
      <c r="BD638" s="152"/>
      <c r="BE638" s="152"/>
      <c r="BF638" s="152"/>
      <c r="BG638" s="152"/>
    </row>
    <row r="639" spans="1:59" ht="22.5" outlineLevel="1" x14ac:dyDescent="0.2">
      <c r="A639" s="171">
        <v>238</v>
      </c>
      <c r="B639" s="172" t="s">
        <v>1177</v>
      </c>
      <c r="C639" s="187" t="s">
        <v>1178</v>
      </c>
      <c r="D639" s="173" t="s">
        <v>353</v>
      </c>
      <c r="E639" s="174">
        <v>223.53</v>
      </c>
      <c r="F639" s="175"/>
      <c r="G639" s="176">
        <f>ROUND(E639*F639,2)</f>
        <v>0</v>
      </c>
      <c r="H639" s="175"/>
      <c r="I639" s="176">
        <f>ROUND(E639*H639,2)</f>
        <v>0</v>
      </c>
      <c r="J639" s="175"/>
      <c r="K639" s="176">
        <f>ROUND(E639*J639,2)</f>
        <v>0</v>
      </c>
      <c r="L639" s="176">
        <v>15</v>
      </c>
      <c r="M639" s="176">
        <f>G639*(1+L639/100)</f>
        <v>0</v>
      </c>
      <c r="N639" s="176">
        <v>2.5000000000000001E-4</v>
      </c>
      <c r="O639" s="176">
        <f>ROUND(E639*N639,2)</f>
        <v>0.06</v>
      </c>
      <c r="P639" s="176">
        <v>0</v>
      </c>
      <c r="Q639" s="176">
        <f>ROUND(E639*P639,2)</f>
        <v>0</v>
      </c>
      <c r="R639" s="176" t="s">
        <v>1152</v>
      </c>
      <c r="S639" s="176" t="s">
        <v>269</v>
      </c>
      <c r="T639" s="161">
        <v>0.45</v>
      </c>
      <c r="U639" s="161">
        <f>ROUND(E639*T639,2)</f>
        <v>100.59</v>
      </c>
      <c r="V639" s="161"/>
      <c r="W639" s="152"/>
      <c r="X639" s="152"/>
      <c r="Y639" s="152"/>
      <c r="Z639" s="152"/>
      <c r="AA639" s="152"/>
      <c r="AB639" s="152"/>
      <c r="AC639" s="152"/>
      <c r="AD639" s="152"/>
      <c r="AE639" s="152"/>
      <c r="AF639" s="152" t="s">
        <v>433</v>
      </c>
      <c r="AG639" s="152"/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  <c r="AV639" s="152"/>
      <c r="AW639" s="152"/>
      <c r="AX639" s="152"/>
      <c r="AY639" s="152"/>
      <c r="AZ639" s="152"/>
      <c r="BA639" s="152"/>
      <c r="BB639" s="152"/>
      <c r="BC639" s="152"/>
      <c r="BD639" s="152"/>
      <c r="BE639" s="152"/>
      <c r="BF639" s="152"/>
      <c r="BG639" s="152"/>
    </row>
    <row r="640" spans="1:59" outlineLevel="1" x14ac:dyDescent="0.2">
      <c r="A640" s="159"/>
      <c r="B640" s="160"/>
      <c r="C640" s="193" t="s">
        <v>3095</v>
      </c>
      <c r="D640" s="191"/>
      <c r="E640" s="192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52"/>
      <c r="X640" s="152"/>
      <c r="Y640" s="152"/>
      <c r="Z640" s="152"/>
      <c r="AA640" s="152"/>
      <c r="AB640" s="152"/>
      <c r="AC640" s="152"/>
      <c r="AD640" s="152"/>
      <c r="AE640" s="152"/>
      <c r="AF640" s="152" t="s">
        <v>329</v>
      </c>
      <c r="AG640" s="152">
        <v>0</v>
      </c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  <c r="AV640" s="152"/>
      <c r="AW640" s="152"/>
      <c r="AX640" s="152"/>
      <c r="AY640" s="152"/>
      <c r="AZ640" s="152"/>
      <c r="BA640" s="152"/>
      <c r="BB640" s="152"/>
      <c r="BC640" s="152"/>
      <c r="BD640" s="152"/>
      <c r="BE640" s="152"/>
      <c r="BF640" s="152"/>
      <c r="BG640" s="152"/>
    </row>
    <row r="641" spans="1:59" outlineLevel="1" x14ac:dyDescent="0.2">
      <c r="A641" s="159"/>
      <c r="B641" s="160"/>
      <c r="C641" s="193" t="s">
        <v>3096</v>
      </c>
      <c r="D641" s="191"/>
      <c r="E641" s="192">
        <v>176.68</v>
      </c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52"/>
      <c r="X641" s="152"/>
      <c r="Y641" s="152"/>
      <c r="Z641" s="152"/>
      <c r="AA641" s="152"/>
      <c r="AB641" s="152"/>
      <c r="AC641" s="152"/>
      <c r="AD641" s="152"/>
      <c r="AE641" s="152"/>
      <c r="AF641" s="152" t="s">
        <v>329</v>
      </c>
      <c r="AG641" s="152">
        <v>0</v>
      </c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  <c r="AV641" s="152"/>
      <c r="AW641" s="152"/>
      <c r="AX641" s="152"/>
      <c r="AY641" s="152"/>
      <c r="AZ641" s="152"/>
      <c r="BA641" s="152"/>
      <c r="BB641" s="152"/>
      <c r="BC641" s="152"/>
      <c r="BD641" s="152"/>
      <c r="BE641" s="152"/>
      <c r="BF641" s="152"/>
      <c r="BG641" s="152"/>
    </row>
    <row r="642" spans="1:59" outlineLevel="1" x14ac:dyDescent="0.2">
      <c r="A642" s="159"/>
      <c r="B642" s="160"/>
      <c r="C642" s="193" t="s">
        <v>3097</v>
      </c>
      <c r="D642" s="191"/>
      <c r="E642" s="192">
        <v>46.85</v>
      </c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52"/>
      <c r="X642" s="152"/>
      <c r="Y642" s="152"/>
      <c r="Z642" s="152"/>
      <c r="AA642" s="152"/>
      <c r="AB642" s="152"/>
      <c r="AC642" s="152"/>
      <c r="AD642" s="152"/>
      <c r="AE642" s="152"/>
      <c r="AF642" s="152" t="s">
        <v>329</v>
      </c>
      <c r="AG642" s="152">
        <v>0</v>
      </c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  <c r="AV642" s="152"/>
      <c r="AW642" s="152"/>
      <c r="AX642" s="152"/>
      <c r="AY642" s="152"/>
      <c r="AZ642" s="152"/>
      <c r="BA642" s="152"/>
      <c r="BB642" s="152"/>
      <c r="BC642" s="152"/>
      <c r="BD642" s="152"/>
      <c r="BE642" s="152"/>
      <c r="BF642" s="152"/>
      <c r="BG642" s="152"/>
    </row>
    <row r="643" spans="1:59" ht="22.5" outlineLevel="1" x14ac:dyDescent="0.2">
      <c r="A643" s="171">
        <v>239</v>
      </c>
      <c r="B643" s="172" t="s">
        <v>1182</v>
      </c>
      <c r="C643" s="187" t="s">
        <v>1183</v>
      </c>
      <c r="D643" s="173" t="s">
        <v>353</v>
      </c>
      <c r="E643" s="174">
        <v>234.70650000000001</v>
      </c>
      <c r="F643" s="175"/>
      <c r="G643" s="176">
        <f>ROUND(E643*F643,2)</f>
        <v>0</v>
      </c>
      <c r="H643" s="175"/>
      <c r="I643" s="176">
        <f>ROUND(E643*H643,2)</f>
        <v>0</v>
      </c>
      <c r="J643" s="175"/>
      <c r="K643" s="176">
        <f>ROUND(E643*J643,2)</f>
        <v>0</v>
      </c>
      <c r="L643" s="176">
        <v>15</v>
      </c>
      <c r="M643" s="176">
        <f>G643*(1+L643/100)</f>
        <v>0</v>
      </c>
      <c r="N643" s="176">
        <v>0</v>
      </c>
      <c r="O643" s="176">
        <f>ROUND(E643*N643,2)</f>
        <v>0</v>
      </c>
      <c r="P643" s="176">
        <v>0</v>
      </c>
      <c r="Q643" s="176">
        <f>ROUND(E643*P643,2)</f>
        <v>0</v>
      </c>
      <c r="R643" s="176"/>
      <c r="S643" s="176" t="s">
        <v>265</v>
      </c>
      <c r="T643" s="161">
        <v>0</v>
      </c>
      <c r="U643" s="161">
        <f>ROUND(E643*T643,2)</f>
        <v>0</v>
      </c>
      <c r="V643" s="161"/>
      <c r="W643" s="152"/>
      <c r="X643" s="152"/>
      <c r="Y643" s="152"/>
      <c r="Z643" s="152"/>
      <c r="AA643" s="152"/>
      <c r="AB643" s="152"/>
      <c r="AC643" s="152"/>
      <c r="AD643" s="152"/>
      <c r="AE643" s="152"/>
      <c r="AF643" s="152" t="s">
        <v>433</v>
      </c>
      <c r="AG643" s="152"/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  <c r="AV643" s="152"/>
      <c r="AW643" s="152"/>
      <c r="AX643" s="152"/>
      <c r="AY643" s="152"/>
      <c r="AZ643" s="152"/>
      <c r="BA643" s="152"/>
      <c r="BB643" s="152"/>
      <c r="BC643" s="152"/>
      <c r="BD643" s="152"/>
      <c r="BE643" s="152"/>
      <c r="BF643" s="152"/>
      <c r="BG643" s="152"/>
    </row>
    <row r="644" spans="1:59" outlineLevel="1" x14ac:dyDescent="0.2">
      <c r="A644" s="159"/>
      <c r="B644" s="160"/>
      <c r="C644" s="193" t="s">
        <v>3098</v>
      </c>
      <c r="D644" s="191"/>
      <c r="E644" s="192">
        <v>234.71</v>
      </c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52"/>
      <c r="X644" s="152"/>
      <c r="Y644" s="152"/>
      <c r="Z644" s="152"/>
      <c r="AA644" s="152"/>
      <c r="AB644" s="152"/>
      <c r="AC644" s="152"/>
      <c r="AD644" s="152"/>
      <c r="AE644" s="152"/>
      <c r="AF644" s="152" t="s">
        <v>329</v>
      </c>
      <c r="AG644" s="152">
        <v>0</v>
      </c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  <c r="AV644" s="152"/>
      <c r="AW644" s="152"/>
      <c r="AX644" s="152"/>
      <c r="AY644" s="152"/>
      <c r="AZ644" s="152"/>
      <c r="BA644" s="152"/>
      <c r="BB644" s="152"/>
      <c r="BC644" s="152"/>
      <c r="BD644" s="152"/>
      <c r="BE644" s="152"/>
      <c r="BF644" s="152"/>
      <c r="BG644" s="152"/>
    </row>
    <row r="645" spans="1:59" ht="22.5" outlineLevel="1" x14ac:dyDescent="0.2">
      <c r="A645" s="171">
        <v>240</v>
      </c>
      <c r="B645" s="172" t="s">
        <v>1185</v>
      </c>
      <c r="C645" s="187" t="s">
        <v>1186</v>
      </c>
      <c r="D645" s="173" t="s">
        <v>364</v>
      </c>
      <c r="E645" s="174">
        <v>236.59</v>
      </c>
      <c r="F645" s="175"/>
      <c r="G645" s="176">
        <f>ROUND(E645*F645,2)</f>
        <v>0</v>
      </c>
      <c r="H645" s="175"/>
      <c r="I645" s="176">
        <f>ROUND(E645*H645,2)</f>
        <v>0</v>
      </c>
      <c r="J645" s="175"/>
      <c r="K645" s="176">
        <f>ROUND(E645*J645,2)</f>
        <v>0</v>
      </c>
      <c r="L645" s="176">
        <v>15</v>
      </c>
      <c r="M645" s="176">
        <f>G645*(1+L645/100)</f>
        <v>0</v>
      </c>
      <c r="N645" s="176">
        <v>3.0000000000000001E-5</v>
      </c>
      <c r="O645" s="176">
        <f>ROUND(E645*N645,2)</f>
        <v>0.01</v>
      </c>
      <c r="P645" s="176">
        <v>0</v>
      </c>
      <c r="Q645" s="176">
        <f>ROUND(E645*P645,2)</f>
        <v>0</v>
      </c>
      <c r="R645" s="176" t="s">
        <v>1152</v>
      </c>
      <c r="S645" s="176" t="s">
        <v>269</v>
      </c>
      <c r="T645" s="161">
        <v>0.13719999999999999</v>
      </c>
      <c r="U645" s="161">
        <f>ROUND(E645*T645,2)</f>
        <v>32.46</v>
      </c>
      <c r="V645" s="161"/>
      <c r="W645" s="152"/>
      <c r="X645" s="152"/>
      <c r="Y645" s="152"/>
      <c r="Z645" s="152"/>
      <c r="AA645" s="152"/>
      <c r="AB645" s="152"/>
      <c r="AC645" s="152"/>
      <c r="AD645" s="152"/>
      <c r="AE645" s="152"/>
      <c r="AF645" s="152" t="s">
        <v>433</v>
      </c>
      <c r="AG645" s="152"/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  <c r="AV645" s="152"/>
      <c r="AW645" s="152"/>
      <c r="AX645" s="152"/>
      <c r="AY645" s="152"/>
      <c r="AZ645" s="152"/>
      <c r="BA645" s="152"/>
      <c r="BB645" s="152"/>
      <c r="BC645" s="152"/>
      <c r="BD645" s="152"/>
      <c r="BE645" s="152"/>
      <c r="BF645" s="152"/>
      <c r="BG645" s="152"/>
    </row>
    <row r="646" spans="1:59" outlineLevel="1" x14ac:dyDescent="0.2">
      <c r="A646" s="159"/>
      <c r="B646" s="160"/>
      <c r="C646" s="193" t="s">
        <v>3099</v>
      </c>
      <c r="D646" s="191"/>
      <c r="E646" s="192">
        <v>194.72</v>
      </c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52"/>
      <c r="X646" s="152"/>
      <c r="Y646" s="152"/>
      <c r="Z646" s="152"/>
      <c r="AA646" s="152"/>
      <c r="AB646" s="152"/>
      <c r="AC646" s="152"/>
      <c r="AD646" s="152"/>
      <c r="AE646" s="152"/>
      <c r="AF646" s="152" t="s">
        <v>329</v>
      </c>
      <c r="AG646" s="152">
        <v>0</v>
      </c>
      <c r="AH646" s="152"/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  <c r="AV646" s="152"/>
      <c r="AW646" s="152"/>
      <c r="AX646" s="152"/>
      <c r="AY646" s="152"/>
      <c r="AZ646" s="152"/>
      <c r="BA646" s="152"/>
      <c r="BB646" s="152"/>
      <c r="BC646" s="152"/>
      <c r="BD646" s="152"/>
      <c r="BE646" s="152"/>
      <c r="BF646" s="152"/>
      <c r="BG646" s="152"/>
    </row>
    <row r="647" spans="1:59" outlineLevel="1" x14ac:dyDescent="0.2">
      <c r="A647" s="159"/>
      <c r="B647" s="160"/>
      <c r="C647" s="193" t="s">
        <v>3100</v>
      </c>
      <c r="D647" s="191"/>
      <c r="E647" s="192">
        <v>41.87</v>
      </c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52"/>
      <c r="X647" s="152"/>
      <c r="Y647" s="152"/>
      <c r="Z647" s="152"/>
      <c r="AA647" s="152"/>
      <c r="AB647" s="152"/>
      <c r="AC647" s="152"/>
      <c r="AD647" s="152"/>
      <c r="AE647" s="152"/>
      <c r="AF647" s="152" t="s">
        <v>329</v>
      </c>
      <c r="AG647" s="152">
        <v>0</v>
      </c>
      <c r="AH647" s="152"/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  <c r="AV647" s="152"/>
      <c r="AW647" s="152"/>
      <c r="AX647" s="152"/>
      <c r="AY647" s="152"/>
      <c r="AZ647" s="152"/>
      <c r="BA647" s="152"/>
      <c r="BB647" s="152"/>
      <c r="BC647" s="152"/>
      <c r="BD647" s="152"/>
      <c r="BE647" s="152"/>
      <c r="BF647" s="152"/>
      <c r="BG647" s="152"/>
    </row>
    <row r="648" spans="1:59" outlineLevel="1" x14ac:dyDescent="0.2">
      <c r="A648" s="171">
        <v>241</v>
      </c>
      <c r="B648" s="172" t="s">
        <v>1195</v>
      </c>
      <c r="C648" s="187" t="s">
        <v>3101</v>
      </c>
      <c r="D648" s="173" t="s">
        <v>364</v>
      </c>
      <c r="E648" s="174">
        <v>248.4195</v>
      </c>
      <c r="F648" s="175"/>
      <c r="G648" s="176">
        <f>ROUND(E648*F648,2)</f>
        <v>0</v>
      </c>
      <c r="H648" s="175"/>
      <c r="I648" s="176">
        <f>ROUND(E648*H648,2)</f>
        <v>0</v>
      </c>
      <c r="J648" s="175"/>
      <c r="K648" s="176">
        <f>ROUND(E648*J648,2)</f>
        <v>0</v>
      </c>
      <c r="L648" s="176">
        <v>15</v>
      </c>
      <c r="M648" s="176">
        <f>G648*(1+L648/100)</f>
        <v>0</v>
      </c>
      <c r="N648" s="176">
        <v>0</v>
      </c>
      <c r="O648" s="176">
        <f>ROUND(E648*N648,2)</f>
        <v>0</v>
      </c>
      <c r="P648" s="176">
        <v>0</v>
      </c>
      <c r="Q648" s="176">
        <f>ROUND(E648*P648,2)</f>
        <v>0</v>
      </c>
      <c r="R648" s="176"/>
      <c r="S648" s="176" t="s">
        <v>265</v>
      </c>
      <c r="T648" s="161">
        <v>0</v>
      </c>
      <c r="U648" s="161">
        <f>ROUND(E648*T648,2)</f>
        <v>0</v>
      </c>
      <c r="V648" s="161"/>
      <c r="W648" s="152"/>
      <c r="X648" s="152"/>
      <c r="Y648" s="152"/>
      <c r="Z648" s="152"/>
      <c r="AA648" s="152"/>
      <c r="AB648" s="152"/>
      <c r="AC648" s="152"/>
      <c r="AD648" s="152"/>
      <c r="AE648" s="152"/>
      <c r="AF648" s="152" t="s">
        <v>433</v>
      </c>
      <c r="AG648" s="152"/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  <c r="AV648" s="152"/>
      <c r="AW648" s="152"/>
      <c r="AX648" s="152"/>
      <c r="AY648" s="152"/>
      <c r="AZ648" s="152"/>
      <c r="BA648" s="152"/>
      <c r="BB648" s="152"/>
      <c r="BC648" s="152"/>
      <c r="BD648" s="152"/>
      <c r="BE648" s="152"/>
      <c r="BF648" s="152"/>
      <c r="BG648" s="152"/>
    </row>
    <row r="649" spans="1:59" outlineLevel="1" x14ac:dyDescent="0.2">
      <c r="A649" s="159"/>
      <c r="B649" s="160"/>
      <c r="C649" s="193" t="s">
        <v>3102</v>
      </c>
      <c r="D649" s="191"/>
      <c r="E649" s="192">
        <v>248.42</v>
      </c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52"/>
      <c r="X649" s="152"/>
      <c r="Y649" s="152"/>
      <c r="Z649" s="152"/>
      <c r="AA649" s="152"/>
      <c r="AB649" s="152"/>
      <c r="AC649" s="152"/>
      <c r="AD649" s="152"/>
      <c r="AE649" s="152"/>
      <c r="AF649" s="152" t="s">
        <v>329</v>
      </c>
      <c r="AG649" s="152">
        <v>0</v>
      </c>
      <c r="AH649" s="152"/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  <c r="AV649" s="152"/>
      <c r="AW649" s="152"/>
      <c r="AX649" s="152"/>
      <c r="AY649" s="152"/>
      <c r="AZ649" s="152"/>
      <c r="BA649" s="152"/>
      <c r="BB649" s="152"/>
      <c r="BC649" s="152"/>
      <c r="BD649" s="152"/>
      <c r="BE649" s="152"/>
      <c r="BF649" s="152"/>
      <c r="BG649" s="152"/>
    </row>
    <row r="650" spans="1:59" ht="45" outlineLevel="1" x14ac:dyDescent="0.2">
      <c r="A650" s="171">
        <v>242</v>
      </c>
      <c r="B650" s="172" t="s">
        <v>1189</v>
      </c>
      <c r="C650" s="187" t="s">
        <v>1190</v>
      </c>
      <c r="D650" s="173" t="s">
        <v>364</v>
      </c>
      <c r="E650" s="174">
        <v>21.85</v>
      </c>
      <c r="F650" s="175"/>
      <c r="G650" s="176">
        <f>ROUND(E650*F650,2)</f>
        <v>0</v>
      </c>
      <c r="H650" s="175"/>
      <c r="I650" s="176">
        <f>ROUND(E650*H650,2)</f>
        <v>0</v>
      </c>
      <c r="J650" s="175"/>
      <c r="K650" s="176">
        <f>ROUND(E650*J650,2)</f>
        <v>0</v>
      </c>
      <c r="L650" s="176">
        <v>15</v>
      </c>
      <c r="M650" s="176">
        <f>G650*(1+L650/100)</f>
        <v>0</v>
      </c>
      <c r="N650" s="176">
        <v>1.3999999999999999E-4</v>
      </c>
      <c r="O650" s="176">
        <f>ROUND(E650*N650,2)</f>
        <v>0</v>
      </c>
      <c r="P650" s="176">
        <v>0</v>
      </c>
      <c r="Q650" s="176">
        <f>ROUND(E650*P650,2)</f>
        <v>0</v>
      </c>
      <c r="R650" s="176" t="s">
        <v>1129</v>
      </c>
      <c r="S650" s="176" t="s">
        <v>269</v>
      </c>
      <c r="T650" s="161">
        <v>0.15</v>
      </c>
      <c r="U650" s="161">
        <f>ROUND(E650*T650,2)</f>
        <v>3.28</v>
      </c>
      <c r="V650" s="161"/>
      <c r="W650" s="152"/>
      <c r="X650" s="152"/>
      <c r="Y650" s="152"/>
      <c r="Z650" s="152"/>
      <c r="AA650" s="152"/>
      <c r="AB650" s="152"/>
      <c r="AC650" s="152"/>
      <c r="AD650" s="152"/>
      <c r="AE650" s="152"/>
      <c r="AF650" s="152" t="s">
        <v>433</v>
      </c>
      <c r="AG650" s="152"/>
      <c r="AH650" s="152"/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  <c r="AV650" s="152"/>
      <c r="AW650" s="152"/>
      <c r="AX650" s="152"/>
      <c r="AY650" s="152"/>
      <c r="AZ650" s="152"/>
      <c r="BA650" s="152"/>
      <c r="BB650" s="152"/>
      <c r="BC650" s="152"/>
      <c r="BD650" s="152"/>
      <c r="BE650" s="152"/>
      <c r="BF650" s="152"/>
      <c r="BG650" s="152"/>
    </row>
    <row r="651" spans="1:59" outlineLevel="1" x14ac:dyDescent="0.2">
      <c r="A651" s="159"/>
      <c r="B651" s="160"/>
      <c r="C651" s="193" t="s">
        <v>3103</v>
      </c>
      <c r="D651" s="191"/>
      <c r="E651" s="192">
        <v>21.85</v>
      </c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52"/>
      <c r="X651" s="152"/>
      <c r="Y651" s="152"/>
      <c r="Z651" s="152"/>
      <c r="AA651" s="152"/>
      <c r="AB651" s="152"/>
      <c r="AC651" s="152"/>
      <c r="AD651" s="152"/>
      <c r="AE651" s="152"/>
      <c r="AF651" s="152" t="s">
        <v>329</v>
      </c>
      <c r="AG651" s="152">
        <v>0</v>
      </c>
      <c r="AH651" s="152"/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  <c r="AV651" s="152"/>
      <c r="AW651" s="152"/>
      <c r="AX651" s="152"/>
      <c r="AY651" s="152"/>
      <c r="AZ651" s="152"/>
      <c r="BA651" s="152"/>
      <c r="BB651" s="152"/>
      <c r="BC651" s="152"/>
      <c r="BD651" s="152"/>
      <c r="BE651" s="152"/>
      <c r="BF651" s="152"/>
      <c r="BG651" s="152"/>
    </row>
    <row r="652" spans="1:59" ht="22.5" outlineLevel="1" x14ac:dyDescent="0.2">
      <c r="A652" s="171">
        <v>243</v>
      </c>
      <c r="B652" s="172" t="s">
        <v>1192</v>
      </c>
      <c r="C652" s="187" t="s">
        <v>1193</v>
      </c>
      <c r="D652" s="173" t="s">
        <v>353</v>
      </c>
      <c r="E652" s="174">
        <v>6.74</v>
      </c>
      <c r="F652" s="175"/>
      <c r="G652" s="176">
        <f>ROUND(E652*F652,2)</f>
        <v>0</v>
      </c>
      <c r="H652" s="175"/>
      <c r="I652" s="176">
        <f>ROUND(E652*H652,2)</f>
        <v>0</v>
      </c>
      <c r="J652" s="175"/>
      <c r="K652" s="176">
        <f>ROUND(E652*J652,2)</f>
        <v>0</v>
      </c>
      <c r="L652" s="176">
        <v>15</v>
      </c>
      <c r="M652" s="176">
        <f>G652*(1+L652/100)</f>
        <v>0</v>
      </c>
      <c r="N652" s="176">
        <v>4.1999999999999997E-3</v>
      </c>
      <c r="O652" s="176">
        <f>ROUND(E652*N652,2)</f>
        <v>0.03</v>
      </c>
      <c r="P652" s="176">
        <v>0</v>
      </c>
      <c r="Q652" s="176">
        <f>ROUND(E652*P652,2)</f>
        <v>0</v>
      </c>
      <c r="R652" s="176" t="s">
        <v>1152</v>
      </c>
      <c r="S652" s="176" t="s">
        <v>269</v>
      </c>
      <c r="T652" s="161">
        <v>0.05</v>
      </c>
      <c r="U652" s="161">
        <f>ROUND(E652*T652,2)</f>
        <v>0.34</v>
      </c>
      <c r="V652" s="161"/>
      <c r="W652" s="152"/>
      <c r="X652" s="152"/>
      <c r="Y652" s="152"/>
      <c r="Z652" s="152"/>
      <c r="AA652" s="152"/>
      <c r="AB652" s="152"/>
      <c r="AC652" s="152"/>
      <c r="AD652" s="152"/>
      <c r="AE652" s="152"/>
      <c r="AF652" s="152" t="s">
        <v>433</v>
      </c>
      <c r="AG652" s="152"/>
      <c r="AH652" s="152"/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  <c r="AU652" s="152"/>
      <c r="AV652" s="152"/>
      <c r="AW652" s="152"/>
      <c r="AX652" s="152"/>
      <c r="AY652" s="152"/>
      <c r="AZ652" s="152"/>
      <c r="BA652" s="152"/>
      <c r="BB652" s="152"/>
      <c r="BC652" s="152"/>
      <c r="BD652" s="152"/>
      <c r="BE652" s="152"/>
      <c r="BF652" s="152"/>
      <c r="BG652" s="152"/>
    </row>
    <row r="653" spans="1:59" outlineLevel="1" x14ac:dyDescent="0.2">
      <c r="A653" s="159"/>
      <c r="B653" s="160"/>
      <c r="C653" s="193" t="s">
        <v>3104</v>
      </c>
      <c r="D653" s="191"/>
      <c r="E653" s="192">
        <v>6.74</v>
      </c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52"/>
      <c r="X653" s="152"/>
      <c r="Y653" s="152"/>
      <c r="Z653" s="152"/>
      <c r="AA653" s="152"/>
      <c r="AB653" s="152"/>
      <c r="AC653" s="152"/>
      <c r="AD653" s="152"/>
      <c r="AE653" s="152"/>
      <c r="AF653" s="152" t="s">
        <v>329</v>
      </c>
      <c r="AG653" s="152">
        <v>0</v>
      </c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  <c r="AV653" s="152"/>
      <c r="AW653" s="152"/>
      <c r="AX653" s="152"/>
      <c r="AY653" s="152"/>
      <c r="AZ653" s="152"/>
      <c r="BA653" s="152"/>
      <c r="BB653" s="152"/>
      <c r="BC653" s="152"/>
      <c r="BD653" s="152"/>
      <c r="BE653" s="152"/>
      <c r="BF653" s="152"/>
      <c r="BG653" s="152"/>
    </row>
    <row r="654" spans="1:59" outlineLevel="1" x14ac:dyDescent="0.2">
      <c r="A654" s="171">
        <v>244</v>
      </c>
      <c r="B654" s="172" t="s">
        <v>1198</v>
      </c>
      <c r="C654" s="187" t="s">
        <v>1199</v>
      </c>
      <c r="D654" s="173" t="s">
        <v>0</v>
      </c>
      <c r="E654" s="174">
        <v>1808.768</v>
      </c>
      <c r="F654" s="175"/>
      <c r="G654" s="176">
        <f>ROUND(E654*F654,2)</f>
        <v>0</v>
      </c>
      <c r="H654" s="175"/>
      <c r="I654" s="176">
        <f>ROUND(E654*H654,2)</f>
        <v>0</v>
      </c>
      <c r="J654" s="175"/>
      <c r="K654" s="176">
        <f>ROUND(E654*J654,2)</f>
        <v>0</v>
      </c>
      <c r="L654" s="176">
        <v>15</v>
      </c>
      <c r="M654" s="176">
        <f>G654*(1+L654/100)</f>
        <v>0</v>
      </c>
      <c r="N654" s="176">
        <v>0</v>
      </c>
      <c r="O654" s="176">
        <f>ROUND(E654*N654,2)</f>
        <v>0</v>
      </c>
      <c r="P654" s="176">
        <v>0</v>
      </c>
      <c r="Q654" s="176">
        <f>ROUND(E654*P654,2)</f>
        <v>0</v>
      </c>
      <c r="R654" s="176" t="s">
        <v>1152</v>
      </c>
      <c r="S654" s="176" t="s">
        <v>269</v>
      </c>
      <c r="T654" s="161">
        <v>0</v>
      </c>
      <c r="U654" s="161">
        <f>ROUND(E654*T654,2)</f>
        <v>0</v>
      </c>
      <c r="V654" s="161"/>
      <c r="W654" s="152"/>
      <c r="X654" s="152"/>
      <c r="Y654" s="152"/>
      <c r="Z654" s="152"/>
      <c r="AA654" s="152"/>
      <c r="AB654" s="152"/>
      <c r="AC654" s="152"/>
      <c r="AD654" s="152"/>
      <c r="AE654" s="152"/>
      <c r="AF654" s="152" t="s">
        <v>433</v>
      </c>
      <c r="AG654" s="152"/>
      <c r="AH654" s="152"/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  <c r="AV654" s="152"/>
      <c r="AW654" s="152"/>
      <c r="AX654" s="152"/>
      <c r="AY654" s="152"/>
      <c r="AZ654" s="152"/>
      <c r="BA654" s="152"/>
      <c r="BB654" s="152"/>
      <c r="BC654" s="152"/>
      <c r="BD654" s="152"/>
      <c r="BE654" s="152"/>
      <c r="BF654" s="152"/>
      <c r="BG654" s="152"/>
    </row>
    <row r="655" spans="1:59" outlineLevel="1" x14ac:dyDescent="0.2">
      <c r="A655" s="159"/>
      <c r="B655" s="160"/>
      <c r="C655" s="257" t="s">
        <v>1200</v>
      </c>
      <c r="D655" s="258"/>
      <c r="E655" s="258"/>
      <c r="F655" s="258"/>
      <c r="G655" s="258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52"/>
      <c r="X655" s="152"/>
      <c r="Y655" s="152"/>
      <c r="Z655" s="152"/>
      <c r="AA655" s="152"/>
      <c r="AB655" s="152"/>
      <c r="AC655" s="152"/>
      <c r="AD655" s="152"/>
      <c r="AE655" s="152"/>
      <c r="AF655" s="152" t="s">
        <v>327</v>
      </c>
      <c r="AG655" s="152"/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  <c r="AV655" s="152"/>
      <c r="AW655" s="152"/>
      <c r="AX655" s="152"/>
      <c r="AY655" s="152"/>
      <c r="AZ655" s="152"/>
      <c r="BA655" s="152"/>
      <c r="BB655" s="152"/>
      <c r="BC655" s="152"/>
      <c r="BD655" s="152"/>
      <c r="BE655" s="152"/>
      <c r="BF655" s="152"/>
      <c r="BG655" s="152"/>
    </row>
    <row r="656" spans="1:59" outlineLevel="1" x14ac:dyDescent="0.2">
      <c r="A656" s="159"/>
      <c r="B656" s="160"/>
      <c r="C656" s="193" t="s">
        <v>3105</v>
      </c>
      <c r="D656" s="191"/>
      <c r="E656" s="192">
        <v>1808.77</v>
      </c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52"/>
      <c r="X656" s="152"/>
      <c r="Y656" s="152"/>
      <c r="Z656" s="152"/>
      <c r="AA656" s="152"/>
      <c r="AB656" s="152"/>
      <c r="AC656" s="152"/>
      <c r="AD656" s="152"/>
      <c r="AE656" s="152"/>
      <c r="AF656" s="152" t="s">
        <v>329</v>
      </c>
      <c r="AG656" s="152">
        <v>0</v>
      </c>
      <c r="AH656" s="152"/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  <c r="AV656" s="152"/>
      <c r="AW656" s="152"/>
      <c r="AX656" s="152"/>
      <c r="AY656" s="152"/>
      <c r="AZ656" s="152"/>
      <c r="BA656" s="152"/>
      <c r="BB656" s="152"/>
      <c r="BC656" s="152"/>
      <c r="BD656" s="152"/>
      <c r="BE656" s="152"/>
      <c r="BF656" s="152"/>
      <c r="BG656" s="152"/>
    </row>
    <row r="657" spans="1:59" x14ac:dyDescent="0.2">
      <c r="A657" s="166" t="s">
        <v>260</v>
      </c>
      <c r="B657" s="167" t="s">
        <v>222</v>
      </c>
      <c r="C657" s="185" t="s">
        <v>223</v>
      </c>
      <c r="D657" s="168"/>
      <c r="E657" s="169"/>
      <c r="F657" s="170"/>
      <c r="G657" s="170">
        <f>SUMIF(AF658:AF682,"&lt;&gt;NOR",G658:G682)</f>
        <v>0</v>
      </c>
      <c r="H657" s="170"/>
      <c r="I657" s="170">
        <f>SUM(I658:I682)</f>
        <v>0</v>
      </c>
      <c r="J657" s="170"/>
      <c r="K657" s="170">
        <f>SUM(K658:K682)</f>
        <v>0</v>
      </c>
      <c r="L657" s="170"/>
      <c r="M657" s="170">
        <f>SUM(M658:M682)</f>
        <v>0</v>
      </c>
      <c r="N657" s="170"/>
      <c r="O657" s="170">
        <f>SUM(O658:O682)</f>
        <v>1.08</v>
      </c>
      <c r="P657" s="170"/>
      <c r="Q657" s="170">
        <f>SUM(Q658:Q682)</f>
        <v>0</v>
      </c>
      <c r="R657" s="170"/>
      <c r="S657" s="170"/>
      <c r="T657" s="165"/>
      <c r="U657" s="165">
        <f>SUM(U658:U682)</f>
        <v>262.33</v>
      </c>
      <c r="V657" s="165"/>
      <c r="AF657" t="s">
        <v>261</v>
      </c>
    </row>
    <row r="658" spans="1:59" outlineLevel="1" x14ac:dyDescent="0.2">
      <c r="A658" s="171">
        <v>245</v>
      </c>
      <c r="B658" s="172" t="s">
        <v>1202</v>
      </c>
      <c r="C658" s="187" t="s">
        <v>1203</v>
      </c>
      <c r="D658" s="173" t="s">
        <v>353</v>
      </c>
      <c r="E658" s="174">
        <v>232.05760000000001</v>
      </c>
      <c r="F658" s="175"/>
      <c r="G658" s="176">
        <f>ROUND(E658*F658,2)</f>
        <v>0</v>
      </c>
      <c r="H658" s="175"/>
      <c r="I658" s="176">
        <f>ROUND(E658*H658,2)</f>
        <v>0</v>
      </c>
      <c r="J658" s="175"/>
      <c r="K658" s="176">
        <f>ROUND(E658*J658,2)</f>
        <v>0</v>
      </c>
      <c r="L658" s="176">
        <v>15</v>
      </c>
      <c r="M658" s="176">
        <f>G658*(1+L658/100)</f>
        <v>0</v>
      </c>
      <c r="N658" s="176">
        <v>2.1000000000000001E-4</v>
      </c>
      <c r="O658" s="176">
        <f>ROUND(E658*N658,2)</f>
        <v>0.05</v>
      </c>
      <c r="P658" s="176">
        <v>0</v>
      </c>
      <c r="Q658" s="176">
        <f>ROUND(E658*P658,2)</f>
        <v>0</v>
      </c>
      <c r="R658" s="176" t="s">
        <v>1129</v>
      </c>
      <c r="S658" s="176" t="s">
        <v>269</v>
      </c>
      <c r="T658" s="161">
        <v>0.05</v>
      </c>
      <c r="U658" s="161">
        <f>ROUND(E658*T658,2)</f>
        <v>11.6</v>
      </c>
      <c r="V658" s="161"/>
      <c r="W658" s="152"/>
      <c r="X658" s="152"/>
      <c r="Y658" s="152"/>
      <c r="Z658" s="152"/>
      <c r="AA658" s="152"/>
      <c r="AB658" s="152"/>
      <c r="AC658" s="152"/>
      <c r="AD658" s="152"/>
      <c r="AE658" s="152"/>
      <c r="AF658" s="152" t="s">
        <v>433</v>
      </c>
      <c r="AG658" s="152"/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  <c r="AV658" s="152"/>
      <c r="AW658" s="152"/>
      <c r="AX658" s="152"/>
      <c r="AY658" s="152"/>
      <c r="AZ658" s="152"/>
      <c r="BA658" s="152"/>
      <c r="BB658" s="152"/>
      <c r="BC658" s="152"/>
      <c r="BD658" s="152"/>
      <c r="BE658" s="152"/>
      <c r="BF658" s="152"/>
      <c r="BG658" s="152"/>
    </row>
    <row r="659" spans="1:59" outlineLevel="1" x14ac:dyDescent="0.2">
      <c r="A659" s="159"/>
      <c r="B659" s="160"/>
      <c r="C659" s="193" t="s">
        <v>2908</v>
      </c>
      <c r="D659" s="191"/>
      <c r="E659" s="192">
        <v>232.06</v>
      </c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52"/>
      <c r="X659" s="152"/>
      <c r="Y659" s="152"/>
      <c r="Z659" s="152"/>
      <c r="AA659" s="152"/>
      <c r="AB659" s="152"/>
      <c r="AC659" s="152"/>
      <c r="AD659" s="152"/>
      <c r="AE659" s="152"/>
      <c r="AF659" s="152" t="s">
        <v>329</v>
      </c>
      <c r="AG659" s="152">
        <v>0</v>
      </c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  <c r="AV659" s="152"/>
      <c r="AW659" s="152"/>
      <c r="AX659" s="152"/>
      <c r="AY659" s="152"/>
      <c r="AZ659" s="152"/>
      <c r="BA659" s="152"/>
      <c r="BB659" s="152"/>
      <c r="BC659" s="152"/>
      <c r="BD659" s="152"/>
      <c r="BE659" s="152"/>
      <c r="BF659" s="152"/>
      <c r="BG659" s="152"/>
    </row>
    <row r="660" spans="1:59" outlineLevel="1" x14ac:dyDescent="0.2">
      <c r="A660" s="171">
        <v>246</v>
      </c>
      <c r="B660" s="172" t="s">
        <v>1216</v>
      </c>
      <c r="C660" s="187" t="s">
        <v>1217</v>
      </c>
      <c r="D660" s="173" t="s">
        <v>353</v>
      </c>
      <c r="E660" s="174">
        <v>80.515000000000001</v>
      </c>
      <c r="F660" s="175"/>
      <c r="G660" s="176">
        <f>ROUND(E660*F660,2)</f>
        <v>0</v>
      </c>
      <c r="H660" s="175"/>
      <c r="I660" s="176">
        <f>ROUND(E660*H660,2)</f>
        <v>0</v>
      </c>
      <c r="J660" s="175"/>
      <c r="K660" s="176">
        <f>ROUND(E660*J660,2)</f>
        <v>0</v>
      </c>
      <c r="L660" s="176">
        <v>15</v>
      </c>
      <c r="M660" s="176">
        <f>G660*(1+L660/100)</f>
        <v>0</v>
      </c>
      <c r="N660" s="176">
        <v>0</v>
      </c>
      <c r="O660" s="176">
        <f>ROUND(E660*N660,2)</f>
        <v>0</v>
      </c>
      <c r="P660" s="176">
        <v>0</v>
      </c>
      <c r="Q660" s="176">
        <f>ROUND(E660*P660,2)</f>
        <v>0</v>
      </c>
      <c r="R660" s="176" t="s">
        <v>1129</v>
      </c>
      <c r="S660" s="176" t="s">
        <v>269</v>
      </c>
      <c r="T660" s="161">
        <v>0.24</v>
      </c>
      <c r="U660" s="161">
        <f>ROUND(E660*T660,2)</f>
        <v>19.32</v>
      </c>
      <c r="V660" s="161"/>
      <c r="W660" s="152"/>
      <c r="X660" s="152"/>
      <c r="Y660" s="152"/>
      <c r="Z660" s="152"/>
      <c r="AA660" s="152"/>
      <c r="AB660" s="152"/>
      <c r="AC660" s="152"/>
      <c r="AD660" s="152"/>
      <c r="AE660" s="152"/>
      <c r="AF660" s="152" t="s">
        <v>433</v>
      </c>
      <c r="AG660" s="152"/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  <c r="AV660" s="152"/>
      <c r="AW660" s="152"/>
      <c r="AX660" s="152"/>
      <c r="AY660" s="152"/>
      <c r="AZ660" s="152"/>
      <c r="BA660" s="152"/>
      <c r="BB660" s="152"/>
      <c r="BC660" s="152"/>
      <c r="BD660" s="152"/>
      <c r="BE660" s="152"/>
      <c r="BF660" s="152"/>
      <c r="BG660" s="152"/>
    </row>
    <row r="661" spans="1:59" outlineLevel="1" x14ac:dyDescent="0.2">
      <c r="A661" s="159"/>
      <c r="B661" s="160"/>
      <c r="C661" s="193" t="s">
        <v>3106</v>
      </c>
      <c r="D661" s="191"/>
      <c r="E661" s="192">
        <v>20.95</v>
      </c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52"/>
      <c r="X661" s="152"/>
      <c r="Y661" s="152"/>
      <c r="Z661" s="152"/>
      <c r="AA661" s="152"/>
      <c r="AB661" s="152"/>
      <c r="AC661" s="152"/>
      <c r="AD661" s="152"/>
      <c r="AE661" s="152"/>
      <c r="AF661" s="152" t="s">
        <v>329</v>
      </c>
      <c r="AG661" s="152">
        <v>0</v>
      </c>
      <c r="AH661" s="152"/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  <c r="AV661" s="152"/>
      <c r="AW661" s="152"/>
      <c r="AX661" s="152"/>
      <c r="AY661" s="152"/>
      <c r="AZ661" s="152"/>
      <c r="BA661" s="152"/>
      <c r="BB661" s="152"/>
      <c r="BC661" s="152"/>
      <c r="BD661" s="152"/>
      <c r="BE661" s="152"/>
      <c r="BF661" s="152"/>
      <c r="BG661" s="152"/>
    </row>
    <row r="662" spans="1:59" outlineLevel="1" x14ac:dyDescent="0.2">
      <c r="A662" s="159"/>
      <c r="B662" s="160"/>
      <c r="C662" s="193" t="s">
        <v>3107</v>
      </c>
      <c r="D662" s="191"/>
      <c r="E662" s="192">
        <v>59.56</v>
      </c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52"/>
      <c r="X662" s="152"/>
      <c r="Y662" s="152"/>
      <c r="Z662" s="152"/>
      <c r="AA662" s="152"/>
      <c r="AB662" s="152"/>
      <c r="AC662" s="152"/>
      <c r="AD662" s="152"/>
      <c r="AE662" s="152"/>
      <c r="AF662" s="152" t="s">
        <v>329</v>
      </c>
      <c r="AG662" s="152">
        <v>0</v>
      </c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  <c r="AV662" s="152"/>
      <c r="AW662" s="152"/>
      <c r="AX662" s="152"/>
      <c r="AY662" s="152"/>
      <c r="AZ662" s="152"/>
      <c r="BA662" s="152"/>
      <c r="BB662" s="152"/>
      <c r="BC662" s="152"/>
      <c r="BD662" s="152"/>
      <c r="BE662" s="152"/>
      <c r="BF662" s="152"/>
      <c r="BG662" s="152"/>
    </row>
    <row r="663" spans="1:59" ht="22.5" outlineLevel="1" x14ac:dyDescent="0.2">
      <c r="A663" s="171">
        <v>247</v>
      </c>
      <c r="B663" s="172" t="s">
        <v>1221</v>
      </c>
      <c r="C663" s="187" t="s">
        <v>1222</v>
      </c>
      <c r="D663" s="173" t="s">
        <v>353</v>
      </c>
      <c r="E663" s="174">
        <v>232.05760000000001</v>
      </c>
      <c r="F663" s="175"/>
      <c r="G663" s="176">
        <f>ROUND(E663*F663,2)</f>
        <v>0</v>
      </c>
      <c r="H663" s="175"/>
      <c r="I663" s="176">
        <f>ROUND(E663*H663,2)</f>
        <v>0</v>
      </c>
      <c r="J663" s="175"/>
      <c r="K663" s="176">
        <f>ROUND(E663*J663,2)</f>
        <v>0</v>
      </c>
      <c r="L663" s="176">
        <v>15</v>
      </c>
      <c r="M663" s="176">
        <f>G663*(1+L663/100)</f>
        <v>0</v>
      </c>
      <c r="N663" s="176">
        <v>4.45E-3</v>
      </c>
      <c r="O663" s="176">
        <f>ROUND(E663*N663,2)</f>
        <v>1.03</v>
      </c>
      <c r="P663" s="176">
        <v>0</v>
      </c>
      <c r="Q663" s="176">
        <f>ROUND(E663*P663,2)</f>
        <v>0</v>
      </c>
      <c r="R663" s="176" t="s">
        <v>1129</v>
      </c>
      <c r="S663" s="176" t="s">
        <v>269</v>
      </c>
      <c r="T663" s="161">
        <v>0.98399999999999999</v>
      </c>
      <c r="U663" s="161">
        <f>ROUND(E663*T663,2)</f>
        <v>228.34</v>
      </c>
      <c r="V663" s="161"/>
      <c r="W663" s="152"/>
      <c r="X663" s="152"/>
      <c r="Y663" s="152"/>
      <c r="Z663" s="152"/>
      <c r="AA663" s="152"/>
      <c r="AB663" s="152"/>
      <c r="AC663" s="152"/>
      <c r="AD663" s="152"/>
      <c r="AE663" s="152"/>
      <c r="AF663" s="152" t="s">
        <v>433</v>
      </c>
      <c r="AG663" s="152"/>
      <c r="AH663" s="152"/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  <c r="AV663" s="152"/>
      <c r="AW663" s="152"/>
      <c r="AX663" s="152"/>
      <c r="AY663" s="152"/>
      <c r="AZ663" s="152"/>
      <c r="BA663" s="152"/>
      <c r="BB663" s="152"/>
      <c r="BC663" s="152"/>
      <c r="BD663" s="152"/>
      <c r="BE663" s="152"/>
      <c r="BF663" s="152"/>
      <c r="BG663" s="152"/>
    </row>
    <row r="664" spans="1:59" outlineLevel="1" x14ac:dyDescent="0.2">
      <c r="A664" s="159"/>
      <c r="B664" s="160"/>
      <c r="C664" s="193" t="s">
        <v>3070</v>
      </c>
      <c r="D664" s="191"/>
      <c r="E664" s="192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52"/>
      <c r="X664" s="152"/>
      <c r="Y664" s="152"/>
      <c r="Z664" s="152"/>
      <c r="AA664" s="152"/>
      <c r="AB664" s="152"/>
      <c r="AC664" s="152"/>
      <c r="AD664" s="152"/>
      <c r="AE664" s="152"/>
      <c r="AF664" s="152" t="s">
        <v>329</v>
      </c>
      <c r="AG664" s="152">
        <v>0</v>
      </c>
      <c r="AH664" s="152"/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  <c r="AV664" s="152"/>
      <c r="AW664" s="152"/>
      <c r="AX664" s="152"/>
      <c r="AY664" s="152"/>
      <c r="AZ664" s="152"/>
      <c r="BA664" s="152"/>
      <c r="BB664" s="152"/>
      <c r="BC664" s="152"/>
      <c r="BD664" s="152"/>
      <c r="BE664" s="152"/>
      <c r="BF664" s="152"/>
      <c r="BG664" s="152"/>
    </row>
    <row r="665" spans="1:59" outlineLevel="1" x14ac:dyDescent="0.2">
      <c r="A665" s="159"/>
      <c r="B665" s="160"/>
      <c r="C665" s="193" t="s">
        <v>3108</v>
      </c>
      <c r="D665" s="191"/>
      <c r="E665" s="192">
        <v>10.78</v>
      </c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52"/>
      <c r="X665" s="152"/>
      <c r="Y665" s="152"/>
      <c r="Z665" s="152"/>
      <c r="AA665" s="152"/>
      <c r="AB665" s="152"/>
      <c r="AC665" s="152"/>
      <c r="AD665" s="152"/>
      <c r="AE665" s="152"/>
      <c r="AF665" s="152" t="s">
        <v>329</v>
      </c>
      <c r="AG665" s="152">
        <v>0</v>
      </c>
      <c r="AH665" s="152"/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  <c r="AV665" s="152"/>
      <c r="AW665" s="152"/>
      <c r="AX665" s="152"/>
      <c r="AY665" s="152"/>
      <c r="AZ665" s="152"/>
      <c r="BA665" s="152"/>
      <c r="BB665" s="152"/>
      <c r="BC665" s="152"/>
      <c r="BD665" s="152"/>
      <c r="BE665" s="152"/>
      <c r="BF665" s="152"/>
      <c r="BG665" s="152"/>
    </row>
    <row r="666" spans="1:59" outlineLevel="1" x14ac:dyDescent="0.2">
      <c r="A666" s="159"/>
      <c r="B666" s="160"/>
      <c r="C666" s="193" t="s">
        <v>3109</v>
      </c>
      <c r="D666" s="191"/>
      <c r="E666" s="192">
        <v>24.73</v>
      </c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52"/>
      <c r="X666" s="152"/>
      <c r="Y666" s="152"/>
      <c r="Z666" s="152"/>
      <c r="AA666" s="152"/>
      <c r="AB666" s="152"/>
      <c r="AC666" s="152"/>
      <c r="AD666" s="152"/>
      <c r="AE666" s="152"/>
      <c r="AF666" s="152" t="s">
        <v>329</v>
      </c>
      <c r="AG666" s="152">
        <v>0</v>
      </c>
      <c r="AH666" s="152"/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  <c r="AV666" s="152"/>
      <c r="AW666" s="152"/>
      <c r="AX666" s="152"/>
      <c r="AY666" s="152"/>
      <c r="AZ666" s="152"/>
      <c r="BA666" s="152"/>
      <c r="BB666" s="152"/>
      <c r="BC666" s="152"/>
      <c r="BD666" s="152"/>
      <c r="BE666" s="152"/>
      <c r="BF666" s="152"/>
      <c r="BG666" s="152"/>
    </row>
    <row r="667" spans="1:59" outlineLevel="1" x14ac:dyDescent="0.2">
      <c r="A667" s="159"/>
      <c r="B667" s="160"/>
      <c r="C667" s="193" t="s">
        <v>3110</v>
      </c>
      <c r="D667" s="191"/>
      <c r="E667" s="192">
        <v>17.329999999999998</v>
      </c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52"/>
      <c r="X667" s="152"/>
      <c r="Y667" s="152"/>
      <c r="Z667" s="152"/>
      <c r="AA667" s="152"/>
      <c r="AB667" s="152"/>
      <c r="AC667" s="152"/>
      <c r="AD667" s="152"/>
      <c r="AE667" s="152"/>
      <c r="AF667" s="152" t="s">
        <v>329</v>
      </c>
      <c r="AG667" s="152">
        <v>0</v>
      </c>
      <c r="AH667" s="152"/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  <c r="AV667" s="152"/>
      <c r="AW667" s="152"/>
      <c r="AX667" s="152"/>
      <c r="AY667" s="152"/>
      <c r="AZ667" s="152"/>
      <c r="BA667" s="152"/>
      <c r="BB667" s="152"/>
      <c r="BC667" s="152"/>
      <c r="BD667" s="152"/>
      <c r="BE667" s="152"/>
      <c r="BF667" s="152"/>
      <c r="BG667" s="152"/>
    </row>
    <row r="668" spans="1:59" outlineLevel="1" x14ac:dyDescent="0.2">
      <c r="A668" s="159"/>
      <c r="B668" s="160"/>
      <c r="C668" s="193" t="s">
        <v>3111</v>
      </c>
      <c r="D668" s="191"/>
      <c r="E668" s="192">
        <v>18.59</v>
      </c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52"/>
      <c r="X668" s="152"/>
      <c r="Y668" s="152"/>
      <c r="Z668" s="152"/>
      <c r="AA668" s="152"/>
      <c r="AB668" s="152"/>
      <c r="AC668" s="152"/>
      <c r="AD668" s="152"/>
      <c r="AE668" s="152"/>
      <c r="AF668" s="152" t="s">
        <v>329</v>
      </c>
      <c r="AG668" s="152">
        <v>0</v>
      </c>
      <c r="AH668" s="152"/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  <c r="AV668" s="152"/>
      <c r="AW668" s="152"/>
      <c r="AX668" s="152"/>
      <c r="AY668" s="152"/>
      <c r="AZ668" s="152"/>
      <c r="BA668" s="152"/>
      <c r="BB668" s="152"/>
      <c r="BC668" s="152"/>
      <c r="BD668" s="152"/>
      <c r="BE668" s="152"/>
      <c r="BF668" s="152"/>
      <c r="BG668" s="152"/>
    </row>
    <row r="669" spans="1:59" outlineLevel="1" x14ac:dyDescent="0.2">
      <c r="A669" s="159"/>
      <c r="B669" s="160"/>
      <c r="C669" s="193" t="s">
        <v>3112</v>
      </c>
      <c r="D669" s="191"/>
      <c r="E669" s="192">
        <v>8.61</v>
      </c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52"/>
      <c r="X669" s="152"/>
      <c r="Y669" s="152"/>
      <c r="Z669" s="152"/>
      <c r="AA669" s="152"/>
      <c r="AB669" s="152"/>
      <c r="AC669" s="152"/>
      <c r="AD669" s="152"/>
      <c r="AE669" s="152"/>
      <c r="AF669" s="152" t="s">
        <v>329</v>
      </c>
      <c r="AG669" s="152">
        <v>0</v>
      </c>
      <c r="AH669" s="152"/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  <c r="AV669" s="152"/>
      <c r="AW669" s="152"/>
      <c r="AX669" s="152"/>
      <c r="AY669" s="152"/>
      <c r="AZ669" s="152"/>
      <c r="BA669" s="152"/>
      <c r="BB669" s="152"/>
      <c r="BC669" s="152"/>
      <c r="BD669" s="152"/>
      <c r="BE669" s="152"/>
      <c r="BF669" s="152"/>
      <c r="BG669" s="152"/>
    </row>
    <row r="670" spans="1:59" outlineLevel="1" x14ac:dyDescent="0.2">
      <c r="A670" s="159"/>
      <c r="B670" s="160"/>
      <c r="C670" s="193" t="s">
        <v>3113</v>
      </c>
      <c r="D670" s="191"/>
      <c r="E670" s="192">
        <v>36.9</v>
      </c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52"/>
      <c r="X670" s="152"/>
      <c r="Y670" s="152"/>
      <c r="Z670" s="152"/>
      <c r="AA670" s="152"/>
      <c r="AB670" s="152"/>
      <c r="AC670" s="152"/>
      <c r="AD670" s="152"/>
      <c r="AE670" s="152"/>
      <c r="AF670" s="152" t="s">
        <v>329</v>
      </c>
      <c r="AG670" s="152">
        <v>0</v>
      </c>
      <c r="AH670" s="152"/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  <c r="AV670" s="152"/>
      <c r="AW670" s="152"/>
      <c r="AX670" s="152"/>
      <c r="AY670" s="152"/>
      <c r="AZ670" s="152"/>
      <c r="BA670" s="152"/>
      <c r="BB670" s="152"/>
      <c r="BC670" s="152"/>
      <c r="BD670" s="152"/>
      <c r="BE670" s="152"/>
      <c r="BF670" s="152"/>
      <c r="BG670" s="152"/>
    </row>
    <row r="671" spans="1:59" outlineLevel="1" x14ac:dyDescent="0.2">
      <c r="A671" s="159"/>
      <c r="B671" s="160"/>
      <c r="C671" s="193" t="s">
        <v>3114</v>
      </c>
      <c r="D671" s="191"/>
      <c r="E671" s="192">
        <v>23.26</v>
      </c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52"/>
      <c r="X671" s="152"/>
      <c r="Y671" s="152"/>
      <c r="Z671" s="152"/>
      <c r="AA671" s="152"/>
      <c r="AB671" s="152"/>
      <c r="AC671" s="152"/>
      <c r="AD671" s="152"/>
      <c r="AE671" s="152"/>
      <c r="AF671" s="152" t="s">
        <v>329</v>
      </c>
      <c r="AG671" s="152">
        <v>0</v>
      </c>
      <c r="AH671" s="152"/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  <c r="AV671" s="152"/>
      <c r="AW671" s="152"/>
      <c r="AX671" s="152"/>
      <c r="AY671" s="152"/>
      <c r="AZ671" s="152"/>
      <c r="BA671" s="152"/>
      <c r="BB671" s="152"/>
      <c r="BC671" s="152"/>
      <c r="BD671" s="152"/>
      <c r="BE671" s="152"/>
      <c r="BF671" s="152"/>
      <c r="BG671" s="152"/>
    </row>
    <row r="672" spans="1:59" outlineLevel="1" x14ac:dyDescent="0.2">
      <c r="A672" s="159"/>
      <c r="B672" s="160"/>
      <c r="C672" s="193" t="s">
        <v>3115</v>
      </c>
      <c r="D672" s="191"/>
      <c r="E672" s="192">
        <v>28.92</v>
      </c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52"/>
      <c r="X672" s="152"/>
      <c r="Y672" s="152"/>
      <c r="Z672" s="152"/>
      <c r="AA672" s="152"/>
      <c r="AB672" s="152"/>
      <c r="AC672" s="152"/>
      <c r="AD672" s="152"/>
      <c r="AE672" s="152"/>
      <c r="AF672" s="152" t="s">
        <v>329</v>
      </c>
      <c r="AG672" s="152">
        <v>0</v>
      </c>
      <c r="AH672" s="152"/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  <c r="AV672" s="152"/>
      <c r="AW672" s="152"/>
      <c r="AX672" s="152"/>
      <c r="AY672" s="152"/>
      <c r="AZ672" s="152"/>
      <c r="BA672" s="152"/>
      <c r="BB672" s="152"/>
      <c r="BC672" s="152"/>
      <c r="BD672" s="152"/>
      <c r="BE672" s="152"/>
      <c r="BF672" s="152"/>
      <c r="BG672" s="152"/>
    </row>
    <row r="673" spans="1:59" outlineLevel="1" x14ac:dyDescent="0.2">
      <c r="A673" s="159"/>
      <c r="B673" s="160"/>
      <c r="C673" s="193" t="s">
        <v>3116</v>
      </c>
      <c r="D673" s="191"/>
      <c r="E673" s="192">
        <v>19.170000000000002</v>
      </c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52"/>
      <c r="X673" s="152"/>
      <c r="Y673" s="152"/>
      <c r="Z673" s="152"/>
      <c r="AA673" s="152"/>
      <c r="AB673" s="152"/>
      <c r="AC673" s="152"/>
      <c r="AD673" s="152"/>
      <c r="AE673" s="152"/>
      <c r="AF673" s="152" t="s">
        <v>329</v>
      </c>
      <c r="AG673" s="152">
        <v>0</v>
      </c>
      <c r="AH673" s="152"/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  <c r="AV673" s="152"/>
      <c r="AW673" s="152"/>
      <c r="AX673" s="152"/>
      <c r="AY673" s="152"/>
      <c r="AZ673" s="152"/>
      <c r="BA673" s="152"/>
      <c r="BB673" s="152"/>
      <c r="BC673" s="152"/>
      <c r="BD673" s="152"/>
      <c r="BE673" s="152"/>
      <c r="BF673" s="152"/>
      <c r="BG673" s="152"/>
    </row>
    <row r="674" spans="1:59" outlineLevel="1" x14ac:dyDescent="0.2">
      <c r="A674" s="159"/>
      <c r="B674" s="160"/>
      <c r="C674" s="193" t="s">
        <v>3117</v>
      </c>
      <c r="D674" s="191"/>
      <c r="E674" s="192">
        <v>21.4</v>
      </c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52"/>
      <c r="X674" s="152"/>
      <c r="Y674" s="152"/>
      <c r="Z674" s="152"/>
      <c r="AA674" s="152"/>
      <c r="AB674" s="152"/>
      <c r="AC674" s="152"/>
      <c r="AD674" s="152"/>
      <c r="AE674" s="152"/>
      <c r="AF674" s="152" t="s">
        <v>329</v>
      </c>
      <c r="AG674" s="152">
        <v>0</v>
      </c>
      <c r="AH674" s="152"/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  <c r="AV674" s="152"/>
      <c r="AW674" s="152"/>
      <c r="AX674" s="152"/>
      <c r="AY674" s="152"/>
      <c r="AZ674" s="152"/>
      <c r="BA674" s="152"/>
      <c r="BB674" s="152"/>
      <c r="BC674" s="152"/>
      <c r="BD674" s="152"/>
      <c r="BE674" s="152"/>
      <c r="BF674" s="152"/>
      <c r="BG674" s="152"/>
    </row>
    <row r="675" spans="1:59" outlineLevel="1" x14ac:dyDescent="0.2">
      <c r="A675" s="159"/>
      <c r="B675" s="160"/>
      <c r="C675" s="193" t="s">
        <v>3118</v>
      </c>
      <c r="D675" s="191"/>
      <c r="E675" s="192">
        <v>19.75</v>
      </c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52"/>
      <c r="X675" s="152"/>
      <c r="Y675" s="152"/>
      <c r="Z675" s="152"/>
      <c r="AA675" s="152"/>
      <c r="AB675" s="152"/>
      <c r="AC675" s="152"/>
      <c r="AD675" s="152"/>
      <c r="AE675" s="152"/>
      <c r="AF675" s="152" t="s">
        <v>329</v>
      </c>
      <c r="AG675" s="152">
        <v>0</v>
      </c>
      <c r="AH675" s="152"/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  <c r="AV675" s="152"/>
      <c r="AW675" s="152"/>
      <c r="AX675" s="152"/>
      <c r="AY675" s="152"/>
      <c r="AZ675" s="152"/>
      <c r="BA675" s="152"/>
      <c r="BB675" s="152"/>
      <c r="BC675" s="152"/>
      <c r="BD675" s="152"/>
      <c r="BE675" s="152"/>
      <c r="BF675" s="152"/>
      <c r="BG675" s="152"/>
    </row>
    <row r="676" spans="1:59" outlineLevel="1" x14ac:dyDescent="0.2">
      <c r="A676" s="159"/>
      <c r="B676" s="160"/>
      <c r="C676" s="193" t="s">
        <v>3119</v>
      </c>
      <c r="D676" s="191"/>
      <c r="E676" s="192">
        <v>2.64</v>
      </c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52"/>
      <c r="X676" s="152"/>
      <c r="Y676" s="152"/>
      <c r="Z676" s="152"/>
      <c r="AA676" s="152"/>
      <c r="AB676" s="152"/>
      <c r="AC676" s="152"/>
      <c r="AD676" s="152"/>
      <c r="AE676" s="152"/>
      <c r="AF676" s="152" t="s">
        <v>329</v>
      </c>
      <c r="AG676" s="152">
        <v>0</v>
      </c>
      <c r="AH676" s="152"/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  <c r="AV676" s="152"/>
      <c r="AW676" s="152"/>
      <c r="AX676" s="152"/>
      <c r="AY676" s="152"/>
      <c r="AZ676" s="152"/>
      <c r="BA676" s="152"/>
      <c r="BB676" s="152"/>
      <c r="BC676" s="152"/>
      <c r="BD676" s="152"/>
      <c r="BE676" s="152"/>
      <c r="BF676" s="152"/>
      <c r="BG676" s="152"/>
    </row>
    <row r="677" spans="1:59" outlineLevel="1" x14ac:dyDescent="0.2">
      <c r="A677" s="171">
        <v>248</v>
      </c>
      <c r="B677" s="172" t="s">
        <v>1224</v>
      </c>
      <c r="C677" s="187" t="s">
        <v>1225</v>
      </c>
      <c r="D677" s="173" t="s">
        <v>364</v>
      </c>
      <c r="E677" s="174">
        <v>25.62</v>
      </c>
      <c r="F677" s="175"/>
      <c r="G677" s="176">
        <f>ROUND(E677*F677,2)</f>
        <v>0</v>
      </c>
      <c r="H677" s="175"/>
      <c r="I677" s="176">
        <f>ROUND(E677*H677,2)</f>
        <v>0</v>
      </c>
      <c r="J677" s="175"/>
      <c r="K677" s="176">
        <f>ROUND(E677*J677,2)</f>
        <v>0</v>
      </c>
      <c r="L677" s="176">
        <v>15</v>
      </c>
      <c r="M677" s="176">
        <f>G677*(1+L677/100)</f>
        <v>0</v>
      </c>
      <c r="N677" s="176">
        <v>1E-4</v>
      </c>
      <c r="O677" s="176">
        <f>ROUND(E677*N677,2)</f>
        <v>0</v>
      </c>
      <c r="P677" s="176">
        <v>0</v>
      </c>
      <c r="Q677" s="176">
        <f>ROUND(E677*P677,2)</f>
        <v>0</v>
      </c>
      <c r="R677" s="176" t="s">
        <v>1129</v>
      </c>
      <c r="S677" s="176" t="s">
        <v>269</v>
      </c>
      <c r="T677" s="161">
        <v>0.12</v>
      </c>
      <c r="U677" s="161">
        <f>ROUND(E677*T677,2)</f>
        <v>3.07</v>
      </c>
      <c r="V677" s="161"/>
      <c r="W677" s="152"/>
      <c r="X677" s="152"/>
      <c r="Y677" s="152"/>
      <c r="Z677" s="152"/>
      <c r="AA677" s="152"/>
      <c r="AB677" s="152"/>
      <c r="AC677" s="152"/>
      <c r="AD677" s="152"/>
      <c r="AE677" s="152"/>
      <c r="AF677" s="152" t="s">
        <v>433</v>
      </c>
      <c r="AG677" s="152"/>
      <c r="AH677" s="152"/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  <c r="AV677" s="152"/>
      <c r="AW677" s="152"/>
      <c r="AX677" s="152"/>
      <c r="AY677" s="152"/>
      <c r="AZ677" s="152"/>
      <c r="BA677" s="152"/>
      <c r="BB677" s="152"/>
      <c r="BC677" s="152"/>
      <c r="BD677" s="152"/>
      <c r="BE677" s="152"/>
      <c r="BF677" s="152"/>
      <c r="BG677" s="152"/>
    </row>
    <row r="678" spans="1:59" outlineLevel="1" x14ac:dyDescent="0.2">
      <c r="A678" s="159"/>
      <c r="B678" s="160"/>
      <c r="C678" s="193" t="s">
        <v>3120</v>
      </c>
      <c r="D678" s="191"/>
      <c r="E678" s="192">
        <v>25.62</v>
      </c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52"/>
      <c r="X678" s="152"/>
      <c r="Y678" s="152"/>
      <c r="Z678" s="152"/>
      <c r="AA678" s="152"/>
      <c r="AB678" s="152"/>
      <c r="AC678" s="152"/>
      <c r="AD678" s="152"/>
      <c r="AE678" s="152"/>
      <c r="AF678" s="152" t="s">
        <v>329</v>
      </c>
      <c r="AG678" s="152">
        <v>0</v>
      </c>
      <c r="AH678" s="152"/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  <c r="AV678" s="152"/>
      <c r="AW678" s="152"/>
      <c r="AX678" s="152"/>
      <c r="AY678" s="152"/>
      <c r="AZ678" s="152"/>
      <c r="BA678" s="152"/>
      <c r="BB678" s="152"/>
      <c r="BC678" s="152"/>
      <c r="BD678" s="152"/>
      <c r="BE678" s="152"/>
      <c r="BF678" s="152"/>
      <c r="BG678" s="152"/>
    </row>
    <row r="679" spans="1:59" outlineLevel="1" x14ac:dyDescent="0.2">
      <c r="A679" s="171">
        <v>249</v>
      </c>
      <c r="B679" s="172" t="s">
        <v>1227</v>
      </c>
      <c r="C679" s="187" t="s">
        <v>1228</v>
      </c>
      <c r="D679" s="173" t="s">
        <v>353</v>
      </c>
      <c r="E679" s="174">
        <v>243.66050000000001</v>
      </c>
      <c r="F679" s="175"/>
      <c r="G679" s="176">
        <f>ROUND(E679*F679,2)</f>
        <v>0</v>
      </c>
      <c r="H679" s="175"/>
      <c r="I679" s="176">
        <f>ROUND(E679*H679,2)</f>
        <v>0</v>
      </c>
      <c r="J679" s="175"/>
      <c r="K679" s="176">
        <f>ROUND(E679*J679,2)</f>
        <v>0</v>
      </c>
      <c r="L679" s="176">
        <v>15</v>
      </c>
      <c r="M679" s="176">
        <f>G679*(1+L679/100)</f>
        <v>0</v>
      </c>
      <c r="N679" s="176">
        <v>0</v>
      </c>
      <c r="O679" s="176">
        <f>ROUND(E679*N679,2)</f>
        <v>0</v>
      </c>
      <c r="P679" s="176">
        <v>0</v>
      </c>
      <c r="Q679" s="176">
        <f>ROUND(E679*P679,2)</f>
        <v>0</v>
      </c>
      <c r="R679" s="176"/>
      <c r="S679" s="176" t="s">
        <v>265</v>
      </c>
      <c r="T679" s="161">
        <v>0</v>
      </c>
      <c r="U679" s="161">
        <f>ROUND(E679*T679,2)</f>
        <v>0</v>
      </c>
      <c r="V679" s="161"/>
      <c r="W679" s="152"/>
      <c r="X679" s="152"/>
      <c r="Y679" s="152"/>
      <c r="Z679" s="152"/>
      <c r="AA679" s="152"/>
      <c r="AB679" s="152"/>
      <c r="AC679" s="152"/>
      <c r="AD679" s="152"/>
      <c r="AE679" s="152"/>
      <c r="AF679" s="152" t="s">
        <v>398</v>
      </c>
      <c r="AG679" s="152"/>
      <c r="AH679" s="152"/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  <c r="AV679" s="152"/>
      <c r="AW679" s="152"/>
      <c r="AX679" s="152"/>
      <c r="AY679" s="152"/>
      <c r="AZ679" s="152"/>
      <c r="BA679" s="152"/>
      <c r="BB679" s="152"/>
      <c r="BC679" s="152"/>
      <c r="BD679" s="152"/>
      <c r="BE679" s="152"/>
      <c r="BF679" s="152"/>
      <c r="BG679" s="152"/>
    </row>
    <row r="680" spans="1:59" outlineLevel="1" x14ac:dyDescent="0.2">
      <c r="A680" s="159"/>
      <c r="B680" s="160"/>
      <c r="C680" s="193" t="s">
        <v>3121</v>
      </c>
      <c r="D680" s="191"/>
      <c r="E680" s="192">
        <v>243.66</v>
      </c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52"/>
      <c r="X680" s="152"/>
      <c r="Y680" s="152"/>
      <c r="Z680" s="152"/>
      <c r="AA680" s="152"/>
      <c r="AB680" s="152"/>
      <c r="AC680" s="152"/>
      <c r="AD680" s="152"/>
      <c r="AE680" s="152"/>
      <c r="AF680" s="152" t="s">
        <v>329</v>
      </c>
      <c r="AG680" s="152">
        <v>0</v>
      </c>
      <c r="AH680" s="152"/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  <c r="AV680" s="152"/>
      <c r="AW680" s="152"/>
      <c r="AX680" s="152"/>
      <c r="AY680" s="152"/>
      <c r="AZ680" s="152"/>
      <c r="BA680" s="152"/>
      <c r="BB680" s="152"/>
      <c r="BC680" s="152"/>
      <c r="BD680" s="152"/>
      <c r="BE680" s="152"/>
      <c r="BF680" s="152"/>
      <c r="BG680" s="152"/>
    </row>
    <row r="681" spans="1:59" outlineLevel="1" x14ac:dyDescent="0.2">
      <c r="A681" s="171">
        <v>250</v>
      </c>
      <c r="B681" s="172" t="s">
        <v>1230</v>
      </c>
      <c r="C681" s="187" t="s">
        <v>1231</v>
      </c>
      <c r="D681" s="173" t="s">
        <v>0</v>
      </c>
      <c r="E681" s="174">
        <v>2230.02</v>
      </c>
      <c r="F681" s="175"/>
      <c r="G681" s="176">
        <f>ROUND(E681*F681,2)</f>
        <v>0</v>
      </c>
      <c r="H681" s="175"/>
      <c r="I681" s="176">
        <f>ROUND(E681*H681,2)</f>
        <v>0</v>
      </c>
      <c r="J681" s="175"/>
      <c r="K681" s="176">
        <f>ROUND(E681*J681,2)</f>
        <v>0</v>
      </c>
      <c r="L681" s="176">
        <v>15</v>
      </c>
      <c r="M681" s="176">
        <f>G681*(1+L681/100)</f>
        <v>0</v>
      </c>
      <c r="N681" s="176">
        <v>0</v>
      </c>
      <c r="O681" s="176">
        <f>ROUND(E681*N681,2)</f>
        <v>0</v>
      </c>
      <c r="P681" s="176">
        <v>0</v>
      </c>
      <c r="Q681" s="176">
        <f>ROUND(E681*P681,2)</f>
        <v>0</v>
      </c>
      <c r="R681" s="176" t="s">
        <v>1129</v>
      </c>
      <c r="S681" s="176" t="s">
        <v>269</v>
      </c>
      <c r="T681" s="161">
        <v>0</v>
      </c>
      <c r="U681" s="161">
        <f>ROUND(E681*T681,2)</f>
        <v>0</v>
      </c>
      <c r="V681" s="161"/>
      <c r="W681" s="152"/>
      <c r="X681" s="152"/>
      <c r="Y681" s="152"/>
      <c r="Z681" s="152"/>
      <c r="AA681" s="152"/>
      <c r="AB681" s="152"/>
      <c r="AC681" s="152"/>
      <c r="AD681" s="152"/>
      <c r="AE681" s="152"/>
      <c r="AF681" s="152" t="s">
        <v>433</v>
      </c>
      <c r="AG681" s="152"/>
      <c r="AH681" s="152"/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  <c r="AV681" s="152"/>
      <c r="AW681" s="152"/>
      <c r="AX681" s="152"/>
      <c r="AY681" s="152"/>
      <c r="AZ681" s="152"/>
      <c r="BA681" s="152"/>
      <c r="BB681" s="152"/>
      <c r="BC681" s="152"/>
      <c r="BD681" s="152"/>
      <c r="BE681" s="152"/>
      <c r="BF681" s="152"/>
      <c r="BG681" s="152"/>
    </row>
    <row r="682" spans="1:59" outlineLevel="1" x14ac:dyDescent="0.2">
      <c r="A682" s="159"/>
      <c r="B682" s="160"/>
      <c r="C682" s="193" t="s">
        <v>3122</v>
      </c>
      <c r="D682" s="191"/>
      <c r="E682" s="192">
        <v>2230.02</v>
      </c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52"/>
      <c r="X682" s="152"/>
      <c r="Y682" s="152"/>
      <c r="Z682" s="152"/>
      <c r="AA682" s="152"/>
      <c r="AB682" s="152"/>
      <c r="AC682" s="152"/>
      <c r="AD682" s="152"/>
      <c r="AE682" s="152"/>
      <c r="AF682" s="152" t="s">
        <v>329</v>
      </c>
      <c r="AG682" s="152">
        <v>0</v>
      </c>
      <c r="AH682" s="152"/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  <c r="AV682" s="152"/>
      <c r="AW682" s="152"/>
      <c r="AX682" s="152"/>
      <c r="AY682" s="152"/>
      <c r="AZ682" s="152"/>
      <c r="BA682" s="152"/>
      <c r="BB682" s="152"/>
      <c r="BC682" s="152"/>
      <c r="BD682" s="152"/>
      <c r="BE682" s="152"/>
      <c r="BF682" s="152"/>
      <c r="BG682" s="152"/>
    </row>
    <row r="683" spans="1:59" x14ac:dyDescent="0.2">
      <c r="A683" s="166" t="s">
        <v>260</v>
      </c>
      <c r="B683" s="167" t="s">
        <v>224</v>
      </c>
      <c r="C683" s="185" t="s">
        <v>225</v>
      </c>
      <c r="D683" s="168"/>
      <c r="E683" s="169"/>
      <c r="F683" s="170"/>
      <c r="G683" s="170">
        <f>SUMIF(AF684:AF691,"&lt;&gt;NOR",G684:G691)</f>
        <v>0</v>
      </c>
      <c r="H683" s="170"/>
      <c r="I683" s="170">
        <f>SUM(I684:I691)</f>
        <v>0</v>
      </c>
      <c r="J683" s="170"/>
      <c r="K683" s="170">
        <f>SUM(K684:K691)</f>
        <v>0</v>
      </c>
      <c r="L683" s="170"/>
      <c r="M683" s="170">
        <f>SUM(M684:M691)</f>
        <v>0</v>
      </c>
      <c r="N683" s="170"/>
      <c r="O683" s="170">
        <f>SUM(O684:O691)</f>
        <v>0.33</v>
      </c>
      <c r="P683" s="170"/>
      <c r="Q683" s="170">
        <f>SUM(Q684:Q691)</f>
        <v>0</v>
      </c>
      <c r="R683" s="170"/>
      <c r="S683" s="170"/>
      <c r="T683" s="165"/>
      <c r="U683" s="165">
        <f>SUM(U684:U691)</f>
        <v>302.42</v>
      </c>
      <c r="V683" s="165"/>
      <c r="AF683" t="s">
        <v>261</v>
      </c>
    </row>
    <row r="684" spans="1:59" ht="22.5" outlineLevel="1" x14ac:dyDescent="0.2">
      <c r="A684" s="171">
        <v>251</v>
      </c>
      <c r="B684" s="172" t="s">
        <v>1233</v>
      </c>
      <c r="C684" s="187" t="s">
        <v>1234</v>
      </c>
      <c r="D684" s="173" t="s">
        <v>353</v>
      </c>
      <c r="E684" s="174">
        <v>1859.44</v>
      </c>
      <c r="F684" s="175"/>
      <c r="G684" s="176">
        <f>ROUND(E684*F684,2)</f>
        <v>0</v>
      </c>
      <c r="H684" s="175"/>
      <c r="I684" s="176">
        <f>ROUND(E684*H684,2)</f>
        <v>0</v>
      </c>
      <c r="J684" s="175"/>
      <c r="K684" s="176">
        <f>ROUND(E684*J684,2)</f>
        <v>0</v>
      </c>
      <c r="L684" s="176">
        <v>15</v>
      </c>
      <c r="M684" s="176">
        <f>G684*(1+L684/100)</f>
        <v>0</v>
      </c>
      <c r="N684" s="176">
        <v>1.4999999999999999E-4</v>
      </c>
      <c r="O684" s="176">
        <f>ROUND(E684*N684,2)</f>
        <v>0.28000000000000003</v>
      </c>
      <c r="P684" s="176">
        <v>0</v>
      </c>
      <c r="Q684" s="176">
        <f>ROUND(E684*P684,2)</f>
        <v>0</v>
      </c>
      <c r="R684" s="176" t="s">
        <v>1235</v>
      </c>
      <c r="S684" s="176" t="s">
        <v>397</v>
      </c>
      <c r="T684" s="161">
        <v>0.15</v>
      </c>
      <c r="U684" s="161">
        <f>ROUND(E684*T684,2)</f>
        <v>278.92</v>
      </c>
      <c r="V684" s="161"/>
      <c r="W684" s="152"/>
      <c r="X684" s="152"/>
      <c r="Y684" s="152"/>
      <c r="Z684" s="152"/>
      <c r="AA684" s="152"/>
      <c r="AB684" s="152"/>
      <c r="AC684" s="152"/>
      <c r="AD684" s="152"/>
      <c r="AE684" s="152"/>
      <c r="AF684" s="152" t="s">
        <v>433</v>
      </c>
      <c r="AG684" s="152"/>
      <c r="AH684" s="152"/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  <c r="AU684" s="152"/>
      <c r="AV684" s="152"/>
      <c r="AW684" s="152"/>
      <c r="AX684" s="152"/>
      <c r="AY684" s="152"/>
      <c r="AZ684" s="152"/>
      <c r="BA684" s="152"/>
      <c r="BB684" s="152"/>
      <c r="BC684" s="152"/>
      <c r="BD684" s="152"/>
      <c r="BE684" s="152"/>
      <c r="BF684" s="152"/>
      <c r="BG684" s="152"/>
    </row>
    <row r="685" spans="1:59" outlineLevel="1" x14ac:dyDescent="0.2">
      <c r="A685" s="159"/>
      <c r="B685" s="160"/>
      <c r="C685" s="257" t="s">
        <v>1236</v>
      </c>
      <c r="D685" s="258"/>
      <c r="E685" s="258"/>
      <c r="F685" s="258"/>
      <c r="G685" s="258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52"/>
      <c r="X685" s="152"/>
      <c r="Y685" s="152"/>
      <c r="Z685" s="152"/>
      <c r="AA685" s="152"/>
      <c r="AB685" s="152"/>
      <c r="AC685" s="152"/>
      <c r="AD685" s="152"/>
      <c r="AE685" s="152"/>
      <c r="AF685" s="152" t="s">
        <v>327</v>
      </c>
      <c r="AG685" s="152"/>
      <c r="AH685" s="152"/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  <c r="AV685" s="152"/>
      <c r="AW685" s="152"/>
      <c r="AX685" s="152"/>
      <c r="AY685" s="152"/>
      <c r="AZ685" s="152"/>
      <c r="BA685" s="152"/>
      <c r="BB685" s="152"/>
      <c r="BC685" s="152"/>
      <c r="BD685" s="152"/>
      <c r="BE685" s="152"/>
      <c r="BF685" s="152"/>
      <c r="BG685" s="152"/>
    </row>
    <row r="686" spans="1:59" outlineLevel="1" x14ac:dyDescent="0.2">
      <c r="A686" s="159"/>
      <c r="B686" s="160"/>
      <c r="C686" s="193" t="s">
        <v>3123</v>
      </c>
      <c r="D686" s="191"/>
      <c r="E686" s="192">
        <v>1859.44</v>
      </c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52"/>
      <c r="X686" s="152"/>
      <c r="Y686" s="152"/>
      <c r="Z686" s="152"/>
      <c r="AA686" s="152"/>
      <c r="AB686" s="152"/>
      <c r="AC686" s="152"/>
      <c r="AD686" s="152"/>
      <c r="AE686" s="152"/>
      <c r="AF686" s="152" t="s">
        <v>329</v>
      </c>
      <c r="AG686" s="152">
        <v>0</v>
      </c>
      <c r="AH686" s="152"/>
      <c r="AI686" s="15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  <c r="AU686" s="152"/>
      <c r="AV686" s="152"/>
      <c r="AW686" s="152"/>
      <c r="AX686" s="152"/>
      <c r="AY686" s="152"/>
      <c r="AZ686" s="152"/>
      <c r="BA686" s="152"/>
      <c r="BB686" s="152"/>
      <c r="BC686" s="152"/>
      <c r="BD686" s="152"/>
      <c r="BE686" s="152"/>
      <c r="BF686" s="152"/>
      <c r="BG686" s="152"/>
    </row>
    <row r="687" spans="1:59" outlineLevel="1" x14ac:dyDescent="0.2">
      <c r="A687" s="171">
        <v>252</v>
      </c>
      <c r="B687" s="172" t="s">
        <v>1239</v>
      </c>
      <c r="C687" s="187" t="s">
        <v>1240</v>
      </c>
      <c r="D687" s="173" t="s">
        <v>353</v>
      </c>
      <c r="E687" s="174">
        <v>26.2</v>
      </c>
      <c r="F687" s="175"/>
      <c r="G687" s="176">
        <f>ROUND(E687*F687,2)</f>
        <v>0</v>
      </c>
      <c r="H687" s="175"/>
      <c r="I687" s="176">
        <f>ROUND(E687*H687,2)</f>
        <v>0</v>
      </c>
      <c r="J687" s="175"/>
      <c r="K687" s="176">
        <f>ROUND(E687*J687,2)</f>
        <v>0</v>
      </c>
      <c r="L687" s="176">
        <v>15</v>
      </c>
      <c r="M687" s="176">
        <f>G687*(1+L687/100)</f>
        <v>0</v>
      </c>
      <c r="N687" s="176">
        <v>3.1E-4</v>
      </c>
      <c r="O687" s="176">
        <f>ROUND(E687*N687,2)</f>
        <v>0.01</v>
      </c>
      <c r="P687" s="176">
        <v>0</v>
      </c>
      <c r="Q687" s="176">
        <f>ROUND(E687*P687,2)</f>
        <v>0</v>
      </c>
      <c r="R687" s="176" t="s">
        <v>1235</v>
      </c>
      <c r="S687" s="176" t="s">
        <v>269</v>
      </c>
      <c r="T687" s="161">
        <v>0.40300000000000002</v>
      </c>
      <c r="U687" s="161">
        <f>ROUND(E687*T687,2)</f>
        <v>10.56</v>
      </c>
      <c r="V687" s="161"/>
      <c r="W687" s="152"/>
      <c r="X687" s="152"/>
      <c r="Y687" s="152"/>
      <c r="Z687" s="152"/>
      <c r="AA687" s="152"/>
      <c r="AB687" s="152"/>
      <c r="AC687" s="152"/>
      <c r="AD687" s="152"/>
      <c r="AE687" s="152"/>
      <c r="AF687" s="152" t="s">
        <v>433</v>
      </c>
      <c r="AG687" s="152"/>
      <c r="AH687" s="152"/>
      <c r="AI687" s="152"/>
      <c r="AJ687" s="152"/>
      <c r="AK687" s="152"/>
      <c r="AL687" s="152"/>
      <c r="AM687" s="152"/>
      <c r="AN687" s="152"/>
      <c r="AO687" s="152"/>
      <c r="AP687" s="152"/>
      <c r="AQ687" s="152"/>
      <c r="AR687" s="152"/>
      <c r="AS687" s="152"/>
      <c r="AT687" s="152"/>
      <c r="AU687" s="152"/>
      <c r="AV687" s="152"/>
      <c r="AW687" s="152"/>
      <c r="AX687" s="152"/>
      <c r="AY687" s="152"/>
      <c r="AZ687" s="152"/>
      <c r="BA687" s="152"/>
      <c r="BB687" s="152"/>
      <c r="BC687" s="152"/>
      <c r="BD687" s="152"/>
      <c r="BE687" s="152"/>
      <c r="BF687" s="152"/>
      <c r="BG687" s="152"/>
    </row>
    <row r="688" spans="1:59" outlineLevel="1" x14ac:dyDescent="0.2">
      <c r="A688" s="159"/>
      <c r="B688" s="160"/>
      <c r="C688" s="193" t="s">
        <v>3124</v>
      </c>
      <c r="D688" s="191"/>
      <c r="E688" s="192">
        <v>26.2</v>
      </c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52"/>
      <c r="X688" s="152"/>
      <c r="Y688" s="152"/>
      <c r="Z688" s="152"/>
      <c r="AA688" s="152"/>
      <c r="AB688" s="152"/>
      <c r="AC688" s="152"/>
      <c r="AD688" s="152"/>
      <c r="AE688" s="152"/>
      <c r="AF688" s="152" t="s">
        <v>329</v>
      </c>
      <c r="AG688" s="152">
        <v>0</v>
      </c>
      <c r="AH688" s="152"/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  <c r="AU688" s="152"/>
      <c r="AV688" s="152"/>
      <c r="AW688" s="152"/>
      <c r="AX688" s="152"/>
      <c r="AY688" s="152"/>
      <c r="AZ688" s="152"/>
      <c r="BA688" s="152"/>
      <c r="BB688" s="152"/>
      <c r="BC688" s="152"/>
      <c r="BD688" s="152"/>
      <c r="BE688" s="152"/>
      <c r="BF688" s="152"/>
      <c r="BG688" s="152"/>
    </row>
    <row r="689" spans="1:59" outlineLevel="1" x14ac:dyDescent="0.2">
      <c r="A689" s="171">
        <v>253</v>
      </c>
      <c r="B689" s="172" t="s">
        <v>3125</v>
      </c>
      <c r="C689" s="187" t="s">
        <v>3126</v>
      </c>
      <c r="D689" s="173" t="s">
        <v>353</v>
      </c>
      <c r="E689" s="174">
        <v>133.36000000000001</v>
      </c>
      <c r="F689" s="175"/>
      <c r="G689" s="176">
        <f>ROUND(E689*F689,2)</f>
        <v>0</v>
      </c>
      <c r="H689" s="175"/>
      <c r="I689" s="176">
        <f>ROUND(E689*H689,2)</f>
        <v>0</v>
      </c>
      <c r="J689" s="175"/>
      <c r="K689" s="176">
        <f>ROUND(E689*J689,2)</f>
        <v>0</v>
      </c>
      <c r="L689" s="176">
        <v>15</v>
      </c>
      <c r="M689" s="176">
        <f>G689*(1+L689/100)</f>
        <v>0</v>
      </c>
      <c r="N689" s="176">
        <v>3.2000000000000003E-4</v>
      </c>
      <c r="O689" s="176">
        <f>ROUND(E689*N689,2)</f>
        <v>0.04</v>
      </c>
      <c r="P689" s="176">
        <v>0</v>
      </c>
      <c r="Q689" s="176">
        <f>ROUND(E689*P689,2)</f>
        <v>0</v>
      </c>
      <c r="R689" s="176" t="s">
        <v>1235</v>
      </c>
      <c r="S689" s="176" t="s">
        <v>269</v>
      </c>
      <c r="T689" s="161">
        <v>9.7000000000000003E-2</v>
      </c>
      <c r="U689" s="161">
        <f>ROUND(E689*T689,2)</f>
        <v>12.94</v>
      </c>
      <c r="V689" s="161"/>
      <c r="W689" s="152"/>
      <c r="X689" s="152"/>
      <c r="Y689" s="152"/>
      <c r="Z689" s="152"/>
      <c r="AA689" s="152"/>
      <c r="AB689" s="152"/>
      <c r="AC689" s="152"/>
      <c r="AD689" s="152"/>
      <c r="AE689" s="152"/>
      <c r="AF689" s="152" t="s">
        <v>433</v>
      </c>
      <c r="AG689" s="152"/>
      <c r="AH689" s="152"/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  <c r="AV689" s="152"/>
      <c r="AW689" s="152"/>
      <c r="AX689" s="152"/>
      <c r="AY689" s="152"/>
      <c r="AZ689" s="152"/>
      <c r="BA689" s="152"/>
      <c r="BB689" s="152"/>
      <c r="BC689" s="152"/>
      <c r="BD689" s="152"/>
      <c r="BE689" s="152"/>
      <c r="BF689" s="152"/>
      <c r="BG689" s="152"/>
    </row>
    <row r="690" spans="1:59" outlineLevel="1" x14ac:dyDescent="0.2">
      <c r="A690" s="159"/>
      <c r="B690" s="160"/>
      <c r="C690" s="257" t="s">
        <v>3127</v>
      </c>
      <c r="D690" s="258"/>
      <c r="E690" s="258"/>
      <c r="F690" s="258"/>
      <c r="G690" s="258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52"/>
      <c r="X690" s="152"/>
      <c r="Y690" s="152"/>
      <c r="Z690" s="152"/>
      <c r="AA690" s="152"/>
      <c r="AB690" s="152"/>
      <c r="AC690" s="152"/>
      <c r="AD690" s="152"/>
      <c r="AE690" s="152"/>
      <c r="AF690" s="152" t="s">
        <v>327</v>
      </c>
      <c r="AG690" s="152"/>
      <c r="AH690" s="152"/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  <c r="AU690" s="152"/>
      <c r="AV690" s="152"/>
      <c r="AW690" s="152"/>
      <c r="AX690" s="152"/>
      <c r="AY690" s="152"/>
      <c r="AZ690" s="152"/>
      <c r="BA690" s="152"/>
      <c r="BB690" s="152"/>
      <c r="BC690" s="152"/>
      <c r="BD690" s="152"/>
      <c r="BE690" s="152"/>
      <c r="BF690" s="152"/>
      <c r="BG690" s="152"/>
    </row>
    <row r="691" spans="1:59" outlineLevel="1" x14ac:dyDescent="0.2">
      <c r="A691" s="159"/>
      <c r="B691" s="160"/>
      <c r="C691" s="193" t="s">
        <v>3128</v>
      </c>
      <c r="D691" s="191"/>
      <c r="E691" s="192">
        <v>133.36000000000001</v>
      </c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52"/>
      <c r="X691" s="152"/>
      <c r="Y691" s="152"/>
      <c r="Z691" s="152"/>
      <c r="AA691" s="152"/>
      <c r="AB691" s="152"/>
      <c r="AC691" s="152"/>
      <c r="AD691" s="152"/>
      <c r="AE691" s="152"/>
      <c r="AF691" s="152" t="s">
        <v>329</v>
      </c>
      <c r="AG691" s="152">
        <v>0</v>
      </c>
      <c r="AH691" s="152"/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  <c r="AU691" s="152"/>
      <c r="AV691" s="152"/>
      <c r="AW691" s="152"/>
      <c r="AX691" s="152"/>
      <c r="AY691" s="152"/>
      <c r="AZ691" s="152"/>
      <c r="BA691" s="152"/>
      <c r="BB691" s="152"/>
      <c r="BC691" s="152"/>
      <c r="BD691" s="152"/>
      <c r="BE691" s="152"/>
      <c r="BF691" s="152"/>
      <c r="BG691" s="152"/>
    </row>
    <row r="692" spans="1:59" x14ac:dyDescent="0.2">
      <c r="A692" s="166" t="s">
        <v>260</v>
      </c>
      <c r="B692" s="167" t="s">
        <v>226</v>
      </c>
      <c r="C692" s="185" t="s">
        <v>227</v>
      </c>
      <c r="D692" s="168"/>
      <c r="E692" s="169"/>
      <c r="F692" s="170"/>
      <c r="G692" s="170">
        <f>SUMIF(AF693:AF699,"&lt;&gt;NOR",G693:G699)</f>
        <v>0</v>
      </c>
      <c r="H692" s="170"/>
      <c r="I692" s="170">
        <f>SUM(I693:I699)</f>
        <v>0</v>
      </c>
      <c r="J692" s="170"/>
      <c r="K692" s="170">
        <f>SUM(K693:K699)</f>
        <v>0</v>
      </c>
      <c r="L692" s="170"/>
      <c r="M692" s="170">
        <f>SUM(M693:M699)</f>
        <v>0</v>
      </c>
      <c r="N692" s="170"/>
      <c r="O692" s="170">
        <f>SUM(O693:O699)</f>
        <v>0.36</v>
      </c>
      <c r="P692" s="170"/>
      <c r="Q692" s="170">
        <f>SUM(Q693:Q699)</f>
        <v>0</v>
      </c>
      <c r="R692" s="170"/>
      <c r="S692" s="170"/>
      <c r="T692" s="165"/>
      <c r="U692" s="165">
        <f>SUM(U693:U699)</f>
        <v>180.89</v>
      </c>
      <c r="V692" s="165"/>
      <c r="AF692" t="s">
        <v>261</v>
      </c>
    </row>
    <row r="693" spans="1:59" outlineLevel="1" x14ac:dyDescent="0.2">
      <c r="A693" s="171">
        <v>254</v>
      </c>
      <c r="B693" s="172" t="s">
        <v>1246</v>
      </c>
      <c r="C693" s="187" t="s">
        <v>1247</v>
      </c>
      <c r="D693" s="173" t="s">
        <v>353</v>
      </c>
      <c r="E693" s="174">
        <v>795.05</v>
      </c>
      <c r="F693" s="175"/>
      <c r="G693" s="176">
        <f>ROUND(E693*F693,2)</f>
        <v>0</v>
      </c>
      <c r="H693" s="175"/>
      <c r="I693" s="176">
        <f>ROUND(E693*H693,2)</f>
        <v>0</v>
      </c>
      <c r="J693" s="175"/>
      <c r="K693" s="176">
        <f>ROUND(E693*J693,2)</f>
        <v>0</v>
      </c>
      <c r="L693" s="176">
        <v>15</v>
      </c>
      <c r="M693" s="176">
        <f>G693*(1+L693/100)</f>
        <v>0</v>
      </c>
      <c r="N693" s="176">
        <v>1.4999999999999999E-4</v>
      </c>
      <c r="O693" s="176">
        <f>ROUND(E693*N693,2)</f>
        <v>0.12</v>
      </c>
      <c r="P693" s="176">
        <v>0</v>
      </c>
      <c r="Q693" s="176">
        <f>ROUND(E693*P693,2)</f>
        <v>0</v>
      </c>
      <c r="R693" s="176" t="s">
        <v>1248</v>
      </c>
      <c r="S693" s="176" t="s">
        <v>269</v>
      </c>
      <c r="T693" s="161">
        <v>3.2480000000000002E-2</v>
      </c>
      <c r="U693" s="161">
        <f>ROUND(E693*T693,2)</f>
        <v>25.82</v>
      </c>
      <c r="V693" s="161"/>
      <c r="W693" s="152"/>
      <c r="X693" s="152"/>
      <c r="Y693" s="152"/>
      <c r="Z693" s="152"/>
      <c r="AA693" s="152"/>
      <c r="AB693" s="152"/>
      <c r="AC693" s="152"/>
      <c r="AD693" s="152"/>
      <c r="AE693" s="152"/>
      <c r="AF693" s="152" t="s">
        <v>433</v>
      </c>
      <c r="AG693" s="152"/>
      <c r="AH693" s="152"/>
      <c r="AI693" s="15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  <c r="AU693" s="152"/>
      <c r="AV693" s="152"/>
      <c r="AW693" s="152"/>
      <c r="AX693" s="152"/>
      <c r="AY693" s="152"/>
      <c r="AZ693" s="152"/>
      <c r="BA693" s="152"/>
      <c r="BB693" s="152"/>
      <c r="BC693" s="152"/>
      <c r="BD693" s="152"/>
      <c r="BE693" s="152"/>
      <c r="BF693" s="152"/>
      <c r="BG693" s="152"/>
    </row>
    <row r="694" spans="1:59" outlineLevel="1" x14ac:dyDescent="0.2">
      <c r="A694" s="159"/>
      <c r="B694" s="160"/>
      <c r="C694" s="193" t="s">
        <v>3129</v>
      </c>
      <c r="D694" s="191"/>
      <c r="E694" s="192">
        <v>572.91999999999996</v>
      </c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52"/>
      <c r="X694" s="152"/>
      <c r="Y694" s="152"/>
      <c r="Z694" s="152"/>
      <c r="AA694" s="152"/>
      <c r="AB694" s="152"/>
      <c r="AC694" s="152"/>
      <c r="AD694" s="152"/>
      <c r="AE694" s="152"/>
      <c r="AF694" s="152" t="s">
        <v>329</v>
      </c>
      <c r="AG694" s="152">
        <v>0</v>
      </c>
      <c r="AH694" s="152"/>
      <c r="AI694" s="15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  <c r="AU694" s="152"/>
      <c r="AV694" s="152"/>
      <c r="AW694" s="152"/>
      <c r="AX694" s="152"/>
      <c r="AY694" s="152"/>
      <c r="AZ694" s="152"/>
      <c r="BA694" s="152"/>
      <c r="BB694" s="152"/>
      <c r="BC694" s="152"/>
      <c r="BD694" s="152"/>
      <c r="BE694" s="152"/>
      <c r="BF694" s="152"/>
      <c r="BG694" s="152"/>
    </row>
    <row r="695" spans="1:59" outlineLevel="1" x14ac:dyDescent="0.2">
      <c r="A695" s="159"/>
      <c r="B695" s="160"/>
      <c r="C695" s="193" t="s">
        <v>3130</v>
      </c>
      <c r="D695" s="191"/>
      <c r="E695" s="192">
        <v>222.13</v>
      </c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52"/>
      <c r="X695" s="152"/>
      <c r="Y695" s="152"/>
      <c r="Z695" s="152"/>
      <c r="AA695" s="152"/>
      <c r="AB695" s="152"/>
      <c r="AC695" s="152"/>
      <c r="AD695" s="152"/>
      <c r="AE695" s="152"/>
      <c r="AF695" s="152" t="s">
        <v>329</v>
      </c>
      <c r="AG695" s="152">
        <v>0</v>
      </c>
      <c r="AH695" s="152"/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  <c r="AV695" s="152"/>
      <c r="AW695" s="152"/>
      <c r="AX695" s="152"/>
      <c r="AY695" s="152"/>
      <c r="AZ695" s="152"/>
      <c r="BA695" s="152"/>
      <c r="BB695" s="152"/>
      <c r="BC695" s="152"/>
      <c r="BD695" s="152"/>
      <c r="BE695" s="152"/>
      <c r="BF695" s="152"/>
      <c r="BG695" s="152"/>
    </row>
    <row r="696" spans="1:59" outlineLevel="1" x14ac:dyDescent="0.2">
      <c r="A696" s="171">
        <v>255</v>
      </c>
      <c r="B696" s="172" t="s">
        <v>1251</v>
      </c>
      <c r="C696" s="187" t="s">
        <v>1252</v>
      </c>
      <c r="D696" s="173" t="s">
        <v>353</v>
      </c>
      <c r="E696" s="174">
        <v>795.05</v>
      </c>
      <c r="F696" s="175"/>
      <c r="G696" s="176">
        <f>ROUND(E696*F696,2)</f>
        <v>0</v>
      </c>
      <c r="H696" s="175"/>
      <c r="I696" s="176">
        <f>ROUND(E696*H696,2)</f>
        <v>0</v>
      </c>
      <c r="J696" s="175"/>
      <c r="K696" s="176">
        <f>ROUND(E696*J696,2)</f>
        <v>0</v>
      </c>
      <c r="L696" s="176">
        <v>15</v>
      </c>
      <c r="M696" s="176">
        <f>G696*(1+L696/100)</f>
        <v>0</v>
      </c>
      <c r="N696" s="176">
        <v>2.9999999999999997E-4</v>
      </c>
      <c r="O696" s="176">
        <f>ROUND(E696*N696,2)</f>
        <v>0.24</v>
      </c>
      <c r="P696" s="176">
        <v>0</v>
      </c>
      <c r="Q696" s="176">
        <f>ROUND(E696*P696,2)</f>
        <v>0</v>
      </c>
      <c r="R696" s="176" t="s">
        <v>1248</v>
      </c>
      <c r="S696" s="176" t="s">
        <v>269</v>
      </c>
      <c r="T696" s="161">
        <v>0.19503999999999999</v>
      </c>
      <c r="U696" s="161">
        <f>ROUND(E696*T696,2)</f>
        <v>155.07</v>
      </c>
      <c r="V696" s="161"/>
      <c r="W696" s="152"/>
      <c r="X696" s="152"/>
      <c r="Y696" s="152"/>
      <c r="Z696" s="152"/>
      <c r="AA696" s="152"/>
      <c r="AB696" s="152"/>
      <c r="AC696" s="152"/>
      <c r="AD696" s="152"/>
      <c r="AE696" s="152"/>
      <c r="AF696" s="152" t="s">
        <v>433</v>
      </c>
      <c r="AG696" s="152"/>
      <c r="AH696" s="152"/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  <c r="AV696" s="152"/>
      <c r="AW696" s="152"/>
      <c r="AX696" s="152"/>
      <c r="AY696" s="152"/>
      <c r="AZ696" s="152"/>
      <c r="BA696" s="152"/>
      <c r="BB696" s="152"/>
      <c r="BC696" s="152"/>
      <c r="BD696" s="152"/>
      <c r="BE696" s="152"/>
      <c r="BF696" s="152"/>
      <c r="BG696" s="152"/>
    </row>
    <row r="697" spans="1:59" outlineLevel="1" x14ac:dyDescent="0.2">
      <c r="A697" s="159"/>
      <c r="B697" s="160"/>
      <c r="C697" s="193" t="s">
        <v>3129</v>
      </c>
      <c r="D697" s="191"/>
      <c r="E697" s="192">
        <v>572.91999999999996</v>
      </c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52"/>
      <c r="X697" s="152"/>
      <c r="Y697" s="152"/>
      <c r="Z697" s="152"/>
      <c r="AA697" s="152"/>
      <c r="AB697" s="152"/>
      <c r="AC697" s="152"/>
      <c r="AD697" s="152"/>
      <c r="AE697" s="152"/>
      <c r="AF697" s="152" t="s">
        <v>329</v>
      </c>
      <c r="AG697" s="152">
        <v>0</v>
      </c>
      <c r="AH697" s="152"/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  <c r="AU697" s="152"/>
      <c r="AV697" s="152"/>
      <c r="AW697" s="152"/>
      <c r="AX697" s="152"/>
      <c r="AY697" s="152"/>
      <c r="AZ697" s="152"/>
      <c r="BA697" s="152"/>
      <c r="BB697" s="152"/>
      <c r="BC697" s="152"/>
      <c r="BD697" s="152"/>
      <c r="BE697" s="152"/>
      <c r="BF697" s="152"/>
      <c r="BG697" s="152"/>
    </row>
    <row r="698" spans="1:59" outlineLevel="1" x14ac:dyDescent="0.2">
      <c r="A698" s="159"/>
      <c r="B698" s="160"/>
      <c r="C698" s="193" t="s">
        <v>3130</v>
      </c>
      <c r="D698" s="191"/>
      <c r="E698" s="192">
        <v>222.13</v>
      </c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52"/>
      <c r="X698" s="152"/>
      <c r="Y698" s="152"/>
      <c r="Z698" s="152"/>
      <c r="AA698" s="152"/>
      <c r="AB698" s="152"/>
      <c r="AC698" s="152"/>
      <c r="AD698" s="152"/>
      <c r="AE698" s="152"/>
      <c r="AF698" s="152" t="s">
        <v>329</v>
      </c>
      <c r="AG698" s="152">
        <v>0</v>
      </c>
      <c r="AH698" s="152"/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  <c r="AV698" s="152"/>
      <c r="AW698" s="152"/>
      <c r="AX698" s="152"/>
      <c r="AY698" s="152"/>
      <c r="AZ698" s="152"/>
      <c r="BA698" s="152"/>
      <c r="BB698" s="152"/>
      <c r="BC698" s="152"/>
      <c r="BD698" s="152"/>
      <c r="BE698" s="152"/>
      <c r="BF698" s="152"/>
      <c r="BG698" s="152"/>
    </row>
    <row r="699" spans="1:59" outlineLevel="1" x14ac:dyDescent="0.2">
      <c r="A699" s="159"/>
      <c r="B699" s="160"/>
      <c r="C699" s="193" t="s">
        <v>449</v>
      </c>
      <c r="D699" s="191"/>
      <c r="E699" s="192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52"/>
      <c r="X699" s="152"/>
      <c r="Y699" s="152"/>
      <c r="Z699" s="152"/>
      <c r="AA699" s="152"/>
      <c r="AB699" s="152"/>
      <c r="AC699" s="152"/>
      <c r="AD699" s="152"/>
      <c r="AE699" s="152"/>
      <c r="AF699" s="152" t="s">
        <v>329</v>
      </c>
      <c r="AG699" s="152">
        <v>0</v>
      </c>
      <c r="AH699" s="152"/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  <c r="AV699" s="152"/>
      <c r="AW699" s="152"/>
      <c r="AX699" s="152"/>
      <c r="AY699" s="152"/>
      <c r="AZ699" s="152"/>
      <c r="BA699" s="152"/>
      <c r="BB699" s="152"/>
      <c r="BC699" s="152"/>
      <c r="BD699" s="152"/>
      <c r="BE699" s="152"/>
      <c r="BF699" s="152"/>
      <c r="BG699" s="152"/>
    </row>
    <row r="700" spans="1:59" x14ac:dyDescent="0.2">
      <c r="A700" s="5"/>
      <c r="B700" s="6"/>
      <c r="C700" s="188"/>
      <c r="D700" s="8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AD700">
        <v>15</v>
      </c>
      <c r="AE700">
        <v>21</v>
      </c>
    </row>
    <row r="701" spans="1:59" x14ac:dyDescent="0.2">
      <c r="A701" s="155"/>
      <c r="B701" s="156" t="s">
        <v>29</v>
      </c>
      <c r="C701" s="189"/>
      <c r="D701" s="157"/>
      <c r="E701" s="158"/>
      <c r="F701" s="158"/>
      <c r="G701" s="184">
        <f>G8+G56+G73+G170+G210+G285+G306+G330+G357+G360+G367+G370+G374+G393+G413+G419+G445+G463+G499+G563+G587+G623+G632+G657+G683+G692</f>
        <v>0</v>
      </c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AD701">
        <f>SUMIF(L7:L699,AD700,G7:G699)</f>
        <v>0</v>
      </c>
      <c r="AE701">
        <f>SUMIF(L7:L699,AE700,G7:G699)</f>
        <v>0</v>
      </c>
      <c r="AF701" t="s">
        <v>300</v>
      </c>
    </row>
    <row r="702" spans="1:59" x14ac:dyDescent="0.2">
      <c r="C702" s="190"/>
      <c r="D702" s="143"/>
      <c r="AF702" t="s">
        <v>319</v>
      </c>
    </row>
    <row r="703" spans="1:59" x14ac:dyDescent="0.2">
      <c r="D703" s="143"/>
    </row>
    <row r="704" spans="1:59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Z96HnUIFwbLGUnk7q8iLag+w1kx3PZFqobffHIrK4G1gGCPJC8kT5DuCUjTmFfOGEBth5a5Hn86sDuQ0d9W+Qg==" saltValue="rrxjbPoCsaZUddGkDnNKDA==" spinCount="100000" sheet="1"/>
  <mergeCells count="69">
    <mergeCell ref="C52:G52"/>
    <mergeCell ref="A1:G1"/>
    <mergeCell ref="C2:G2"/>
    <mergeCell ref="C3:G3"/>
    <mergeCell ref="C4:G4"/>
    <mergeCell ref="C10:G10"/>
    <mergeCell ref="C13:G13"/>
    <mergeCell ref="C17:G17"/>
    <mergeCell ref="C40:G40"/>
    <mergeCell ref="C43:G43"/>
    <mergeCell ref="C46:G46"/>
    <mergeCell ref="C49:G49"/>
    <mergeCell ref="C151:G151"/>
    <mergeCell ref="C68:G68"/>
    <mergeCell ref="C75:G75"/>
    <mergeCell ref="C82:G82"/>
    <mergeCell ref="C106:G106"/>
    <mergeCell ref="C117:G117"/>
    <mergeCell ref="C120:G120"/>
    <mergeCell ref="C135:G135"/>
    <mergeCell ref="C138:G138"/>
    <mergeCell ref="C141:G141"/>
    <mergeCell ref="C144:G144"/>
    <mergeCell ref="C147:G147"/>
    <mergeCell ref="C276:G276"/>
    <mergeCell ref="C155:G155"/>
    <mergeCell ref="C166:G166"/>
    <mergeCell ref="C181:G181"/>
    <mergeCell ref="C184:G184"/>
    <mergeCell ref="C187:G187"/>
    <mergeCell ref="C196:G196"/>
    <mergeCell ref="C208:G208"/>
    <mergeCell ref="C212:G212"/>
    <mergeCell ref="C227:G227"/>
    <mergeCell ref="C231:G231"/>
    <mergeCell ref="C234:G234"/>
    <mergeCell ref="C372:G372"/>
    <mergeCell ref="C279:G279"/>
    <mergeCell ref="C287:G287"/>
    <mergeCell ref="C292:G292"/>
    <mergeCell ref="C308:G308"/>
    <mergeCell ref="C312:G312"/>
    <mergeCell ref="C318:G318"/>
    <mergeCell ref="C324:G324"/>
    <mergeCell ref="C346:G346"/>
    <mergeCell ref="C349:G349"/>
    <mergeCell ref="C355:G355"/>
    <mergeCell ref="C359:G359"/>
    <mergeCell ref="C601:G601"/>
    <mergeCell ref="C391:G391"/>
    <mergeCell ref="C411:G411"/>
    <mergeCell ref="C417:G417"/>
    <mergeCell ref="C443:G443"/>
    <mergeCell ref="C461:G461"/>
    <mergeCell ref="C497:G497"/>
    <mergeCell ref="C509:G509"/>
    <mergeCell ref="C561:G561"/>
    <mergeCell ref="C577:G577"/>
    <mergeCell ref="C580:G580"/>
    <mergeCell ref="C585:G585"/>
    <mergeCell ref="C655:G655"/>
    <mergeCell ref="C685:G685"/>
    <mergeCell ref="C690:G690"/>
    <mergeCell ref="C610:G610"/>
    <mergeCell ref="C621:G621"/>
    <mergeCell ref="C625:G625"/>
    <mergeCell ref="C630:G630"/>
    <mergeCell ref="C634:G634"/>
    <mergeCell ref="C637:G63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250" t="s">
        <v>320</v>
      </c>
      <c r="B1" s="250"/>
      <c r="C1" s="250"/>
      <c r="D1" s="250"/>
      <c r="E1" s="250"/>
      <c r="F1" s="250"/>
      <c r="G1" s="250"/>
      <c r="AF1" t="s">
        <v>236</v>
      </c>
    </row>
    <row r="2" spans="1:59" ht="24.95" customHeight="1" x14ac:dyDescent="0.2">
      <c r="A2" s="144" t="s">
        <v>7</v>
      </c>
      <c r="B2" s="73" t="s">
        <v>44</v>
      </c>
      <c r="C2" s="251" t="s">
        <v>45</v>
      </c>
      <c r="D2" s="252"/>
      <c r="E2" s="252"/>
      <c r="F2" s="252"/>
      <c r="G2" s="253"/>
      <c r="AF2" t="s">
        <v>237</v>
      </c>
    </row>
    <row r="3" spans="1:59" ht="24.95" customHeight="1" x14ac:dyDescent="0.2">
      <c r="A3" s="144" t="s">
        <v>8</v>
      </c>
      <c r="B3" s="73" t="s">
        <v>86</v>
      </c>
      <c r="C3" s="251" t="s">
        <v>87</v>
      </c>
      <c r="D3" s="252"/>
      <c r="E3" s="252"/>
      <c r="F3" s="252"/>
      <c r="G3" s="253"/>
      <c r="AB3" s="90" t="s">
        <v>237</v>
      </c>
      <c r="AF3" t="s">
        <v>239</v>
      </c>
    </row>
    <row r="4" spans="1:59" ht="24.95" customHeight="1" x14ac:dyDescent="0.2">
      <c r="A4" s="145" t="s">
        <v>9</v>
      </c>
      <c r="B4" s="146" t="s">
        <v>90</v>
      </c>
      <c r="C4" s="254" t="s">
        <v>67</v>
      </c>
      <c r="D4" s="255"/>
      <c r="E4" s="255"/>
      <c r="F4" s="255"/>
      <c r="G4" s="256"/>
      <c r="AF4" t="s">
        <v>240</v>
      </c>
    </row>
    <row r="5" spans="1:59" x14ac:dyDescent="0.2">
      <c r="D5" s="143"/>
    </row>
    <row r="6" spans="1:59" ht="38.25" x14ac:dyDescent="0.2">
      <c r="A6" s="148" t="s">
        <v>241</v>
      </c>
      <c r="B6" s="150" t="s">
        <v>242</v>
      </c>
      <c r="C6" s="150" t="s">
        <v>243</v>
      </c>
      <c r="D6" s="149" t="s">
        <v>244</v>
      </c>
      <c r="E6" s="148" t="s">
        <v>245</v>
      </c>
      <c r="F6" s="147" t="s">
        <v>246</v>
      </c>
      <c r="G6" s="148" t="s">
        <v>29</v>
      </c>
      <c r="H6" s="151" t="s">
        <v>30</v>
      </c>
      <c r="I6" s="151" t="s">
        <v>247</v>
      </c>
      <c r="J6" s="151" t="s">
        <v>31</v>
      </c>
      <c r="K6" s="151" t="s">
        <v>248</v>
      </c>
      <c r="L6" s="151" t="s">
        <v>249</v>
      </c>
      <c r="M6" s="151" t="s">
        <v>250</v>
      </c>
      <c r="N6" s="151" t="s">
        <v>251</v>
      </c>
      <c r="O6" s="151" t="s">
        <v>252</v>
      </c>
      <c r="P6" s="151" t="s">
        <v>253</v>
      </c>
      <c r="Q6" s="151" t="s">
        <v>254</v>
      </c>
      <c r="R6" s="151" t="s">
        <v>255</v>
      </c>
      <c r="S6" s="151" t="s">
        <v>256</v>
      </c>
      <c r="T6" s="151" t="s">
        <v>257</v>
      </c>
      <c r="U6" s="151" t="s">
        <v>258</v>
      </c>
      <c r="V6" s="151" t="s">
        <v>259</v>
      </c>
    </row>
    <row r="7" spans="1:59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59" x14ac:dyDescent="0.2">
      <c r="A8" s="166" t="s">
        <v>260</v>
      </c>
      <c r="B8" s="167" t="s">
        <v>59</v>
      </c>
      <c r="C8" s="185" t="s">
        <v>133</v>
      </c>
      <c r="D8" s="168"/>
      <c r="E8" s="169"/>
      <c r="F8" s="170"/>
      <c r="G8" s="170">
        <f>SUMIF(AF9:AF21,"&lt;&gt;NOR",G9:G21)</f>
        <v>0</v>
      </c>
      <c r="H8" s="170"/>
      <c r="I8" s="170">
        <f>SUM(I9:I21)</f>
        <v>0</v>
      </c>
      <c r="J8" s="170"/>
      <c r="K8" s="170">
        <f>SUM(K9:K21)</f>
        <v>0</v>
      </c>
      <c r="L8" s="170"/>
      <c r="M8" s="170">
        <f>SUM(M9:M21)</f>
        <v>0</v>
      </c>
      <c r="N8" s="170"/>
      <c r="O8" s="170">
        <f>SUM(O9:O21)</f>
        <v>0</v>
      </c>
      <c r="P8" s="170"/>
      <c r="Q8" s="170">
        <f>SUM(Q9:Q21)</f>
        <v>0</v>
      </c>
      <c r="R8" s="170"/>
      <c r="S8" s="170"/>
      <c r="T8" s="165"/>
      <c r="U8" s="165">
        <f>SUM(U9:U21)</f>
        <v>235.52</v>
      </c>
      <c r="V8" s="165"/>
      <c r="AF8" t="s">
        <v>261</v>
      </c>
    </row>
    <row r="9" spans="1:59" ht="22.5" outlineLevel="1" x14ac:dyDescent="0.2">
      <c r="A9" s="171">
        <v>1</v>
      </c>
      <c r="B9" s="172" t="s">
        <v>1253</v>
      </c>
      <c r="C9" s="187" t="s">
        <v>1254</v>
      </c>
      <c r="D9" s="173" t="s">
        <v>353</v>
      </c>
      <c r="E9" s="174">
        <v>492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15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324</v>
      </c>
      <c r="S9" s="176" t="s">
        <v>269</v>
      </c>
      <c r="T9" s="161">
        <v>0.34200000000000003</v>
      </c>
      <c r="U9" s="161">
        <f>ROUND(E9*T9,2)</f>
        <v>168.26</v>
      </c>
      <c r="V9" s="161"/>
      <c r="W9" s="152"/>
      <c r="X9" s="152"/>
      <c r="Y9" s="152"/>
      <c r="Z9" s="152"/>
      <c r="AA9" s="152"/>
      <c r="AB9" s="152"/>
      <c r="AC9" s="152"/>
      <c r="AD9" s="152"/>
      <c r="AE9" s="152"/>
      <c r="AF9" s="152" t="s">
        <v>325</v>
      </c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</row>
    <row r="10" spans="1:59" outlineLevel="1" x14ac:dyDescent="0.2">
      <c r="A10" s="159"/>
      <c r="B10" s="160"/>
      <c r="C10" s="257" t="s">
        <v>1255</v>
      </c>
      <c r="D10" s="258"/>
      <c r="E10" s="258"/>
      <c r="F10" s="258"/>
      <c r="G10" s="258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52"/>
      <c r="X10" s="152"/>
      <c r="Y10" s="152"/>
      <c r="Z10" s="152"/>
      <c r="AA10" s="152"/>
      <c r="AB10" s="152"/>
      <c r="AC10" s="152"/>
      <c r="AD10" s="152"/>
      <c r="AE10" s="152"/>
      <c r="AF10" s="152" t="s">
        <v>327</v>
      </c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</row>
    <row r="11" spans="1:59" outlineLevel="1" x14ac:dyDescent="0.2">
      <c r="A11" s="159"/>
      <c r="B11" s="160"/>
      <c r="C11" s="193" t="s">
        <v>3131</v>
      </c>
      <c r="D11" s="191"/>
      <c r="E11" s="192">
        <v>492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52"/>
      <c r="X11" s="152"/>
      <c r="Y11" s="152"/>
      <c r="Z11" s="152"/>
      <c r="AA11" s="152"/>
      <c r="AB11" s="152"/>
      <c r="AC11" s="152"/>
      <c r="AD11" s="152"/>
      <c r="AE11" s="152"/>
      <c r="AF11" s="152" t="s">
        <v>329</v>
      </c>
      <c r="AG11" s="152">
        <v>0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</row>
    <row r="12" spans="1:59" outlineLevel="1" x14ac:dyDescent="0.2">
      <c r="A12" s="171">
        <v>2</v>
      </c>
      <c r="B12" s="172" t="s">
        <v>456</v>
      </c>
      <c r="C12" s="187" t="s">
        <v>457</v>
      </c>
      <c r="D12" s="173" t="s">
        <v>353</v>
      </c>
      <c r="E12" s="174">
        <v>194.59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15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324</v>
      </c>
      <c r="S12" s="176" t="s">
        <v>269</v>
      </c>
      <c r="T12" s="161">
        <v>1.7999999999999999E-2</v>
      </c>
      <c r="U12" s="161">
        <f>ROUND(E12*T12,2)</f>
        <v>3.5</v>
      </c>
      <c r="V12" s="161"/>
      <c r="W12" s="152"/>
      <c r="X12" s="152"/>
      <c r="Y12" s="152"/>
      <c r="Z12" s="152"/>
      <c r="AA12" s="152"/>
      <c r="AB12" s="152"/>
      <c r="AC12" s="152"/>
      <c r="AD12" s="152"/>
      <c r="AE12" s="152"/>
      <c r="AF12" s="152" t="s">
        <v>325</v>
      </c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</row>
    <row r="13" spans="1:59" outlineLevel="1" x14ac:dyDescent="0.2">
      <c r="A13" s="159"/>
      <c r="B13" s="160"/>
      <c r="C13" s="257" t="s">
        <v>458</v>
      </c>
      <c r="D13" s="258"/>
      <c r="E13" s="258"/>
      <c r="F13" s="258"/>
      <c r="G13" s="258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52"/>
      <c r="X13" s="152"/>
      <c r="Y13" s="152"/>
      <c r="Z13" s="152"/>
      <c r="AA13" s="152"/>
      <c r="AB13" s="152"/>
      <c r="AC13" s="152"/>
      <c r="AD13" s="152"/>
      <c r="AE13" s="152"/>
      <c r="AF13" s="152" t="s">
        <v>327</v>
      </c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</row>
    <row r="14" spans="1:59" outlineLevel="1" x14ac:dyDescent="0.2">
      <c r="A14" s="159"/>
      <c r="B14" s="160"/>
      <c r="C14" s="193" t="s">
        <v>3132</v>
      </c>
      <c r="D14" s="191"/>
      <c r="E14" s="192">
        <v>151.63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52"/>
      <c r="X14" s="152"/>
      <c r="Y14" s="152"/>
      <c r="Z14" s="152"/>
      <c r="AA14" s="152"/>
      <c r="AB14" s="152"/>
      <c r="AC14" s="152"/>
      <c r="AD14" s="152"/>
      <c r="AE14" s="152"/>
      <c r="AF14" s="152" t="s">
        <v>329</v>
      </c>
      <c r="AG14" s="152">
        <v>0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</row>
    <row r="15" spans="1:59" outlineLevel="1" x14ac:dyDescent="0.2">
      <c r="A15" s="159"/>
      <c r="B15" s="160"/>
      <c r="C15" s="193" t="s">
        <v>3133</v>
      </c>
      <c r="D15" s="191"/>
      <c r="E15" s="192">
        <v>42.95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52"/>
      <c r="X15" s="152"/>
      <c r="Y15" s="152"/>
      <c r="Z15" s="152"/>
      <c r="AA15" s="152"/>
      <c r="AB15" s="152"/>
      <c r="AC15" s="152"/>
      <c r="AD15" s="152"/>
      <c r="AE15" s="152"/>
      <c r="AF15" s="152" t="s">
        <v>329</v>
      </c>
      <c r="AG15" s="152">
        <v>0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</row>
    <row r="16" spans="1:59" outlineLevel="1" x14ac:dyDescent="0.2">
      <c r="A16" s="171">
        <v>3</v>
      </c>
      <c r="B16" s="172" t="s">
        <v>436</v>
      </c>
      <c r="C16" s="187" t="s">
        <v>437</v>
      </c>
      <c r="D16" s="173" t="s">
        <v>323</v>
      </c>
      <c r="E16" s="174">
        <v>86.155000000000001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15</v>
      </c>
      <c r="M16" s="176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6" t="s">
        <v>324</v>
      </c>
      <c r="S16" s="176" t="s">
        <v>269</v>
      </c>
      <c r="T16" s="161">
        <v>0.626</v>
      </c>
      <c r="U16" s="161">
        <f>ROUND(E16*T16,2)</f>
        <v>53.93</v>
      </c>
      <c r="V16" s="161"/>
      <c r="W16" s="152"/>
      <c r="X16" s="152"/>
      <c r="Y16" s="152"/>
      <c r="Z16" s="152"/>
      <c r="AA16" s="152"/>
      <c r="AB16" s="152"/>
      <c r="AC16" s="152"/>
      <c r="AD16" s="152"/>
      <c r="AE16" s="152"/>
      <c r="AF16" s="152" t="s">
        <v>325</v>
      </c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</row>
    <row r="17" spans="1:59" outlineLevel="1" x14ac:dyDescent="0.2">
      <c r="A17" s="159"/>
      <c r="B17" s="160"/>
      <c r="C17" s="257" t="s">
        <v>438</v>
      </c>
      <c r="D17" s="258"/>
      <c r="E17" s="258"/>
      <c r="F17" s="258"/>
      <c r="G17" s="258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52"/>
      <c r="X17" s="152"/>
      <c r="Y17" s="152"/>
      <c r="Z17" s="152"/>
      <c r="AA17" s="152"/>
      <c r="AB17" s="152"/>
      <c r="AC17" s="152"/>
      <c r="AD17" s="152"/>
      <c r="AE17" s="152"/>
      <c r="AF17" s="152" t="s">
        <v>327</v>
      </c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</row>
    <row r="18" spans="1:59" outlineLevel="1" x14ac:dyDescent="0.2">
      <c r="A18" s="159"/>
      <c r="B18" s="160"/>
      <c r="C18" s="193" t="s">
        <v>3134</v>
      </c>
      <c r="D18" s="191"/>
      <c r="E18" s="192">
        <v>86.16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52"/>
      <c r="X18" s="152"/>
      <c r="Y18" s="152"/>
      <c r="Z18" s="152"/>
      <c r="AA18" s="152"/>
      <c r="AB18" s="152"/>
      <c r="AC18" s="152"/>
      <c r="AD18" s="152"/>
      <c r="AE18" s="152"/>
      <c r="AF18" s="152" t="s">
        <v>329</v>
      </c>
      <c r="AG18" s="152">
        <v>0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</row>
    <row r="19" spans="1:59" ht="56.25" outlineLevel="1" x14ac:dyDescent="0.2">
      <c r="A19" s="171">
        <v>4</v>
      </c>
      <c r="B19" s="172" t="s">
        <v>1262</v>
      </c>
      <c r="C19" s="187" t="s">
        <v>1263</v>
      </c>
      <c r="D19" s="173" t="s">
        <v>323</v>
      </c>
      <c r="E19" s="174">
        <v>218.52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15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 t="s">
        <v>324</v>
      </c>
      <c r="S19" s="176" t="s">
        <v>269</v>
      </c>
      <c r="T19" s="161">
        <v>4.4999999999999998E-2</v>
      </c>
      <c r="U19" s="161">
        <f>ROUND(E19*T19,2)</f>
        <v>9.83</v>
      </c>
      <c r="V19" s="161"/>
      <c r="W19" s="152"/>
      <c r="X19" s="152"/>
      <c r="Y19" s="152"/>
      <c r="Z19" s="152"/>
      <c r="AA19" s="152"/>
      <c r="AB19" s="152"/>
      <c r="AC19" s="152"/>
      <c r="AD19" s="152"/>
      <c r="AE19" s="152"/>
      <c r="AF19" s="152" t="s">
        <v>325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</row>
    <row r="20" spans="1:59" outlineLevel="1" x14ac:dyDescent="0.2">
      <c r="A20" s="159"/>
      <c r="B20" s="160"/>
      <c r="C20" s="257" t="s">
        <v>1264</v>
      </c>
      <c r="D20" s="258"/>
      <c r="E20" s="258"/>
      <c r="F20" s="258"/>
      <c r="G20" s="258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52"/>
      <c r="X20" s="152"/>
      <c r="Y20" s="152"/>
      <c r="Z20" s="152"/>
      <c r="AA20" s="152"/>
      <c r="AB20" s="152"/>
      <c r="AC20" s="152"/>
      <c r="AD20" s="152"/>
      <c r="AE20" s="152"/>
      <c r="AF20" s="152" t="s">
        <v>327</v>
      </c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</row>
    <row r="21" spans="1:59" outlineLevel="1" x14ac:dyDescent="0.2">
      <c r="A21" s="159"/>
      <c r="B21" s="160"/>
      <c r="C21" s="193" t="s">
        <v>3135</v>
      </c>
      <c r="D21" s="191"/>
      <c r="E21" s="192">
        <v>218.52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52"/>
      <c r="X21" s="152"/>
      <c r="Y21" s="152"/>
      <c r="Z21" s="152"/>
      <c r="AA21" s="152"/>
      <c r="AB21" s="152"/>
      <c r="AC21" s="152"/>
      <c r="AD21" s="152"/>
      <c r="AE21" s="152"/>
      <c r="AF21" s="152" t="s">
        <v>329</v>
      </c>
      <c r="AG21" s="152">
        <v>0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</row>
    <row r="22" spans="1:59" x14ac:dyDescent="0.2">
      <c r="A22" s="166" t="s">
        <v>260</v>
      </c>
      <c r="B22" s="167" t="s">
        <v>150</v>
      </c>
      <c r="C22" s="185" t="s">
        <v>151</v>
      </c>
      <c r="D22" s="168"/>
      <c r="E22" s="169"/>
      <c r="F22" s="170"/>
      <c r="G22" s="170">
        <f>SUMIF(AF23:AF70,"&lt;&gt;NOR",G23:G70)</f>
        <v>0</v>
      </c>
      <c r="H22" s="170"/>
      <c r="I22" s="170">
        <f>SUM(I23:I70)</f>
        <v>0</v>
      </c>
      <c r="J22" s="170"/>
      <c r="K22" s="170">
        <f>SUM(K23:K70)</f>
        <v>0</v>
      </c>
      <c r="L22" s="170"/>
      <c r="M22" s="170">
        <f>SUM(M23:M70)</f>
        <v>0</v>
      </c>
      <c r="N22" s="170"/>
      <c r="O22" s="170">
        <f>SUM(O23:O70)</f>
        <v>347.62</v>
      </c>
      <c r="P22" s="170"/>
      <c r="Q22" s="170">
        <f>SUM(Q23:Q70)</f>
        <v>0</v>
      </c>
      <c r="R22" s="170"/>
      <c r="S22" s="170"/>
      <c r="T22" s="165"/>
      <c r="U22" s="165">
        <f>SUM(U23:U70)</f>
        <v>138.78</v>
      </c>
      <c r="V22" s="165"/>
      <c r="AF22" t="s">
        <v>261</v>
      </c>
    </row>
    <row r="23" spans="1:59" ht="22.5" outlineLevel="1" x14ac:dyDescent="0.2">
      <c r="A23" s="171">
        <v>5</v>
      </c>
      <c r="B23" s="172" t="s">
        <v>1306</v>
      </c>
      <c r="C23" s="187" t="s">
        <v>1307</v>
      </c>
      <c r="D23" s="173" t="s">
        <v>353</v>
      </c>
      <c r="E23" s="174">
        <v>31.55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15</v>
      </c>
      <c r="M23" s="176">
        <f>G23*(1+L23/100)</f>
        <v>0</v>
      </c>
      <c r="N23" s="176">
        <v>0.62261</v>
      </c>
      <c r="O23" s="176">
        <f>ROUND(E23*N23,2)</f>
        <v>19.64</v>
      </c>
      <c r="P23" s="176">
        <v>0</v>
      </c>
      <c r="Q23" s="176">
        <f>ROUND(E23*P23,2)</f>
        <v>0</v>
      </c>
      <c r="R23" s="176" t="s">
        <v>1286</v>
      </c>
      <c r="S23" s="176" t="s">
        <v>269</v>
      </c>
      <c r="T23" s="161">
        <v>0.80759000000000003</v>
      </c>
      <c r="U23" s="161">
        <f>ROUND(E23*T23,2)</f>
        <v>25.48</v>
      </c>
      <c r="V23" s="161"/>
      <c r="W23" s="152"/>
      <c r="X23" s="152"/>
      <c r="Y23" s="152"/>
      <c r="Z23" s="152"/>
      <c r="AA23" s="152"/>
      <c r="AB23" s="152"/>
      <c r="AC23" s="152"/>
      <c r="AD23" s="152"/>
      <c r="AE23" s="152"/>
      <c r="AF23" s="152" t="s">
        <v>1287</v>
      </c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</row>
    <row r="24" spans="1:59" ht="56.25" outlineLevel="1" x14ac:dyDescent="0.2">
      <c r="A24" s="159"/>
      <c r="B24" s="160"/>
      <c r="C24" s="257" t="s">
        <v>1308</v>
      </c>
      <c r="D24" s="258"/>
      <c r="E24" s="258"/>
      <c r="F24" s="258"/>
      <c r="G24" s="258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52"/>
      <c r="X24" s="152"/>
      <c r="Y24" s="152"/>
      <c r="Z24" s="152"/>
      <c r="AA24" s="152"/>
      <c r="AB24" s="152"/>
      <c r="AC24" s="152"/>
      <c r="AD24" s="152"/>
      <c r="AE24" s="152"/>
      <c r="AF24" s="152" t="s">
        <v>327</v>
      </c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83" t="str">
        <f>C24</f>
        <v>odkopávky nezapažené pro silnice, s přemístěním výkopku v příčných profilech, s naložením na dopravní prostředek a odvozem do 1 km, s uložením výkopku na skládku a úpravou pláně. Podklad ze štěrkopísku s rozprostřením, vlhčením a zhutněním tl. 10 cm, dodávka a položení dlažby betonové do lože z těženého kameniva do tl. 3 cm, s vyplněním spár, s dvojím beraněním a se smetením přebytečného materiálu na krajnici, osazení a dodávka záhonových obrubníků do lože z prostého betonu tl. 5-10 cm se zalitím a zatřením spár maltou, s opěrou.</v>
      </c>
      <c r="BA24" s="152"/>
      <c r="BB24" s="152"/>
      <c r="BC24" s="152"/>
      <c r="BD24" s="152"/>
      <c r="BE24" s="152"/>
      <c r="BF24" s="152"/>
      <c r="BG24" s="152"/>
    </row>
    <row r="25" spans="1:59" outlineLevel="1" x14ac:dyDescent="0.2">
      <c r="A25" s="159"/>
      <c r="B25" s="160"/>
      <c r="C25" s="259" t="s">
        <v>1309</v>
      </c>
      <c r="D25" s="260"/>
      <c r="E25" s="260"/>
      <c r="F25" s="260"/>
      <c r="G25" s="260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52"/>
      <c r="X25" s="152"/>
      <c r="Y25" s="152"/>
      <c r="Z25" s="152"/>
      <c r="AA25" s="152"/>
      <c r="AB25" s="152"/>
      <c r="AC25" s="152"/>
      <c r="AD25" s="152"/>
      <c r="AE25" s="152"/>
      <c r="AF25" s="152" t="s">
        <v>327</v>
      </c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</row>
    <row r="26" spans="1:59" outlineLevel="1" x14ac:dyDescent="0.2">
      <c r="A26" s="159"/>
      <c r="B26" s="160"/>
      <c r="C26" s="259" t="s">
        <v>1310</v>
      </c>
      <c r="D26" s="260"/>
      <c r="E26" s="260"/>
      <c r="F26" s="260"/>
      <c r="G26" s="260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52"/>
      <c r="X26" s="152"/>
      <c r="Y26" s="152"/>
      <c r="Z26" s="152"/>
      <c r="AA26" s="152"/>
      <c r="AB26" s="152"/>
      <c r="AC26" s="152"/>
      <c r="AD26" s="152"/>
      <c r="AE26" s="152"/>
      <c r="AF26" s="152" t="s">
        <v>327</v>
      </c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</row>
    <row r="27" spans="1:59" outlineLevel="1" x14ac:dyDescent="0.2">
      <c r="A27" s="159"/>
      <c r="B27" s="160"/>
      <c r="C27" s="259" t="s">
        <v>1311</v>
      </c>
      <c r="D27" s="260"/>
      <c r="E27" s="260"/>
      <c r="F27" s="260"/>
      <c r="G27" s="260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52"/>
      <c r="X27" s="152"/>
      <c r="Y27" s="152"/>
      <c r="Z27" s="152"/>
      <c r="AA27" s="152"/>
      <c r="AB27" s="152"/>
      <c r="AC27" s="152"/>
      <c r="AD27" s="152"/>
      <c r="AE27" s="152"/>
      <c r="AF27" s="152" t="s">
        <v>327</v>
      </c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 spans="1:59" outlineLevel="1" x14ac:dyDescent="0.2">
      <c r="A28" s="159"/>
      <c r="B28" s="160"/>
      <c r="C28" s="259" t="s">
        <v>1312</v>
      </c>
      <c r="D28" s="260"/>
      <c r="E28" s="260"/>
      <c r="F28" s="260"/>
      <c r="G28" s="260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52"/>
      <c r="X28" s="152"/>
      <c r="Y28" s="152"/>
      <c r="Z28" s="152"/>
      <c r="AA28" s="152"/>
      <c r="AB28" s="152"/>
      <c r="AC28" s="152"/>
      <c r="AD28" s="152"/>
      <c r="AE28" s="152"/>
      <c r="AF28" s="152" t="s">
        <v>327</v>
      </c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</row>
    <row r="29" spans="1:59" outlineLevel="1" x14ac:dyDescent="0.2">
      <c r="A29" s="159"/>
      <c r="B29" s="160"/>
      <c r="C29" s="259" t="s">
        <v>1313</v>
      </c>
      <c r="D29" s="260"/>
      <c r="E29" s="260"/>
      <c r="F29" s="260"/>
      <c r="G29" s="260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52"/>
      <c r="X29" s="152"/>
      <c r="Y29" s="152"/>
      <c r="Z29" s="152"/>
      <c r="AA29" s="152"/>
      <c r="AB29" s="152"/>
      <c r="AC29" s="152"/>
      <c r="AD29" s="152"/>
      <c r="AE29" s="152"/>
      <c r="AF29" s="152" t="s">
        <v>327</v>
      </c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</row>
    <row r="30" spans="1:59" outlineLevel="1" x14ac:dyDescent="0.2">
      <c r="A30" s="159"/>
      <c r="B30" s="160"/>
      <c r="C30" s="193" t="s">
        <v>3136</v>
      </c>
      <c r="D30" s="191"/>
      <c r="E30" s="192">
        <v>31.55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52"/>
      <c r="X30" s="152"/>
      <c r="Y30" s="152"/>
      <c r="Z30" s="152"/>
      <c r="AA30" s="152"/>
      <c r="AB30" s="152"/>
      <c r="AC30" s="152"/>
      <c r="AD30" s="152"/>
      <c r="AE30" s="152"/>
      <c r="AF30" s="152" t="s">
        <v>329</v>
      </c>
      <c r="AG30" s="152">
        <v>0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 spans="1:59" outlineLevel="1" x14ac:dyDescent="0.2">
      <c r="A31" s="171">
        <v>6</v>
      </c>
      <c r="B31" s="172" t="s">
        <v>1316</v>
      </c>
      <c r="C31" s="187" t="s">
        <v>1317</v>
      </c>
      <c r="D31" s="173" t="s">
        <v>353</v>
      </c>
      <c r="E31" s="174">
        <v>176.9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15</v>
      </c>
      <c r="M31" s="176">
        <f>G31*(1+L31/100)</f>
        <v>0</v>
      </c>
      <c r="N31" s="176">
        <v>0.2024</v>
      </c>
      <c r="O31" s="176">
        <f>ROUND(E31*N31,2)</f>
        <v>35.799999999999997</v>
      </c>
      <c r="P31" s="176">
        <v>0</v>
      </c>
      <c r="Q31" s="176">
        <f>ROUND(E31*P31,2)</f>
        <v>0</v>
      </c>
      <c r="R31" s="176" t="s">
        <v>1318</v>
      </c>
      <c r="S31" s="176" t="s">
        <v>269</v>
      </c>
      <c r="T31" s="161">
        <v>2.5999999999999999E-2</v>
      </c>
      <c r="U31" s="161">
        <f>ROUND(E31*T31,2)</f>
        <v>4.5999999999999996</v>
      </c>
      <c r="V31" s="161"/>
      <c r="W31" s="152"/>
      <c r="X31" s="152"/>
      <c r="Y31" s="152"/>
      <c r="Z31" s="152"/>
      <c r="AA31" s="152"/>
      <c r="AB31" s="152"/>
      <c r="AC31" s="152"/>
      <c r="AD31" s="152"/>
      <c r="AE31" s="152"/>
      <c r="AF31" s="152" t="s">
        <v>325</v>
      </c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</row>
    <row r="32" spans="1:59" outlineLevel="1" x14ac:dyDescent="0.2">
      <c r="A32" s="159"/>
      <c r="B32" s="160"/>
      <c r="C32" s="257" t="s">
        <v>1319</v>
      </c>
      <c r="D32" s="258"/>
      <c r="E32" s="258"/>
      <c r="F32" s="258"/>
      <c r="G32" s="258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52"/>
      <c r="X32" s="152"/>
      <c r="Y32" s="152"/>
      <c r="Z32" s="152"/>
      <c r="AA32" s="152"/>
      <c r="AB32" s="152"/>
      <c r="AC32" s="152"/>
      <c r="AD32" s="152"/>
      <c r="AE32" s="152"/>
      <c r="AF32" s="152" t="s">
        <v>327</v>
      </c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</row>
    <row r="33" spans="1:59" outlineLevel="1" x14ac:dyDescent="0.2">
      <c r="A33" s="159"/>
      <c r="B33" s="160"/>
      <c r="C33" s="193" t="s">
        <v>3137</v>
      </c>
      <c r="D33" s="191"/>
      <c r="E33" s="192">
        <v>52.61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52"/>
      <c r="X33" s="152"/>
      <c r="Y33" s="152"/>
      <c r="Z33" s="152"/>
      <c r="AA33" s="152"/>
      <c r="AB33" s="152"/>
      <c r="AC33" s="152"/>
      <c r="AD33" s="152"/>
      <c r="AE33" s="152"/>
      <c r="AF33" s="152" t="s">
        <v>329</v>
      </c>
      <c r="AG33" s="152">
        <v>0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</row>
    <row r="34" spans="1:59" outlineLevel="1" x14ac:dyDescent="0.2">
      <c r="A34" s="159"/>
      <c r="B34" s="160"/>
      <c r="C34" s="193" t="s">
        <v>3138</v>
      </c>
      <c r="D34" s="191"/>
      <c r="E34" s="192">
        <v>85.24</v>
      </c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52"/>
      <c r="X34" s="152"/>
      <c r="Y34" s="152"/>
      <c r="Z34" s="152"/>
      <c r="AA34" s="152"/>
      <c r="AB34" s="152"/>
      <c r="AC34" s="152"/>
      <c r="AD34" s="152"/>
      <c r="AE34" s="152"/>
      <c r="AF34" s="152" t="s">
        <v>329</v>
      </c>
      <c r="AG34" s="152">
        <v>0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</row>
    <row r="35" spans="1:59" outlineLevel="1" x14ac:dyDescent="0.2">
      <c r="A35" s="159"/>
      <c r="B35" s="160"/>
      <c r="C35" s="193" t="s">
        <v>3139</v>
      </c>
      <c r="D35" s="191"/>
      <c r="E35" s="192">
        <v>39.049999999999997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52"/>
      <c r="X35" s="152"/>
      <c r="Y35" s="152"/>
      <c r="Z35" s="152"/>
      <c r="AA35" s="152"/>
      <c r="AB35" s="152"/>
      <c r="AC35" s="152"/>
      <c r="AD35" s="152"/>
      <c r="AE35" s="152"/>
      <c r="AF35" s="152" t="s">
        <v>329</v>
      </c>
      <c r="AG35" s="152">
        <v>0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</row>
    <row r="36" spans="1:59" outlineLevel="1" x14ac:dyDescent="0.2">
      <c r="A36" s="171">
        <v>7</v>
      </c>
      <c r="B36" s="172" t="s">
        <v>1324</v>
      </c>
      <c r="C36" s="187" t="s">
        <v>1325</v>
      </c>
      <c r="D36" s="173" t="s">
        <v>353</v>
      </c>
      <c r="E36" s="174">
        <v>137.85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15</v>
      </c>
      <c r="M36" s="176">
        <f>G36*(1+L36/100)</f>
        <v>0</v>
      </c>
      <c r="N36" s="176">
        <v>0.33074999999999999</v>
      </c>
      <c r="O36" s="176">
        <f>ROUND(E36*N36,2)</f>
        <v>45.59</v>
      </c>
      <c r="P36" s="176">
        <v>0</v>
      </c>
      <c r="Q36" s="176">
        <f>ROUND(E36*P36,2)</f>
        <v>0</v>
      </c>
      <c r="R36" s="176" t="s">
        <v>1318</v>
      </c>
      <c r="S36" s="176" t="s">
        <v>269</v>
      </c>
      <c r="T36" s="161">
        <v>2.5999999999999999E-2</v>
      </c>
      <c r="U36" s="161">
        <f>ROUND(E36*T36,2)</f>
        <v>3.58</v>
      </c>
      <c r="V36" s="161"/>
      <c r="W36" s="152"/>
      <c r="X36" s="152"/>
      <c r="Y36" s="152"/>
      <c r="Z36" s="152"/>
      <c r="AA36" s="152"/>
      <c r="AB36" s="152"/>
      <c r="AC36" s="152"/>
      <c r="AD36" s="152"/>
      <c r="AE36" s="152"/>
      <c r="AF36" s="152" t="s">
        <v>325</v>
      </c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</row>
    <row r="37" spans="1:59" outlineLevel="1" x14ac:dyDescent="0.2">
      <c r="A37" s="159"/>
      <c r="B37" s="160"/>
      <c r="C37" s="193" t="s">
        <v>3137</v>
      </c>
      <c r="D37" s="191"/>
      <c r="E37" s="192">
        <v>52.61</v>
      </c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52"/>
      <c r="X37" s="152"/>
      <c r="Y37" s="152"/>
      <c r="Z37" s="152"/>
      <c r="AA37" s="152"/>
      <c r="AB37" s="152"/>
      <c r="AC37" s="152"/>
      <c r="AD37" s="152"/>
      <c r="AE37" s="152"/>
      <c r="AF37" s="152" t="s">
        <v>329</v>
      </c>
      <c r="AG37" s="152">
        <v>0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</row>
    <row r="38" spans="1:59" outlineLevel="1" x14ac:dyDescent="0.2">
      <c r="A38" s="159"/>
      <c r="B38" s="160"/>
      <c r="C38" s="193" t="s">
        <v>3138</v>
      </c>
      <c r="D38" s="191"/>
      <c r="E38" s="192">
        <v>85.24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52"/>
      <c r="X38" s="152"/>
      <c r="Y38" s="152"/>
      <c r="Z38" s="152"/>
      <c r="AA38" s="152"/>
      <c r="AB38" s="152"/>
      <c r="AC38" s="152"/>
      <c r="AD38" s="152"/>
      <c r="AE38" s="152"/>
      <c r="AF38" s="152" t="s">
        <v>329</v>
      </c>
      <c r="AG38" s="152">
        <v>0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</row>
    <row r="39" spans="1:59" outlineLevel="1" x14ac:dyDescent="0.2">
      <c r="A39" s="171">
        <v>8</v>
      </c>
      <c r="B39" s="172" t="s">
        <v>1326</v>
      </c>
      <c r="C39" s="187" t="s">
        <v>1327</v>
      </c>
      <c r="D39" s="173" t="s">
        <v>353</v>
      </c>
      <c r="E39" s="174">
        <v>39.049999999999997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15</v>
      </c>
      <c r="M39" s="176">
        <f>G39*(1+L39/100)</f>
        <v>0</v>
      </c>
      <c r="N39" s="176">
        <v>0.55125000000000002</v>
      </c>
      <c r="O39" s="176">
        <f>ROUND(E39*N39,2)</f>
        <v>21.53</v>
      </c>
      <c r="P39" s="176">
        <v>0</v>
      </c>
      <c r="Q39" s="176">
        <f>ROUND(E39*P39,2)</f>
        <v>0</v>
      </c>
      <c r="R39" s="176" t="s">
        <v>1318</v>
      </c>
      <c r="S39" s="176" t="s">
        <v>269</v>
      </c>
      <c r="T39" s="161">
        <v>2.7E-2</v>
      </c>
      <c r="U39" s="161">
        <f>ROUND(E39*T39,2)</f>
        <v>1.05</v>
      </c>
      <c r="V39" s="161"/>
      <c r="W39" s="152"/>
      <c r="X39" s="152"/>
      <c r="Y39" s="152"/>
      <c r="Z39" s="152"/>
      <c r="AA39" s="152"/>
      <c r="AB39" s="152"/>
      <c r="AC39" s="152"/>
      <c r="AD39" s="152"/>
      <c r="AE39" s="152"/>
      <c r="AF39" s="152" t="s">
        <v>325</v>
      </c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</row>
    <row r="40" spans="1:59" outlineLevel="1" x14ac:dyDescent="0.2">
      <c r="A40" s="159"/>
      <c r="B40" s="160"/>
      <c r="C40" s="193" t="s">
        <v>3139</v>
      </c>
      <c r="D40" s="191"/>
      <c r="E40" s="192">
        <v>39.049999999999997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52"/>
      <c r="X40" s="152"/>
      <c r="Y40" s="152"/>
      <c r="Z40" s="152"/>
      <c r="AA40" s="152"/>
      <c r="AB40" s="152"/>
      <c r="AC40" s="152"/>
      <c r="AD40" s="152"/>
      <c r="AE40" s="152"/>
      <c r="AF40" s="152" t="s">
        <v>329</v>
      </c>
      <c r="AG40" s="152">
        <v>0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</row>
    <row r="41" spans="1:59" ht="22.5" outlineLevel="1" x14ac:dyDescent="0.2">
      <c r="A41" s="171">
        <v>9</v>
      </c>
      <c r="B41" s="172" t="s">
        <v>1345</v>
      </c>
      <c r="C41" s="187" t="s">
        <v>1346</v>
      </c>
      <c r="D41" s="173" t="s">
        <v>353</v>
      </c>
      <c r="E41" s="174">
        <v>91.66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15</v>
      </c>
      <c r="M41" s="176">
        <f>G41*(1+L41/100)</f>
        <v>0</v>
      </c>
      <c r="N41" s="176">
        <v>1.1089999999999999E-2</v>
      </c>
      <c r="O41" s="176">
        <f>ROUND(E41*N41,2)</f>
        <v>1.02</v>
      </c>
      <c r="P41" s="176">
        <v>0</v>
      </c>
      <c r="Q41" s="176">
        <f>ROUND(E41*P41,2)</f>
        <v>0</v>
      </c>
      <c r="R41" s="176" t="s">
        <v>1318</v>
      </c>
      <c r="S41" s="176" t="s">
        <v>269</v>
      </c>
      <c r="T41" s="161">
        <v>2.9000000000000001E-2</v>
      </c>
      <c r="U41" s="161">
        <f>ROUND(E41*T41,2)</f>
        <v>2.66</v>
      </c>
      <c r="V41" s="161"/>
      <c r="W41" s="152"/>
      <c r="X41" s="152"/>
      <c r="Y41" s="152"/>
      <c r="Z41" s="152"/>
      <c r="AA41" s="152"/>
      <c r="AB41" s="152"/>
      <c r="AC41" s="152"/>
      <c r="AD41" s="152"/>
      <c r="AE41" s="152"/>
      <c r="AF41" s="152" t="s">
        <v>325</v>
      </c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</row>
    <row r="42" spans="1:59" ht="22.5" outlineLevel="1" x14ac:dyDescent="0.2">
      <c r="A42" s="159"/>
      <c r="B42" s="160"/>
      <c r="C42" s="257" t="s">
        <v>1347</v>
      </c>
      <c r="D42" s="258"/>
      <c r="E42" s="258"/>
      <c r="F42" s="258"/>
      <c r="G42" s="258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52"/>
      <c r="X42" s="152"/>
      <c r="Y42" s="152"/>
      <c r="Z42" s="152"/>
      <c r="AA42" s="152"/>
      <c r="AB42" s="152"/>
      <c r="AC42" s="152"/>
      <c r="AD42" s="152"/>
      <c r="AE42" s="152"/>
      <c r="AF42" s="152" t="s">
        <v>327</v>
      </c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83" t="str">
        <f>C42</f>
        <v>se zpracováním směsi v míchacím centru v obvodu staveniště, bez přidání vylepšovacího materiálu, s rozprostřením směsi, zhutněním a ošetřením vodou</v>
      </c>
      <c r="BA42" s="152"/>
      <c r="BB42" s="152"/>
      <c r="BC42" s="152"/>
      <c r="BD42" s="152"/>
      <c r="BE42" s="152"/>
      <c r="BF42" s="152"/>
      <c r="BG42" s="152"/>
    </row>
    <row r="43" spans="1:59" outlineLevel="1" x14ac:dyDescent="0.2">
      <c r="A43" s="159"/>
      <c r="B43" s="160"/>
      <c r="C43" s="193" t="s">
        <v>3137</v>
      </c>
      <c r="D43" s="191"/>
      <c r="E43" s="192">
        <v>52.61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52"/>
      <c r="X43" s="152"/>
      <c r="Y43" s="152"/>
      <c r="Z43" s="152"/>
      <c r="AA43" s="152"/>
      <c r="AB43" s="152"/>
      <c r="AC43" s="152"/>
      <c r="AD43" s="152"/>
      <c r="AE43" s="152"/>
      <c r="AF43" s="152" t="s">
        <v>329</v>
      </c>
      <c r="AG43" s="152">
        <v>0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</row>
    <row r="44" spans="1:59" outlineLevel="1" x14ac:dyDescent="0.2">
      <c r="A44" s="159"/>
      <c r="B44" s="160"/>
      <c r="C44" s="193" t="s">
        <v>3140</v>
      </c>
      <c r="D44" s="191"/>
      <c r="E44" s="192">
        <v>39.049999999999997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52"/>
      <c r="X44" s="152"/>
      <c r="Y44" s="152"/>
      <c r="Z44" s="152"/>
      <c r="AA44" s="152"/>
      <c r="AB44" s="152"/>
      <c r="AC44" s="152"/>
      <c r="AD44" s="152"/>
      <c r="AE44" s="152"/>
      <c r="AF44" s="152" t="s">
        <v>329</v>
      </c>
      <c r="AG44" s="152">
        <v>0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</row>
    <row r="45" spans="1:59" ht="22.5" outlineLevel="1" x14ac:dyDescent="0.2">
      <c r="A45" s="171">
        <v>10</v>
      </c>
      <c r="B45" s="172" t="s">
        <v>1348</v>
      </c>
      <c r="C45" s="187" t="s">
        <v>1349</v>
      </c>
      <c r="D45" s="173" t="s">
        <v>353</v>
      </c>
      <c r="E45" s="174">
        <v>52.61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15</v>
      </c>
      <c r="M45" s="176">
        <f>G45*(1+L45/100)</f>
        <v>0</v>
      </c>
      <c r="N45" s="176">
        <v>0.62207999999999997</v>
      </c>
      <c r="O45" s="176">
        <f>ROUND(E45*N45,2)</f>
        <v>32.729999999999997</v>
      </c>
      <c r="P45" s="176">
        <v>0</v>
      </c>
      <c r="Q45" s="176">
        <f>ROUND(E45*P45,2)</f>
        <v>0</v>
      </c>
      <c r="R45" s="176" t="s">
        <v>1286</v>
      </c>
      <c r="S45" s="176" t="s">
        <v>269</v>
      </c>
      <c r="T45" s="161">
        <v>0.89300999999999997</v>
      </c>
      <c r="U45" s="161">
        <f>ROUND(E45*T45,2)</f>
        <v>46.98</v>
      </c>
      <c r="V45" s="161"/>
      <c r="W45" s="152"/>
      <c r="X45" s="152"/>
      <c r="Y45" s="152"/>
      <c r="Z45" s="152"/>
      <c r="AA45" s="152"/>
      <c r="AB45" s="152"/>
      <c r="AC45" s="152"/>
      <c r="AD45" s="152"/>
      <c r="AE45" s="152"/>
      <c r="AF45" s="152" t="s">
        <v>1287</v>
      </c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</row>
    <row r="46" spans="1:59" ht="45" outlineLevel="1" x14ac:dyDescent="0.2">
      <c r="A46" s="159"/>
      <c r="B46" s="160"/>
      <c r="C46" s="257" t="s">
        <v>1350</v>
      </c>
      <c r="D46" s="258"/>
      <c r="E46" s="258"/>
      <c r="F46" s="258"/>
      <c r="G46" s="258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52"/>
      <c r="X46" s="152"/>
      <c r="Y46" s="152"/>
      <c r="Z46" s="152"/>
      <c r="AA46" s="152"/>
      <c r="AB46" s="152"/>
      <c r="AC46" s="152"/>
      <c r="AD46" s="152"/>
      <c r="AE46" s="152"/>
      <c r="AF46" s="152" t="s">
        <v>327</v>
      </c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83" t="str">
        <f>C46</f>
        <v>odkopávka s přemístěním výkopku v příčných profilech, s naložením na dopravní prostředek a odvozem do 1 km, s uložením výkopku na skládku a úpravou pláně. Podklad ze štěrkopísku s rozprostřením, vlhčením a zhutněním tl. 10 cm. Dodávka a položení dlažby zámkové do lože z těženého kameniva do tl. 5 cm, s vyplněním spár, s dvojím beraněním a se smetením přebytečného materiálu na krajnici. Osazení a dodávka záhonových obrubníků do lože z prostého betonu tl. 5 - 10 cm se zalitím a zatřením spár maltou, s opěrou.</v>
      </c>
      <c r="BA46" s="152"/>
      <c r="BB46" s="152"/>
      <c r="BC46" s="152"/>
      <c r="BD46" s="152"/>
      <c r="BE46" s="152"/>
      <c r="BF46" s="152"/>
      <c r="BG46" s="152"/>
    </row>
    <row r="47" spans="1:59" outlineLevel="1" x14ac:dyDescent="0.2">
      <c r="A47" s="159"/>
      <c r="B47" s="160"/>
      <c r="C47" s="259" t="s">
        <v>1309</v>
      </c>
      <c r="D47" s="260"/>
      <c r="E47" s="260"/>
      <c r="F47" s="260"/>
      <c r="G47" s="260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52"/>
      <c r="X47" s="152"/>
      <c r="Y47" s="152"/>
      <c r="Z47" s="152"/>
      <c r="AA47" s="152"/>
      <c r="AB47" s="152"/>
      <c r="AC47" s="152"/>
      <c r="AD47" s="152"/>
      <c r="AE47" s="152"/>
      <c r="AF47" s="152" t="s">
        <v>327</v>
      </c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</row>
    <row r="48" spans="1:59" outlineLevel="1" x14ac:dyDescent="0.2">
      <c r="A48" s="159"/>
      <c r="B48" s="160"/>
      <c r="C48" s="259" t="s">
        <v>1310</v>
      </c>
      <c r="D48" s="260"/>
      <c r="E48" s="260"/>
      <c r="F48" s="260"/>
      <c r="G48" s="260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52"/>
      <c r="X48" s="152"/>
      <c r="Y48" s="152"/>
      <c r="Z48" s="152"/>
      <c r="AA48" s="152"/>
      <c r="AB48" s="152"/>
      <c r="AC48" s="152"/>
      <c r="AD48" s="152"/>
      <c r="AE48" s="152"/>
      <c r="AF48" s="152" t="s">
        <v>327</v>
      </c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</row>
    <row r="49" spans="1:59" outlineLevel="1" x14ac:dyDescent="0.2">
      <c r="A49" s="159"/>
      <c r="B49" s="160"/>
      <c r="C49" s="259" t="s">
        <v>1351</v>
      </c>
      <c r="D49" s="260"/>
      <c r="E49" s="260"/>
      <c r="F49" s="260"/>
      <c r="G49" s="260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52"/>
      <c r="X49" s="152"/>
      <c r="Y49" s="152"/>
      <c r="Z49" s="152"/>
      <c r="AA49" s="152"/>
      <c r="AB49" s="152"/>
      <c r="AC49" s="152"/>
      <c r="AD49" s="152"/>
      <c r="AE49" s="152"/>
      <c r="AF49" s="152" t="s">
        <v>327</v>
      </c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</row>
    <row r="50" spans="1:59" outlineLevel="1" x14ac:dyDescent="0.2">
      <c r="A50" s="159"/>
      <c r="B50" s="160"/>
      <c r="C50" s="259" t="s">
        <v>1352</v>
      </c>
      <c r="D50" s="260"/>
      <c r="E50" s="260"/>
      <c r="F50" s="260"/>
      <c r="G50" s="260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52"/>
      <c r="X50" s="152"/>
      <c r="Y50" s="152"/>
      <c r="Z50" s="152"/>
      <c r="AA50" s="152"/>
      <c r="AB50" s="152"/>
      <c r="AC50" s="152"/>
      <c r="AD50" s="152"/>
      <c r="AE50" s="152"/>
      <c r="AF50" s="152" t="s">
        <v>327</v>
      </c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</row>
    <row r="51" spans="1:59" outlineLevel="1" x14ac:dyDescent="0.2">
      <c r="A51" s="159"/>
      <c r="B51" s="160"/>
      <c r="C51" s="259" t="s">
        <v>1353</v>
      </c>
      <c r="D51" s="260"/>
      <c r="E51" s="260"/>
      <c r="F51" s="260"/>
      <c r="G51" s="260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52"/>
      <c r="X51" s="152"/>
      <c r="Y51" s="152"/>
      <c r="Z51" s="152"/>
      <c r="AA51" s="152"/>
      <c r="AB51" s="152"/>
      <c r="AC51" s="152"/>
      <c r="AD51" s="152"/>
      <c r="AE51" s="152"/>
      <c r="AF51" s="152" t="s">
        <v>327</v>
      </c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</row>
    <row r="52" spans="1:59" outlineLevel="1" x14ac:dyDescent="0.2">
      <c r="A52" s="159"/>
      <c r="B52" s="160"/>
      <c r="C52" s="193" t="s">
        <v>3137</v>
      </c>
      <c r="D52" s="191"/>
      <c r="E52" s="192">
        <v>52.61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52"/>
      <c r="X52" s="152"/>
      <c r="Y52" s="152"/>
      <c r="Z52" s="152"/>
      <c r="AA52" s="152"/>
      <c r="AB52" s="152"/>
      <c r="AC52" s="152"/>
      <c r="AD52" s="152"/>
      <c r="AE52" s="152"/>
      <c r="AF52" s="152" t="s">
        <v>329</v>
      </c>
      <c r="AG52" s="152">
        <v>0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</row>
    <row r="53" spans="1:59" ht="22.5" outlineLevel="1" x14ac:dyDescent="0.2">
      <c r="A53" s="171">
        <v>11</v>
      </c>
      <c r="B53" s="172" t="s">
        <v>3141</v>
      </c>
      <c r="C53" s="187" t="s">
        <v>3142</v>
      </c>
      <c r="D53" s="173" t="s">
        <v>353</v>
      </c>
      <c r="E53" s="174">
        <v>39.049999999999997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15</v>
      </c>
      <c r="M53" s="176">
        <f>G53*(1+L53/100)</f>
        <v>0</v>
      </c>
      <c r="N53" s="176">
        <v>1.18926</v>
      </c>
      <c r="O53" s="176">
        <f>ROUND(E53*N53,2)</f>
        <v>46.44</v>
      </c>
      <c r="P53" s="176">
        <v>0</v>
      </c>
      <c r="Q53" s="176">
        <f>ROUND(E53*P53,2)</f>
        <v>0</v>
      </c>
      <c r="R53" s="176" t="s">
        <v>1286</v>
      </c>
      <c r="S53" s="176" t="s">
        <v>269</v>
      </c>
      <c r="T53" s="161">
        <v>1.1978599999999999</v>
      </c>
      <c r="U53" s="161">
        <f>ROUND(E53*T53,2)</f>
        <v>46.78</v>
      </c>
      <c r="V53" s="161"/>
      <c r="W53" s="152"/>
      <c r="X53" s="152"/>
      <c r="Y53" s="152"/>
      <c r="Z53" s="152"/>
      <c r="AA53" s="152"/>
      <c r="AB53" s="152"/>
      <c r="AC53" s="152"/>
      <c r="AD53" s="152"/>
      <c r="AE53" s="152"/>
      <c r="AF53" s="152" t="s">
        <v>1287</v>
      </c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</row>
    <row r="54" spans="1:59" ht="67.5" outlineLevel="1" x14ac:dyDescent="0.2">
      <c r="A54" s="159"/>
      <c r="B54" s="160"/>
      <c r="C54" s="257" t="s">
        <v>3143</v>
      </c>
      <c r="D54" s="258"/>
      <c r="E54" s="258"/>
      <c r="F54" s="258"/>
      <c r="G54" s="258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52"/>
      <c r="X54" s="152"/>
      <c r="Y54" s="152"/>
      <c r="Z54" s="152"/>
      <c r="AA54" s="152"/>
      <c r="AB54" s="152"/>
      <c r="AC54" s="152"/>
      <c r="AD54" s="152"/>
      <c r="AE54" s="152"/>
      <c r="AF54" s="152" t="s">
        <v>327</v>
      </c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83" t="str">
        <f>C54</f>
        <v>odkopávky nezapažené pro silnice, s přemístěním výkopku v příčných profilech, s naložením na dopravní prostředek a odvozem do 1 km, s uložením výkopku na skládku a úpravou pláně. Podklad ze štěrkopísku s rozprostřením, vlhčením a zhutněním tl. 15 cm, podklad z kameniva hrubého, drceného velikosti 32 - 63 mm s výplňovým kamenivem (vibrovaný štěrk), s rozprostřením, vlhčení a zhutněním tl. 25 cm, dodávka a položení dlažby zámkové do lože z těženého kameniva do tl. 5 cm, s vyplněním spár, s dvojím beraněním a se smetením přebytečného materiálu na krajnici, osazení a dodávka záhonových obrubníků do lože z prostého betonu tl. 5 - 10 cm se zalitím a zatřením spár maltou, s opěrou.</v>
      </c>
      <c r="BA54" s="152"/>
      <c r="BB54" s="152"/>
      <c r="BC54" s="152"/>
      <c r="BD54" s="152"/>
      <c r="BE54" s="152"/>
      <c r="BF54" s="152"/>
      <c r="BG54" s="152"/>
    </row>
    <row r="55" spans="1:59" outlineLevel="1" x14ac:dyDescent="0.2">
      <c r="A55" s="159"/>
      <c r="B55" s="160"/>
      <c r="C55" s="259" t="s">
        <v>1309</v>
      </c>
      <c r="D55" s="260"/>
      <c r="E55" s="260"/>
      <c r="F55" s="260"/>
      <c r="G55" s="260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52"/>
      <c r="X55" s="152"/>
      <c r="Y55" s="152"/>
      <c r="Z55" s="152"/>
      <c r="AA55" s="152"/>
      <c r="AB55" s="152"/>
      <c r="AC55" s="152"/>
      <c r="AD55" s="152"/>
      <c r="AE55" s="152"/>
      <c r="AF55" s="152" t="s">
        <v>327</v>
      </c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</row>
    <row r="56" spans="1:59" outlineLevel="1" x14ac:dyDescent="0.2">
      <c r="A56" s="159"/>
      <c r="B56" s="160"/>
      <c r="C56" s="259" t="s">
        <v>3144</v>
      </c>
      <c r="D56" s="260"/>
      <c r="E56" s="260"/>
      <c r="F56" s="260"/>
      <c r="G56" s="260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52"/>
      <c r="X56" s="152"/>
      <c r="Y56" s="152"/>
      <c r="Z56" s="152"/>
      <c r="AA56" s="152"/>
      <c r="AB56" s="152"/>
      <c r="AC56" s="152"/>
      <c r="AD56" s="152"/>
      <c r="AE56" s="152"/>
      <c r="AF56" s="152" t="s">
        <v>327</v>
      </c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</row>
    <row r="57" spans="1:59" outlineLevel="1" x14ac:dyDescent="0.2">
      <c r="A57" s="159"/>
      <c r="B57" s="160"/>
      <c r="C57" s="259" t="s">
        <v>3145</v>
      </c>
      <c r="D57" s="260"/>
      <c r="E57" s="260"/>
      <c r="F57" s="260"/>
      <c r="G57" s="260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52"/>
      <c r="X57" s="152"/>
      <c r="Y57" s="152"/>
      <c r="Z57" s="152"/>
      <c r="AA57" s="152"/>
      <c r="AB57" s="152"/>
      <c r="AC57" s="152"/>
      <c r="AD57" s="152"/>
      <c r="AE57" s="152"/>
      <c r="AF57" s="152" t="s">
        <v>327</v>
      </c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</row>
    <row r="58" spans="1:59" outlineLevel="1" x14ac:dyDescent="0.2">
      <c r="A58" s="159"/>
      <c r="B58" s="160"/>
      <c r="C58" s="259" t="s">
        <v>1351</v>
      </c>
      <c r="D58" s="260"/>
      <c r="E58" s="260"/>
      <c r="F58" s="260"/>
      <c r="G58" s="260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52"/>
      <c r="X58" s="152"/>
      <c r="Y58" s="152"/>
      <c r="Z58" s="152"/>
      <c r="AA58" s="152"/>
      <c r="AB58" s="152"/>
      <c r="AC58" s="152"/>
      <c r="AD58" s="152"/>
      <c r="AE58" s="152"/>
      <c r="AF58" s="152" t="s">
        <v>327</v>
      </c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</row>
    <row r="59" spans="1:59" outlineLevel="1" x14ac:dyDescent="0.2">
      <c r="A59" s="159"/>
      <c r="B59" s="160"/>
      <c r="C59" s="259" t="s">
        <v>3146</v>
      </c>
      <c r="D59" s="260"/>
      <c r="E59" s="260"/>
      <c r="F59" s="260"/>
      <c r="G59" s="260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52"/>
      <c r="X59" s="152"/>
      <c r="Y59" s="152"/>
      <c r="Z59" s="152"/>
      <c r="AA59" s="152"/>
      <c r="AB59" s="152"/>
      <c r="AC59" s="152"/>
      <c r="AD59" s="152"/>
      <c r="AE59" s="152"/>
      <c r="AF59" s="152" t="s">
        <v>327</v>
      </c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</row>
    <row r="60" spans="1:59" outlineLevel="1" x14ac:dyDescent="0.2">
      <c r="A60" s="159"/>
      <c r="B60" s="160"/>
      <c r="C60" s="259" t="s">
        <v>3147</v>
      </c>
      <c r="D60" s="260"/>
      <c r="E60" s="260"/>
      <c r="F60" s="260"/>
      <c r="G60" s="260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52"/>
      <c r="X60" s="152"/>
      <c r="Y60" s="152"/>
      <c r="Z60" s="152"/>
      <c r="AA60" s="152"/>
      <c r="AB60" s="152"/>
      <c r="AC60" s="152"/>
      <c r="AD60" s="152"/>
      <c r="AE60" s="152"/>
      <c r="AF60" s="152" t="s">
        <v>327</v>
      </c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</row>
    <row r="61" spans="1:59" outlineLevel="1" x14ac:dyDescent="0.2">
      <c r="A61" s="159"/>
      <c r="B61" s="160"/>
      <c r="C61" s="193" t="s">
        <v>3139</v>
      </c>
      <c r="D61" s="191"/>
      <c r="E61" s="192">
        <v>39.049999999999997</v>
      </c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52"/>
      <c r="X61" s="152"/>
      <c r="Y61" s="152"/>
      <c r="Z61" s="152"/>
      <c r="AA61" s="152"/>
      <c r="AB61" s="152"/>
      <c r="AC61" s="152"/>
      <c r="AD61" s="152"/>
      <c r="AE61" s="152"/>
      <c r="AF61" s="152" t="s">
        <v>329</v>
      </c>
      <c r="AG61" s="152">
        <v>0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</row>
    <row r="62" spans="1:59" outlineLevel="1" x14ac:dyDescent="0.2">
      <c r="A62" s="171">
        <v>12</v>
      </c>
      <c r="B62" s="172" t="s">
        <v>1334</v>
      </c>
      <c r="C62" s="187" t="s">
        <v>1335</v>
      </c>
      <c r="D62" s="173" t="s">
        <v>353</v>
      </c>
      <c r="E62" s="174">
        <v>35.5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15</v>
      </c>
      <c r="M62" s="176">
        <f>G62*(1+L62/100)</f>
        <v>0</v>
      </c>
      <c r="N62" s="176">
        <v>0.38624999999999998</v>
      </c>
      <c r="O62" s="176">
        <f>ROUND(E62*N62,2)</f>
        <v>13.71</v>
      </c>
      <c r="P62" s="176">
        <v>0</v>
      </c>
      <c r="Q62" s="176">
        <f>ROUND(E62*P62,2)</f>
        <v>0</v>
      </c>
      <c r="R62" s="176" t="s">
        <v>1318</v>
      </c>
      <c r="S62" s="176" t="s">
        <v>269</v>
      </c>
      <c r="T62" s="161">
        <v>2.8000000000000001E-2</v>
      </c>
      <c r="U62" s="161">
        <f>ROUND(E62*T62,2)</f>
        <v>0.99</v>
      </c>
      <c r="V62" s="161"/>
      <c r="W62" s="152"/>
      <c r="X62" s="152"/>
      <c r="Y62" s="152"/>
      <c r="Z62" s="152"/>
      <c r="AA62" s="152"/>
      <c r="AB62" s="152"/>
      <c r="AC62" s="152"/>
      <c r="AD62" s="152"/>
      <c r="AE62" s="152"/>
      <c r="AF62" s="152" t="s">
        <v>325</v>
      </c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</row>
    <row r="63" spans="1:59" outlineLevel="1" x14ac:dyDescent="0.2">
      <c r="A63" s="159"/>
      <c r="B63" s="160"/>
      <c r="C63" s="257" t="s">
        <v>1336</v>
      </c>
      <c r="D63" s="258"/>
      <c r="E63" s="258"/>
      <c r="F63" s="258"/>
      <c r="G63" s="258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52"/>
      <c r="X63" s="152"/>
      <c r="Y63" s="152"/>
      <c r="Z63" s="152"/>
      <c r="AA63" s="152"/>
      <c r="AB63" s="152"/>
      <c r="AC63" s="152"/>
      <c r="AD63" s="152"/>
      <c r="AE63" s="152"/>
      <c r="AF63" s="152" t="s">
        <v>327</v>
      </c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</row>
    <row r="64" spans="1:59" outlineLevel="1" x14ac:dyDescent="0.2">
      <c r="A64" s="159"/>
      <c r="B64" s="160"/>
      <c r="C64" s="193" t="s">
        <v>3148</v>
      </c>
      <c r="D64" s="191"/>
      <c r="E64" s="192">
        <v>35.5</v>
      </c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52"/>
      <c r="X64" s="152"/>
      <c r="Y64" s="152"/>
      <c r="Z64" s="152"/>
      <c r="AA64" s="152"/>
      <c r="AB64" s="152"/>
      <c r="AC64" s="152"/>
      <c r="AD64" s="152"/>
      <c r="AE64" s="152"/>
      <c r="AF64" s="152" t="s">
        <v>329</v>
      </c>
      <c r="AG64" s="152">
        <v>0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</row>
    <row r="65" spans="1:59" ht="22.5" outlineLevel="1" x14ac:dyDescent="0.2">
      <c r="A65" s="171">
        <v>13</v>
      </c>
      <c r="B65" s="172" t="s">
        <v>1338</v>
      </c>
      <c r="C65" s="187" t="s">
        <v>1339</v>
      </c>
      <c r="D65" s="173" t="s">
        <v>353</v>
      </c>
      <c r="E65" s="174">
        <v>35.5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15</v>
      </c>
      <c r="M65" s="176">
        <f>G65*(1+L65/100)</f>
        <v>0</v>
      </c>
      <c r="N65" s="176">
        <v>0.25094</v>
      </c>
      <c r="O65" s="176">
        <f>ROUND(E65*N65,2)</f>
        <v>8.91</v>
      </c>
      <c r="P65" s="176">
        <v>0</v>
      </c>
      <c r="Q65" s="176">
        <f>ROUND(E65*P65,2)</f>
        <v>0</v>
      </c>
      <c r="R65" s="176" t="s">
        <v>1318</v>
      </c>
      <c r="S65" s="176" t="s">
        <v>269</v>
      </c>
      <c r="T65" s="161">
        <v>2.5999999999999999E-2</v>
      </c>
      <c r="U65" s="161">
        <f>ROUND(E65*T65,2)</f>
        <v>0.92</v>
      </c>
      <c r="V65" s="161"/>
      <c r="W65" s="152"/>
      <c r="X65" s="152"/>
      <c r="Y65" s="152"/>
      <c r="Z65" s="152"/>
      <c r="AA65" s="152"/>
      <c r="AB65" s="152"/>
      <c r="AC65" s="152"/>
      <c r="AD65" s="152"/>
      <c r="AE65" s="152"/>
      <c r="AF65" s="152" t="s">
        <v>325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</row>
    <row r="66" spans="1:59" outlineLevel="1" x14ac:dyDescent="0.2">
      <c r="A66" s="159"/>
      <c r="B66" s="160"/>
      <c r="C66" s="257" t="s">
        <v>1340</v>
      </c>
      <c r="D66" s="258"/>
      <c r="E66" s="258"/>
      <c r="F66" s="258"/>
      <c r="G66" s="258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52"/>
      <c r="X66" s="152"/>
      <c r="Y66" s="152"/>
      <c r="Z66" s="152"/>
      <c r="AA66" s="152"/>
      <c r="AB66" s="152"/>
      <c r="AC66" s="152"/>
      <c r="AD66" s="152"/>
      <c r="AE66" s="152"/>
      <c r="AF66" s="152" t="s">
        <v>327</v>
      </c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</row>
    <row r="67" spans="1:59" outlineLevel="1" x14ac:dyDescent="0.2">
      <c r="A67" s="159"/>
      <c r="B67" s="160"/>
      <c r="C67" s="193" t="s">
        <v>3149</v>
      </c>
      <c r="D67" s="191"/>
      <c r="E67" s="192">
        <v>35.5</v>
      </c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52"/>
      <c r="X67" s="152"/>
      <c r="Y67" s="152"/>
      <c r="Z67" s="152"/>
      <c r="AA67" s="152"/>
      <c r="AB67" s="152"/>
      <c r="AC67" s="152"/>
      <c r="AD67" s="152"/>
      <c r="AE67" s="152"/>
      <c r="AF67" s="152" t="s">
        <v>329</v>
      </c>
      <c r="AG67" s="152">
        <v>0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</row>
    <row r="68" spans="1:59" outlineLevel="1" x14ac:dyDescent="0.2">
      <c r="A68" s="171">
        <v>14</v>
      </c>
      <c r="B68" s="172" t="s">
        <v>1342</v>
      </c>
      <c r="C68" s="187" t="s">
        <v>1343</v>
      </c>
      <c r="D68" s="173" t="s">
        <v>353</v>
      </c>
      <c r="E68" s="174">
        <v>302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15</v>
      </c>
      <c r="M68" s="176">
        <f>G68*(1+L68/100)</f>
        <v>0</v>
      </c>
      <c r="N68" s="176">
        <v>0.40481</v>
      </c>
      <c r="O68" s="176">
        <f>ROUND(E68*N68,2)</f>
        <v>122.25</v>
      </c>
      <c r="P68" s="176">
        <v>0</v>
      </c>
      <c r="Q68" s="176">
        <f>ROUND(E68*P68,2)</f>
        <v>0</v>
      </c>
      <c r="R68" s="176" t="s">
        <v>1318</v>
      </c>
      <c r="S68" s="176" t="s">
        <v>269</v>
      </c>
      <c r="T68" s="161">
        <v>1.9E-2</v>
      </c>
      <c r="U68" s="161">
        <f>ROUND(E68*T68,2)</f>
        <v>5.74</v>
      </c>
      <c r="V68" s="161"/>
      <c r="W68" s="152"/>
      <c r="X68" s="152"/>
      <c r="Y68" s="152"/>
      <c r="Z68" s="152"/>
      <c r="AA68" s="152"/>
      <c r="AB68" s="152"/>
      <c r="AC68" s="152"/>
      <c r="AD68" s="152"/>
      <c r="AE68" s="152"/>
      <c r="AF68" s="152" t="s">
        <v>325</v>
      </c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</row>
    <row r="69" spans="1:59" outlineLevel="1" x14ac:dyDescent="0.2">
      <c r="A69" s="159"/>
      <c r="B69" s="160"/>
      <c r="C69" s="257" t="s">
        <v>1319</v>
      </c>
      <c r="D69" s="258"/>
      <c r="E69" s="258"/>
      <c r="F69" s="258"/>
      <c r="G69" s="258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52"/>
      <c r="X69" s="152"/>
      <c r="Y69" s="152"/>
      <c r="Z69" s="152"/>
      <c r="AA69" s="152"/>
      <c r="AB69" s="152"/>
      <c r="AC69" s="152"/>
      <c r="AD69" s="152"/>
      <c r="AE69" s="152"/>
      <c r="AF69" s="152" t="s">
        <v>327</v>
      </c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</row>
    <row r="70" spans="1:59" outlineLevel="1" x14ac:dyDescent="0.2">
      <c r="A70" s="159"/>
      <c r="B70" s="160"/>
      <c r="C70" s="193" t="s">
        <v>3150</v>
      </c>
      <c r="D70" s="191"/>
      <c r="E70" s="192">
        <v>302</v>
      </c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52"/>
      <c r="X70" s="152"/>
      <c r="Y70" s="152"/>
      <c r="Z70" s="152"/>
      <c r="AA70" s="152"/>
      <c r="AB70" s="152"/>
      <c r="AC70" s="152"/>
      <c r="AD70" s="152"/>
      <c r="AE70" s="152"/>
      <c r="AF70" s="152" t="s">
        <v>329</v>
      </c>
      <c r="AG70" s="152">
        <v>0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</row>
    <row r="71" spans="1:59" x14ac:dyDescent="0.2">
      <c r="A71" s="166" t="s">
        <v>260</v>
      </c>
      <c r="B71" s="167" t="s">
        <v>156</v>
      </c>
      <c r="C71" s="185" t="s">
        <v>157</v>
      </c>
      <c r="D71" s="168"/>
      <c r="E71" s="169"/>
      <c r="F71" s="170"/>
      <c r="G71" s="170">
        <f>SUMIF(AF72:AF79,"&lt;&gt;NOR",G72:G79)</f>
        <v>0</v>
      </c>
      <c r="H71" s="170"/>
      <c r="I71" s="170">
        <f>SUM(I72:I79)</f>
        <v>0</v>
      </c>
      <c r="J71" s="170"/>
      <c r="K71" s="170">
        <f>SUM(K72:K79)</f>
        <v>0</v>
      </c>
      <c r="L71" s="170"/>
      <c r="M71" s="170">
        <f>SUM(M72:M79)</f>
        <v>0</v>
      </c>
      <c r="N71" s="170"/>
      <c r="O71" s="170">
        <f>SUM(O72:O79)</f>
        <v>56.4</v>
      </c>
      <c r="P71" s="170"/>
      <c r="Q71" s="170">
        <f>SUM(Q72:Q79)</f>
        <v>0</v>
      </c>
      <c r="R71" s="170"/>
      <c r="S71" s="170"/>
      <c r="T71" s="165"/>
      <c r="U71" s="165">
        <f>SUM(U72:U79)</f>
        <v>78.69</v>
      </c>
      <c r="V71" s="165"/>
      <c r="AF71" t="s">
        <v>261</v>
      </c>
    </row>
    <row r="72" spans="1:59" ht="33.75" outlineLevel="1" x14ac:dyDescent="0.2">
      <c r="A72" s="171">
        <v>15</v>
      </c>
      <c r="B72" s="172" t="s">
        <v>1358</v>
      </c>
      <c r="C72" s="187" t="s">
        <v>1359</v>
      </c>
      <c r="D72" s="173" t="s">
        <v>353</v>
      </c>
      <c r="E72" s="174">
        <v>85.24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15</v>
      </c>
      <c r="M72" s="176">
        <f>G72*(1+L72/100)</f>
        <v>0</v>
      </c>
      <c r="N72" s="176">
        <v>0.27827000000000002</v>
      </c>
      <c r="O72" s="176">
        <f>ROUND(E72*N72,2)</f>
        <v>23.72</v>
      </c>
      <c r="P72" s="176">
        <v>0</v>
      </c>
      <c r="Q72" s="176">
        <f>ROUND(E72*P72,2)</f>
        <v>0</v>
      </c>
      <c r="R72" s="176" t="s">
        <v>348</v>
      </c>
      <c r="S72" s="176" t="s">
        <v>269</v>
      </c>
      <c r="T72" s="161">
        <v>0.50800000000000001</v>
      </c>
      <c r="U72" s="161">
        <f>ROUND(E72*T72,2)</f>
        <v>43.3</v>
      </c>
      <c r="V72" s="161"/>
      <c r="W72" s="152"/>
      <c r="X72" s="152"/>
      <c r="Y72" s="152"/>
      <c r="Z72" s="152"/>
      <c r="AA72" s="152"/>
      <c r="AB72" s="152"/>
      <c r="AC72" s="152"/>
      <c r="AD72" s="152"/>
      <c r="AE72" s="152"/>
      <c r="AF72" s="152" t="s">
        <v>325</v>
      </c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</row>
    <row r="73" spans="1:59" outlineLevel="1" x14ac:dyDescent="0.2">
      <c r="A73" s="159"/>
      <c r="B73" s="160"/>
      <c r="C73" s="257" t="s">
        <v>1360</v>
      </c>
      <c r="D73" s="258"/>
      <c r="E73" s="258"/>
      <c r="F73" s="258"/>
      <c r="G73" s="258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52"/>
      <c r="X73" s="152"/>
      <c r="Y73" s="152"/>
      <c r="Z73" s="152"/>
      <c r="AA73" s="152"/>
      <c r="AB73" s="152"/>
      <c r="AC73" s="152"/>
      <c r="AD73" s="152"/>
      <c r="AE73" s="152"/>
      <c r="AF73" s="152" t="s">
        <v>327</v>
      </c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</row>
    <row r="74" spans="1:59" outlineLevel="1" x14ac:dyDescent="0.2">
      <c r="A74" s="159"/>
      <c r="B74" s="160"/>
      <c r="C74" s="193" t="s">
        <v>3138</v>
      </c>
      <c r="D74" s="191"/>
      <c r="E74" s="192">
        <v>85.24</v>
      </c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52"/>
      <c r="X74" s="152"/>
      <c r="Y74" s="152"/>
      <c r="Z74" s="152"/>
      <c r="AA74" s="152"/>
      <c r="AB74" s="152"/>
      <c r="AC74" s="152"/>
      <c r="AD74" s="152"/>
      <c r="AE74" s="152"/>
      <c r="AF74" s="152" t="s">
        <v>329</v>
      </c>
      <c r="AG74" s="152">
        <v>0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</row>
    <row r="75" spans="1:59" outlineLevel="1" x14ac:dyDescent="0.2">
      <c r="A75" s="171">
        <v>16</v>
      </c>
      <c r="B75" s="172" t="s">
        <v>753</v>
      </c>
      <c r="C75" s="187" t="s">
        <v>754</v>
      </c>
      <c r="D75" s="173" t="s">
        <v>323</v>
      </c>
      <c r="E75" s="174">
        <v>12.786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15</v>
      </c>
      <c r="M75" s="176">
        <f>G75*(1+L75/100)</f>
        <v>0</v>
      </c>
      <c r="N75" s="176">
        <v>2.5249999999999999</v>
      </c>
      <c r="O75" s="176">
        <f>ROUND(E75*N75,2)</f>
        <v>32.28</v>
      </c>
      <c r="P75" s="176">
        <v>0</v>
      </c>
      <c r="Q75" s="176">
        <f>ROUND(E75*P75,2)</f>
        <v>0</v>
      </c>
      <c r="R75" s="176" t="s">
        <v>348</v>
      </c>
      <c r="S75" s="176" t="s">
        <v>269</v>
      </c>
      <c r="T75" s="161">
        <v>2.3170000000000002</v>
      </c>
      <c r="U75" s="161">
        <f>ROUND(E75*T75,2)</f>
        <v>29.63</v>
      </c>
      <c r="V75" s="161"/>
      <c r="W75" s="152"/>
      <c r="X75" s="152"/>
      <c r="Y75" s="152"/>
      <c r="Z75" s="152"/>
      <c r="AA75" s="152"/>
      <c r="AB75" s="152"/>
      <c r="AC75" s="152"/>
      <c r="AD75" s="152"/>
      <c r="AE75" s="152"/>
      <c r="AF75" s="152" t="s">
        <v>325</v>
      </c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</row>
    <row r="76" spans="1:59" outlineLevel="1" x14ac:dyDescent="0.2">
      <c r="A76" s="159"/>
      <c r="B76" s="160"/>
      <c r="C76" s="257" t="s">
        <v>755</v>
      </c>
      <c r="D76" s="258"/>
      <c r="E76" s="258"/>
      <c r="F76" s="258"/>
      <c r="G76" s="258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52"/>
      <c r="X76" s="152"/>
      <c r="Y76" s="152"/>
      <c r="Z76" s="152"/>
      <c r="AA76" s="152"/>
      <c r="AB76" s="152"/>
      <c r="AC76" s="152"/>
      <c r="AD76" s="152"/>
      <c r="AE76" s="152"/>
      <c r="AF76" s="152" t="s">
        <v>327</v>
      </c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</row>
    <row r="77" spans="1:59" outlineLevel="1" x14ac:dyDescent="0.2">
      <c r="A77" s="159"/>
      <c r="B77" s="160"/>
      <c r="C77" s="193" t="s">
        <v>3151</v>
      </c>
      <c r="D77" s="191"/>
      <c r="E77" s="192">
        <v>12.79</v>
      </c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52"/>
      <c r="X77" s="152"/>
      <c r="Y77" s="152"/>
      <c r="Z77" s="152"/>
      <c r="AA77" s="152"/>
      <c r="AB77" s="152"/>
      <c r="AC77" s="152"/>
      <c r="AD77" s="152"/>
      <c r="AE77" s="152"/>
      <c r="AF77" s="152" t="s">
        <v>329</v>
      </c>
      <c r="AG77" s="152">
        <v>0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</row>
    <row r="78" spans="1:59" ht="22.5" outlineLevel="1" x14ac:dyDescent="0.2">
      <c r="A78" s="171">
        <v>17</v>
      </c>
      <c r="B78" s="172" t="s">
        <v>757</v>
      </c>
      <c r="C78" s="187" t="s">
        <v>758</v>
      </c>
      <c r="D78" s="173" t="s">
        <v>369</v>
      </c>
      <c r="E78" s="174">
        <v>0.3785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15</v>
      </c>
      <c r="M78" s="176">
        <f>G78*(1+L78/100)</f>
        <v>0</v>
      </c>
      <c r="N78" s="176">
        <v>1.0662499999999999</v>
      </c>
      <c r="O78" s="176">
        <f>ROUND(E78*N78,2)</f>
        <v>0.4</v>
      </c>
      <c r="P78" s="176">
        <v>0</v>
      </c>
      <c r="Q78" s="176">
        <f>ROUND(E78*P78,2)</f>
        <v>0</v>
      </c>
      <c r="R78" s="176" t="s">
        <v>348</v>
      </c>
      <c r="S78" s="176" t="s">
        <v>269</v>
      </c>
      <c r="T78" s="161">
        <v>15.231</v>
      </c>
      <c r="U78" s="161">
        <f>ROUND(E78*T78,2)</f>
        <v>5.76</v>
      </c>
      <c r="V78" s="161"/>
      <c r="W78" s="152"/>
      <c r="X78" s="152"/>
      <c r="Y78" s="152"/>
      <c r="Z78" s="152"/>
      <c r="AA78" s="152"/>
      <c r="AB78" s="152"/>
      <c r="AC78" s="152"/>
      <c r="AD78" s="152"/>
      <c r="AE78" s="152"/>
      <c r="AF78" s="152" t="s">
        <v>325</v>
      </c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</row>
    <row r="79" spans="1:59" outlineLevel="1" x14ac:dyDescent="0.2">
      <c r="A79" s="159"/>
      <c r="B79" s="160"/>
      <c r="C79" s="193" t="s">
        <v>3152</v>
      </c>
      <c r="D79" s="191"/>
      <c r="E79" s="192">
        <v>0.38</v>
      </c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52"/>
      <c r="X79" s="152"/>
      <c r="Y79" s="152"/>
      <c r="Z79" s="152"/>
      <c r="AA79" s="152"/>
      <c r="AB79" s="152"/>
      <c r="AC79" s="152"/>
      <c r="AD79" s="152"/>
      <c r="AE79" s="152"/>
      <c r="AF79" s="152" t="s">
        <v>329</v>
      </c>
      <c r="AG79" s="152">
        <v>0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</row>
    <row r="80" spans="1:59" x14ac:dyDescent="0.2">
      <c r="A80" s="166" t="s">
        <v>260</v>
      </c>
      <c r="B80" s="167" t="s">
        <v>162</v>
      </c>
      <c r="C80" s="185" t="s">
        <v>163</v>
      </c>
      <c r="D80" s="168"/>
      <c r="E80" s="169"/>
      <c r="F80" s="170"/>
      <c r="G80" s="170">
        <f>SUMIF(AF81:AF83,"&lt;&gt;NOR",G81:G83)</f>
        <v>0</v>
      </c>
      <c r="H80" s="170"/>
      <c r="I80" s="170">
        <f>SUM(I81:I83)</f>
        <v>0</v>
      </c>
      <c r="J80" s="170"/>
      <c r="K80" s="170">
        <f>SUM(K81:K83)</f>
        <v>0</v>
      </c>
      <c r="L80" s="170"/>
      <c r="M80" s="170">
        <f>SUM(M81:M83)</f>
        <v>0</v>
      </c>
      <c r="N80" s="170"/>
      <c r="O80" s="170">
        <f>SUM(O81:O83)</f>
        <v>24.5</v>
      </c>
      <c r="P80" s="170"/>
      <c r="Q80" s="170">
        <f>SUM(Q81:Q83)</f>
        <v>0</v>
      </c>
      <c r="R80" s="170"/>
      <c r="S80" s="170"/>
      <c r="T80" s="165"/>
      <c r="U80" s="165">
        <f>SUM(U81:U83)</f>
        <v>33.909999999999997</v>
      </c>
      <c r="V80" s="165"/>
      <c r="AF80" t="s">
        <v>261</v>
      </c>
    </row>
    <row r="81" spans="1:59" ht="45" outlineLevel="1" x14ac:dyDescent="0.2">
      <c r="A81" s="171">
        <v>18</v>
      </c>
      <c r="B81" s="172" t="s">
        <v>1368</v>
      </c>
      <c r="C81" s="187" t="s">
        <v>1369</v>
      </c>
      <c r="D81" s="173" t="s">
        <v>364</v>
      </c>
      <c r="E81" s="174">
        <v>100.6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15</v>
      </c>
      <c r="M81" s="176">
        <f>G81*(1+L81/100)</f>
        <v>0</v>
      </c>
      <c r="N81" s="176">
        <v>0.24357999999999999</v>
      </c>
      <c r="O81" s="176">
        <f>ROUND(E81*N81,2)</f>
        <v>24.5</v>
      </c>
      <c r="P81" s="176">
        <v>0</v>
      </c>
      <c r="Q81" s="176">
        <f>ROUND(E81*P81,2)</f>
        <v>0</v>
      </c>
      <c r="R81" s="176" t="s">
        <v>1318</v>
      </c>
      <c r="S81" s="176" t="s">
        <v>269</v>
      </c>
      <c r="T81" s="161">
        <v>0.33704000000000001</v>
      </c>
      <c r="U81" s="161">
        <f>ROUND(E81*T81,2)</f>
        <v>33.909999999999997</v>
      </c>
      <c r="V81" s="161"/>
      <c r="W81" s="152"/>
      <c r="X81" s="152"/>
      <c r="Y81" s="152"/>
      <c r="Z81" s="152"/>
      <c r="AA81" s="152"/>
      <c r="AB81" s="152"/>
      <c r="AC81" s="152"/>
      <c r="AD81" s="152"/>
      <c r="AE81" s="152"/>
      <c r="AF81" s="152" t="s">
        <v>325</v>
      </c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</row>
    <row r="82" spans="1:59" outlineLevel="1" x14ac:dyDescent="0.2">
      <c r="A82" s="159"/>
      <c r="B82" s="160"/>
      <c r="C82" s="257" t="s">
        <v>1370</v>
      </c>
      <c r="D82" s="258"/>
      <c r="E82" s="258"/>
      <c r="F82" s="258"/>
      <c r="G82" s="258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52"/>
      <c r="X82" s="152"/>
      <c r="Y82" s="152"/>
      <c r="Z82" s="152"/>
      <c r="AA82" s="152"/>
      <c r="AB82" s="152"/>
      <c r="AC82" s="152"/>
      <c r="AD82" s="152"/>
      <c r="AE82" s="152"/>
      <c r="AF82" s="152" t="s">
        <v>327</v>
      </c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</row>
    <row r="83" spans="1:59" outlineLevel="1" x14ac:dyDescent="0.2">
      <c r="A83" s="159"/>
      <c r="B83" s="160"/>
      <c r="C83" s="193" t="s">
        <v>3153</v>
      </c>
      <c r="D83" s="191"/>
      <c r="E83" s="192">
        <v>100.6</v>
      </c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52"/>
      <c r="X83" s="152"/>
      <c r="Y83" s="152"/>
      <c r="Z83" s="152"/>
      <c r="AA83" s="152"/>
      <c r="AB83" s="152"/>
      <c r="AC83" s="152"/>
      <c r="AD83" s="152"/>
      <c r="AE83" s="152"/>
      <c r="AF83" s="152" t="s">
        <v>329</v>
      </c>
      <c r="AG83" s="152">
        <v>0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</row>
    <row r="84" spans="1:59" x14ac:dyDescent="0.2">
      <c r="A84" s="166" t="s">
        <v>260</v>
      </c>
      <c r="B84" s="167" t="s">
        <v>164</v>
      </c>
      <c r="C84" s="185" t="s">
        <v>165</v>
      </c>
      <c r="D84" s="168"/>
      <c r="E84" s="169"/>
      <c r="F84" s="170"/>
      <c r="G84" s="170">
        <f>SUMIF(AF85:AF89,"&lt;&gt;NOR",G85:G89)</f>
        <v>0</v>
      </c>
      <c r="H84" s="170"/>
      <c r="I84" s="170">
        <f>SUM(I85:I89)</f>
        <v>0</v>
      </c>
      <c r="J84" s="170"/>
      <c r="K84" s="170">
        <f>SUM(K85:K89)</f>
        <v>0</v>
      </c>
      <c r="L84" s="170"/>
      <c r="M84" s="170">
        <f>SUM(M85:M89)</f>
        <v>0</v>
      </c>
      <c r="N84" s="170"/>
      <c r="O84" s="170">
        <f>SUM(O85:O89)</f>
        <v>5.68</v>
      </c>
      <c r="P84" s="170"/>
      <c r="Q84" s="170">
        <f>SUM(Q85:Q89)</f>
        <v>0</v>
      </c>
      <c r="R84" s="170"/>
      <c r="S84" s="170"/>
      <c r="T84" s="165"/>
      <c r="U84" s="165">
        <f>SUM(U85:U89)</f>
        <v>4.97</v>
      </c>
      <c r="V84" s="165"/>
      <c r="AF84" t="s">
        <v>261</v>
      </c>
    </row>
    <row r="85" spans="1:59" ht="22.5" outlineLevel="1" x14ac:dyDescent="0.2">
      <c r="A85" s="171">
        <v>19</v>
      </c>
      <c r="B85" s="172" t="s">
        <v>1372</v>
      </c>
      <c r="C85" s="187" t="s">
        <v>1373</v>
      </c>
      <c r="D85" s="173" t="s">
        <v>364</v>
      </c>
      <c r="E85" s="174">
        <v>26.7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15</v>
      </c>
      <c r="M85" s="176">
        <f>G85*(1+L85/100)</f>
        <v>0</v>
      </c>
      <c r="N85" s="176">
        <v>0.14565</v>
      </c>
      <c r="O85" s="176">
        <f>ROUND(E85*N85,2)</f>
        <v>3.89</v>
      </c>
      <c r="P85" s="176">
        <v>0</v>
      </c>
      <c r="Q85" s="176">
        <f>ROUND(E85*P85,2)</f>
        <v>0</v>
      </c>
      <c r="R85" s="176" t="s">
        <v>1318</v>
      </c>
      <c r="S85" s="176" t="s">
        <v>269</v>
      </c>
      <c r="T85" s="161">
        <v>0.186</v>
      </c>
      <c r="U85" s="161">
        <f>ROUND(E85*T85,2)</f>
        <v>4.97</v>
      </c>
      <c r="V85" s="161"/>
      <c r="W85" s="152"/>
      <c r="X85" s="152"/>
      <c r="Y85" s="152"/>
      <c r="Z85" s="152"/>
      <c r="AA85" s="152"/>
      <c r="AB85" s="152"/>
      <c r="AC85" s="152"/>
      <c r="AD85" s="152"/>
      <c r="AE85" s="152"/>
      <c r="AF85" s="152" t="s">
        <v>325</v>
      </c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</row>
    <row r="86" spans="1:59" outlineLevel="1" x14ac:dyDescent="0.2">
      <c r="A86" s="159"/>
      <c r="B86" s="160"/>
      <c r="C86" s="257" t="s">
        <v>1374</v>
      </c>
      <c r="D86" s="258"/>
      <c r="E86" s="258"/>
      <c r="F86" s="258"/>
      <c r="G86" s="258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52"/>
      <c r="X86" s="152"/>
      <c r="Y86" s="152"/>
      <c r="Z86" s="152"/>
      <c r="AA86" s="152"/>
      <c r="AB86" s="152"/>
      <c r="AC86" s="152"/>
      <c r="AD86" s="152"/>
      <c r="AE86" s="152"/>
      <c r="AF86" s="152" t="s">
        <v>327</v>
      </c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</row>
    <row r="87" spans="1:59" outlineLevel="1" x14ac:dyDescent="0.2">
      <c r="A87" s="159"/>
      <c r="B87" s="160"/>
      <c r="C87" s="193" t="s">
        <v>3154</v>
      </c>
      <c r="D87" s="191"/>
      <c r="E87" s="192">
        <v>26.7</v>
      </c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52"/>
      <c r="X87" s="152"/>
      <c r="Y87" s="152"/>
      <c r="Z87" s="152"/>
      <c r="AA87" s="152"/>
      <c r="AB87" s="152"/>
      <c r="AC87" s="152"/>
      <c r="AD87" s="152"/>
      <c r="AE87" s="152"/>
      <c r="AF87" s="152" t="s">
        <v>329</v>
      </c>
      <c r="AG87" s="152">
        <v>0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</row>
    <row r="88" spans="1:59" outlineLevel="1" x14ac:dyDescent="0.2">
      <c r="A88" s="171">
        <v>20</v>
      </c>
      <c r="B88" s="172" t="s">
        <v>1377</v>
      </c>
      <c r="C88" s="187" t="s">
        <v>1378</v>
      </c>
      <c r="D88" s="173" t="s">
        <v>395</v>
      </c>
      <c r="E88" s="174">
        <v>28.035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15</v>
      </c>
      <c r="M88" s="176">
        <f>G88*(1+L88/100)</f>
        <v>0</v>
      </c>
      <c r="N88" s="176">
        <v>6.4000000000000001E-2</v>
      </c>
      <c r="O88" s="176">
        <f>ROUND(E88*N88,2)</f>
        <v>1.79</v>
      </c>
      <c r="P88" s="176">
        <v>0</v>
      </c>
      <c r="Q88" s="176">
        <f>ROUND(E88*P88,2)</f>
        <v>0</v>
      </c>
      <c r="R88" s="176" t="s">
        <v>396</v>
      </c>
      <c r="S88" s="176" t="s">
        <v>269</v>
      </c>
      <c r="T88" s="161">
        <v>0</v>
      </c>
      <c r="U88" s="161">
        <f>ROUND(E88*T88,2)</f>
        <v>0</v>
      </c>
      <c r="V88" s="161"/>
      <c r="W88" s="152"/>
      <c r="X88" s="152"/>
      <c r="Y88" s="152"/>
      <c r="Z88" s="152"/>
      <c r="AA88" s="152"/>
      <c r="AB88" s="152"/>
      <c r="AC88" s="152"/>
      <c r="AD88" s="152"/>
      <c r="AE88" s="152"/>
      <c r="AF88" s="152" t="s">
        <v>398</v>
      </c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</row>
    <row r="89" spans="1:59" outlineLevel="1" x14ac:dyDescent="0.2">
      <c r="A89" s="159"/>
      <c r="B89" s="160"/>
      <c r="C89" s="193" t="s">
        <v>3155</v>
      </c>
      <c r="D89" s="191"/>
      <c r="E89" s="192">
        <v>28.04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52"/>
      <c r="X89" s="152"/>
      <c r="Y89" s="152"/>
      <c r="Z89" s="152"/>
      <c r="AA89" s="152"/>
      <c r="AB89" s="152"/>
      <c r="AC89" s="152"/>
      <c r="AD89" s="152"/>
      <c r="AE89" s="152"/>
      <c r="AF89" s="152" t="s">
        <v>329</v>
      </c>
      <c r="AG89" s="152">
        <v>0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</row>
    <row r="90" spans="1:59" x14ac:dyDescent="0.2">
      <c r="A90" s="166" t="s">
        <v>260</v>
      </c>
      <c r="B90" s="167" t="s">
        <v>174</v>
      </c>
      <c r="C90" s="185" t="s">
        <v>175</v>
      </c>
      <c r="D90" s="168"/>
      <c r="E90" s="169"/>
      <c r="F90" s="170"/>
      <c r="G90" s="170">
        <f>SUMIF(AF91:AF93,"&lt;&gt;NOR",G91:G93)</f>
        <v>0</v>
      </c>
      <c r="H90" s="170"/>
      <c r="I90" s="170">
        <f>SUM(I91:I93)</f>
        <v>0</v>
      </c>
      <c r="J90" s="170"/>
      <c r="K90" s="170">
        <f>SUM(K91:K93)</f>
        <v>0</v>
      </c>
      <c r="L90" s="170"/>
      <c r="M90" s="170">
        <f>SUM(M91:M93)</f>
        <v>0</v>
      </c>
      <c r="N90" s="170"/>
      <c r="O90" s="170">
        <f>SUM(O91:O93)</f>
        <v>0</v>
      </c>
      <c r="P90" s="170"/>
      <c r="Q90" s="170">
        <f>SUM(Q91:Q93)</f>
        <v>0</v>
      </c>
      <c r="R90" s="170"/>
      <c r="S90" s="170"/>
      <c r="T90" s="165"/>
      <c r="U90" s="165">
        <f>SUM(U91:U93)</f>
        <v>169.35</v>
      </c>
      <c r="V90" s="165"/>
      <c r="AF90" t="s">
        <v>261</v>
      </c>
    </row>
    <row r="91" spans="1:59" outlineLevel="1" x14ac:dyDescent="0.2">
      <c r="A91" s="171">
        <v>21</v>
      </c>
      <c r="B91" s="172" t="s">
        <v>1380</v>
      </c>
      <c r="C91" s="187" t="s">
        <v>1381</v>
      </c>
      <c r="D91" s="173" t="s">
        <v>369</v>
      </c>
      <c r="E91" s="174">
        <v>434.221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15</v>
      </c>
      <c r="M91" s="176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6" t="s">
        <v>1318</v>
      </c>
      <c r="S91" s="176" t="s">
        <v>269</v>
      </c>
      <c r="T91" s="161">
        <v>0.39</v>
      </c>
      <c r="U91" s="161">
        <f>ROUND(E91*T91,2)</f>
        <v>169.35</v>
      </c>
      <c r="V91" s="161"/>
      <c r="W91" s="152"/>
      <c r="X91" s="152"/>
      <c r="Y91" s="152"/>
      <c r="Z91" s="152"/>
      <c r="AA91" s="152"/>
      <c r="AB91" s="152"/>
      <c r="AC91" s="152"/>
      <c r="AD91" s="152"/>
      <c r="AE91" s="152"/>
      <c r="AF91" s="152" t="s">
        <v>325</v>
      </c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</row>
    <row r="92" spans="1:59" outlineLevel="1" x14ac:dyDescent="0.2">
      <c r="A92" s="159"/>
      <c r="B92" s="160"/>
      <c r="C92" s="257" t="s">
        <v>1382</v>
      </c>
      <c r="D92" s="258"/>
      <c r="E92" s="258"/>
      <c r="F92" s="258"/>
      <c r="G92" s="258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52"/>
      <c r="X92" s="152"/>
      <c r="Y92" s="152"/>
      <c r="Z92" s="152"/>
      <c r="AA92" s="152"/>
      <c r="AB92" s="152"/>
      <c r="AC92" s="152"/>
      <c r="AD92" s="152"/>
      <c r="AE92" s="152"/>
      <c r="AF92" s="152" t="s">
        <v>327</v>
      </c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</row>
    <row r="93" spans="1:59" outlineLevel="1" x14ac:dyDescent="0.2">
      <c r="A93" s="159"/>
      <c r="B93" s="160"/>
      <c r="C93" s="193" t="s">
        <v>3156</v>
      </c>
      <c r="D93" s="191"/>
      <c r="E93" s="192">
        <v>434.22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52"/>
      <c r="X93" s="152"/>
      <c r="Y93" s="152"/>
      <c r="Z93" s="152"/>
      <c r="AA93" s="152"/>
      <c r="AB93" s="152"/>
      <c r="AC93" s="152"/>
      <c r="AD93" s="152"/>
      <c r="AE93" s="152"/>
      <c r="AF93" s="152" t="s">
        <v>329</v>
      </c>
      <c r="AG93" s="152">
        <v>0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</row>
    <row r="94" spans="1:59" x14ac:dyDescent="0.2">
      <c r="A94" s="5"/>
      <c r="B94" s="6"/>
      <c r="C94" s="188"/>
      <c r="D94" s="8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AD94">
        <v>15</v>
      </c>
      <c r="AE94">
        <v>21</v>
      </c>
    </row>
    <row r="95" spans="1:59" x14ac:dyDescent="0.2">
      <c r="A95" s="155"/>
      <c r="B95" s="156" t="s">
        <v>29</v>
      </c>
      <c r="C95" s="189"/>
      <c r="D95" s="157"/>
      <c r="E95" s="158"/>
      <c r="F95" s="158"/>
      <c r="G95" s="184">
        <f>G8+G22+G71+G80+G84+G90</f>
        <v>0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AD95">
        <f>SUMIF(L7:L93,AD94,G7:G93)</f>
        <v>0</v>
      </c>
      <c r="AE95">
        <f>SUMIF(L7:L93,AE94,G7:G93)</f>
        <v>0</v>
      </c>
      <c r="AF95" t="s">
        <v>300</v>
      </c>
    </row>
    <row r="96" spans="1:59" x14ac:dyDescent="0.2">
      <c r="C96" s="190"/>
      <c r="D96" s="143"/>
      <c r="AF96" t="s">
        <v>319</v>
      </c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36sLg09Qsc1RTZxVhX36oamqS4Mb1JAuieYrCYoNXyvE/rvCSTt5apg630jryx3S1KOtbtLu+yNHKhknwhVkpQ==" saltValue="uYurq30KIKcWROvCYKamBg==" spinCount="100000" sheet="1"/>
  <mergeCells count="37">
    <mergeCell ref="C13:G13"/>
    <mergeCell ref="A1:G1"/>
    <mergeCell ref="C2:G2"/>
    <mergeCell ref="C3:G3"/>
    <mergeCell ref="C4:G4"/>
    <mergeCell ref="C10:G10"/>
    <mergeCell ref="C47:G47"/>
    <mergeCell ref="C17:G17"/>
    <mergeCell ref="C20:G20"/>
    <mergeCell ref="C24:G24"/>
    <mergeCell ref="C25:G25"/>
    <mergeCell ref="C26:G26"/>
    <mergeCell ref="C27:G27"/>
    <mergeCell ref="C28:G28"/>
    <mergeCell ref="C29:G29"/>
    <mergeCell ref="C32:G32"/>
    <mergeCell ref="C42:G42"/>
    <mergeCell ref="C46:G46"/>
    <mergeCell ref="C63:G63"/>
    <mergeCell ref="C48:G48"/>
    <mergeCell ref="C49:G49"/>
    <mergeCell ref="C50:G50"/>
    <mergeCell ref="C51:G51"/>
    <mergeCell ref="C54:G54"/>
    <mergeCell ref="C55:G55"/>
    <mergeCell ref="C56:G56"/>
    <mergeCell ref="C57:G57"/>
    <mergeCell ref="C58:G58"/>
    <mergeCell ref="C59:G59"/>
    <mergeCell ref="C60:G60"/>
    <mergeCell ref="C92:G92"/>
    <mergeCell ref="C66:G66"/>
    <mergeCell ref="C69:G69"/>
    <mergeCell ref="C73:G73"/>
    <mergeCell ref="C76:G76"/>
    <mergeCell ref="C82:G82"/>
    <mergeCell ref="C86:G8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</cols>
  <sheetData>
    <row r="1" spans="1:59" ht="15.75" customHeight="1" x14ac:dyDescent="0.25">
      <c r="A1" s="250" t="s">
        <v>320</v>
      </c>
      <c r="B1" s="250"/>
      <c r="C1" s="250"/>
      <c r="D1" s="250"/>
      <c r="E1" s="250"/>
      <c r="F1" s="250"/>
      <c r="G1" s="250"/>
      <c r="AF1" t="s">
        <v>236</v>
      </c>
    </row>
    <row r="2" spans="1:59" ht="24.95" customHeight="1" x14ac:dyDescent="0.2">
      <c r="A2" s="144" t="s">
        <v>7</v>
      </c>
      <c r="B2" s="73" t="s">
        <v>44</v>
      </c>
      <c r="C2" s="251" t="s">
        <v>45</v>
      </c>
      <c r="D2" s="252"/>
      <c r="E2" s="252"/>
      <c r="F2" s="252"/>
      <c r="G2" s="253"/>
      <c r="AF2" t="s">
        <v>237</v>
      </c>
    </row>
    <row r="3" spans="1:59" ht="24.95" customHeight="1" x14ac:dyDescent="0.2">
      <c r="A3" s="144" t="s">
        <v>8</v>
      </c>
      <c r="B3" s="73" t="s">
        <v>86</v>
      </c>
      <c r="C3" s="251" t="s">
        <v>87</v>
      </c>
      <c r="D3" s="252"/>
      <c r="E3" s="252"/>
      <c r="F3" s="252"/>
      <c r="G3" s="253"/>
      <c r="AB3" s="90" t="s">
        <v>237</v>
      </c>
      <c r="AF3" t="s">
        <v>239</v>
      </c>
    </row>
    <row r="4" spans="1:59" ht="24.95" customHeight="1" x14ac:dyDescent="0.2">
      <c r="A4" s="145" t="s">
        <v>9</v>
      </c>
      <c r="B4" s="146" t="s">
        <v>68</v>
      </c>
      <c r="C4" s="254" t="s">
        <v>69</v>
      </c>
      <c r="D4" s="255"/>
      <c r="E4" s="255"/>
      <c r="F4" s="255"/>
      <c r="G4" s="256"/>
      <c r="AF4" t="s">
        <v>240</v>
      </c>
    </row>
    <row r="5" spans="1:59" x14ac:dyDescent="0.2">
      <c r="D5" s="143"/>
    </row>
    <row r="6" spans="1:59" ht="38.25" x14ac:dyDescent="0.2">
      <c r="A6" s="148" t="s">
        <v>241</v>
      </c>
      <c r="B6" s="150" t="s">
        <v>242</v>
      </c>
      <c r="C6" s="150" t="s">
        <v>243</v>
      </c>
      <c r="D6" s="149" t="s">
        <v>244</v>
      </c>
      <c r="E6" s="148" t="s">
        <v>245</v>
      </c>
      <c r="F6" s="147" t="s">
        <v>246</v>
      </c>
      <c r="G6" s="148" t="s">
        <v>29</v>
      </c>
      <c r="H6" s="151" t="s">
        <v>30</v>
      </c>
      <c r="I6" s="151" t="s">
        <v>247</v>
      </c>
      <c r="J6" s="151" t="s">
        <v>31</v>
      </c>
      <c r="K6" s="151" t="s">
        <v>248</v>
      </c>
      <c r="L6" s="151" t="s">
        <v>249</v>
      </c>
      <c r="M6" s="151" t="s">
        <v>250</v>
      </c>
      <c r="N6" s="151" t="s">
        <v>251</v>
      </c>
      <c r="O6" s="151" t="s">
        <v>252</v>
      </c>
      <c r="P6" s="151" t="s">
        <v>253</v>
      </c>
      <c r="Q6" s="151" t="s">
        <v>254</v>
      </c>
      <c r="R6" s="151" t="s">
        <v>255</v>
      </c>
      <c r="S6" s="151" t="s">
        <v>256</v>
      </c>
      <c r="T6" s="151" t="s">
        <v>257</v>
      </c>
      <c r="U6" s="151" t="s">
        <v>258</v>
      </c>
      <c r="V6" s="151" t="s">
        <v>259</v>
      </c>
    </row>
    <row r="7" spans="1:59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59" x14ac:dyDescent="0.2">
      <c r="A8" s="166" t="s">
        <v>260</v>
      </c>
      <c r="B8" s="167" t="s">
        <v>171</v>
      </c>
      <c r="C8" s="185" t="s">
        <v>172</v>
      </c>
      <c r="D8" s="168"/>
      <c r="E8" s="169"/>
      <c r="F8" s="170"/>
      <c r="G8" s="170">
        <f>SUMIF(AF9:AF19,"&lt;&gt;NOR",G9:G19)</f>
        <v>0</v>
      </c>
      <c r="H8" s="170"/>
      <c r="I8" s="170">
        <f>SUM(I9:I19)</f>
        <v>0</v>
      </c>
      <c r="J8" s="170"/>
      <c r="K8" s="170">
        <f>SUM(K9:K19)</f>
        <v>0</v>
      </c>
      <c r="L8" s="170"/>
      <c r="M8" s="170">
        <f>SUM(M9:M19)</f>
        <v>0</v>
      </c>
      <c r="N8" s="170"/>
      <c r="O8" s="170">
        <f>SUM(O9:O19)</f>
        <v>0.19000000000000003</v>
      </c>
      <c r="P8" s="170"/>
      <c r="Q8" s="170">
        <f>SUM(Q9:Q19)</f>
        <v>1.0999999999999999</v>
      </c>
      <c r="R8" s="170"/>
      <c r="S8" s="170"/>
      <c r="T8" s="165"/>
      <c r="U8" s="165">
        <f>SUM(U9:U19)</f>
        <v>73.75</v>
      </c>
      <c r="V8" s="165"/>
      <c r="AF8" t="s">
        <v>261</v>
      </c>
    </row>
    <row r="9" spans="1:59" ht="22.5" outlineLevel="1" x14ac:dyDescent="0.2">
      <c r="A9" s="171">
        <v>1</v>
      </c>
      <c r="B9" s="172" t="s">
        <v>1404</v>
      </c>
      <c r="C9" s="187" t="s">
        <v>1405</v>
      </c>
      <c r="D9" s="173" t="s">
        <v>364</v>
      </c>
      <c r="E9" s="174">
        <v>345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15</v>
      </c>
      <c r="M9" s="176">
        <f>G9*(1+L9/100)</f>
        <v>0</v>
      </c>
      <c r="N9" s="176">
        <v>4.8999999999999998E-4</v>
      </c>
      <c r="O9" s="176">
        <f>ROUND(E9*N9,2)</f>
        <v>0.17</v>
      </c>
      <c r="P9" s="176">
        <v>2E-3</v>
      </c>
      <c r="Q9" s="176">
        <f>ROUND(E9*P9,2)</f>
        <v>0.69</v>
      </c>
      <c r="R9" s="176" t="s">
        <v>1406</v>
      </c>
      <c r="S9" s="176" t="s">
        <v>269</v>
      </c>
      <c r="T9" s="161">
        <v>0.17599999999999999</v>
      </c>
      <c r="U9" s="161">
        <f>ROUND(E9*T9,2)</f>
        <v>60.72</v>
      </c>
      <c r="V9" s="161"/>
      <c r="W9" s="152"/>
      <c r="X9" s="152"/>
      <c r="Y9" s="152"/>
      <c r="Z9" s="152"/>
      <c r="AA9" s="152"/>
      <c r="AB9" s="152"/>
      <c r="AC9" s="152"/>
      <c r="AD9" s="152"/>
      <c r="AE9" s="152"/>
      <c r="AF9" s="152" t="s">
        <v>325</v>
      </c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</row>
    <row r="10" spans="1:59" outlineLevel="1" x14ac:dyDescent="0.2">
      <c r="A10" s="159"/>
      <c r="B10" s="160"/>
      <c r="C10" s="248" t="s">
        <v>3157</v>
      </c>
      <c r="D10" s="249"/>
      <c r="E10" s="249"/>
      <c r="F10" s="249"/>
      <c r="G10" s="249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52"/>
      <c r="X10" s="152"/>
      <c r="Y10" s="152"/>
      <c r="Z10" s="152"/>
      <c r="AA10" s="152"/>
      <c r="AB10" s="152"/>
      <c r="AC10" s="152"/>
      <c r="AD10" s="152"/>
      <c r="AE10" s="152"/>
      <c r="AF10" s="152" t="s">
        <v>272</v>
      </c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</row>
    <row r="11" spans="1:59" ht="22.5" outlineLevel="1" x14ac:dyDescent="0.2">
      <c r="A11" s="171">
        <v>2</v>
      </c>
      <c r="B11" s="172" t="s">
        <v>1407</v>
      </c>
      <c r="C11" s="187" t="s">
        <v>1408</v>
      </c>
      <c r="D11" s="173" t="s">
        <v>364</v>
      </c>
      <c r="E11" s="174">
        <v>22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15</v>
      </c>
      <c r="M11" s="176">
        <f>G11*(1+L11/100)</f>
        <v>0</v>
      </c>
      <c r="N11" s="176">
        <v>4.8999999999999998E-4</v>
      </c>
      <c r="O11" s="176">
        <f>ROUND(E11*N11,2)</f>
        <v>0.01</v>
      </c>
      <c r="P11" s="176">
        <v>4.0000000000000001E-3</v>
      </c>
      <c r="Q11" s="176">
        <f>ROUND(E11*P11,2)</f>
        <v>0.09</v>
      </c>
      <c r="R11" s="176" t="s">
        <v>1406</v>
      </c>
      <c r="S11" s="176" t="s">
        <v>269</v>
      </c>
      <c r="T11" s="161">
        <v>0.20799999999999999</v>
      </c>
      <c r="U11" s="161">
        <f>ROUND(E11*T11,2)</f>
        <v>4.58</v>
      </c>
      <c r="V11" s="161"/>
      <c r="W11" s="152"/>
      <c r="X11" s="152"/>
      <c r="Y11" s="152"/>
      <c r="Z11" s="152"/>
      <c r="AA11" s="152"/>
      <c r="AB11" s="152"/>
      <c r="AC11" s="152"/>
      <c r="AD11" s="152"/>
      <c r="AE11" s="152"/>
      <c r="AF11" s="152" t="s">
        <v>325</v>
      </c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</row>
    <row r="12" spans="1:59" outlineLevel="1" x14ac:dyDescent="0.2">
      <c r="A12" s="159"/>
      <c r="B12" s="160"/>
      <c r="C12" s="248" t="s">
        <v>3157</v>
      </c>
      <c r="D12" s="249"/>
      <c r="E12" s="249"/>
      <c r="F12" s="249"/>
      <c r="G12" s="249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52"/>
      <c r="X12" s="152"/>
      <c r="Y12" s="152"/>
      <c r="Z12" s="152"/>
      <c r="AA12" s="152"/>
      <c r="AB12" s="152"/>
      <c r="AC12" s="152"/>
      <c r="AD12" s="152"/>
      <c r="AE12" s="152"/>
      <c r="AF12" s="152" t="s">
        <v>272</v>
      </c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</row>
    <row r="13" spans="1:59" ht="22.5" outlineLevel="1" x14ac:dyDescent="0.2">
      <c r="A13" s="171">
        <v>3</v>
      </c>
      <c r="B13" s="172" t="s">
        <v>1409</v>
      </c>
      <c r="C13" s="187" t="s">
        <v>1410</v>
      </c>
      <c r="D13" s="173" t="s">
        <v>364</v>
      </c>
      <c r="E13" s="174">
        <v>18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15</v>
      </c>
      <c r="M13" s="176">
        <f>G13*(1+L13/100)</f>
        <v>0</v>
      </c>
      <c r="N13" s="176">
        <v>4.8999999999999998E-4</v>
      </c>
      <c r="O13" s="176">
        <f>ROUND(E13*N13,2)</f>
        <v>0.01</v>
      </c>
      <c r="P13" s="176">
        <v>1.7999999999999999E-2</v>
      </c>
      <c r="Q13" s="176">
        <f>ROUND(E13*P13,2)</f>
        <v>0.32</v>
      </c>
      <c r="R13" s="176" t="s">
        <v>1406</v>
      </c>
      <c r="S13" s="176" t="s">
        <v>269</v>
      </c>
      <c r="T13" s="161">
        <v>0.34200000000000003</v>
      </c>
      <c r="U13" s="161">
        <f>ROUND(E13*T13,2)</f>
        <v>6.16</v>
      </c>
      <c r="V13" s="161"/>
      <c r="W13" s="152"/>
      <c r="X13" s="152"/>
      <c r="Y13" s="152"/>
      <c r="Z13" s="152"/>
      <c r="AA13" s="152"/>
      <c r="AB13" s="152"/>
      <c r="AC13" s="152"/>
      <c r="AD13" s="152"/>
      <c r="AE13" s="152"/>
      <c r="AF13" s="152" t="s">
        <v>325</v>
      </c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</row>
    <row r="14" spans="1:59" outlineLevel="1" x14ac:dyDescent="0.2">
      <c r="A14" s="159"/>
      <c r="B14" s="160"/>
      <c r="C14" s="248" t="s">
        <v>3157</v>
      </c>
      <c r="D14" s="249"/>
      <c r="E14" s="249"/>
      <c r="F14" s="249"/>
      <c r="G14" s="249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52"/>
      <c r="X14" s="152"/>
      <c r="Y14" s="152"/>
      <c r="Z14" s="152"/>
      <c r="AA14" s="152"/>
      <c r="AB14" s="152"/>
      <c r="AC14" s="152"/>
      <c r="AD14" s="152"/>
      <c r="AE14" s="152"/>
      <c r="AF14" s="152" t="s">
        <v>272</v>
      </c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</row>
    <row r="15" spans="1:59" outlineLevel="1" x14ac:dyDescent="0.2">
      <c r="A15" s="177">
        <v>4</v>
      </c>
      <c r="B15" s="178" t="s">
        <v>1415</v>
      </c>
      <c r="C15" s="186" t="s">
        <v>1416</v>
      </c>
      <c r="D15" s="179" t="s">
        <v>369</v>
      </c>
      <c r="E15" s="180">
        <v>1.6</v>
      </c>
      <c r="F15" s="181"/>
      <c r="G15" s="182">
        <f>ROUND(E15*F15,2)</f>
        <v>0</v>
      </c>
      <c r="H15" s="181"/>
      <c r="I15" s="182">
        <f>ROUND(E15*H15,2)</f>
        <v>0</v>
      </c>
      <c r="J15" s="181"/>
      <c r="K15" s="182">
        <f>ROUND(E15*J15,2)</f>
        <v>0</v>
      </c>
      <c r="L15" s="182">
        <v>15</v>
      </c>
      <c r="M15" s="182">
        <f>G15*(1+L15/100)</f>
        <v>0</v>
      </c>
      <c r="N15" s="182">
        <v>0</v>
      </c>
      <c r="O15" s="182">
        <f>ROUND(E15*N15,2)</f>
        <v>0</v>
      </c>
      <c r="P15" s="182">
        <v>0</v>
      </c>
      <c r="Q15" s="182">
        <f>ROUND(E15*P15,2)</f>
        <v>0</v>
      </c>
      <c r="R15" s="182" t="s">
        <v>1406</v>
      </c>
      <c r="S15" s="182" t="s">
        <v>269</v>
      </c>
      <c r="T15" s="161">
        <v>0.94199999999999995</v>
      </c>
      <c r="U15" s="161">
        <f>ROUND(E15*T15,2)</f>
        <v>1.51</v>
      </c>
      <c r="V15" s="161"/>
      <c r="W15" s="152"/>
      <c r="X15" s="152"/>
      <c r="Y15" s="152"/>
      <c r="Z15" s="152"/>
      <c r="AA15" s="152"/>
      <c r="AB15" s="152"/>
      <c r="AC15" s="152"/>
      <c r="AD15" s="152"/>
      <c r="AE15" s="152"/>
      <c r="AF15" s="152" t="s">
        <v>325</v>
      </c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</row>
    <row r="16" spans="1:59" outlineLevel="1" x14ac:dyDescent="0.2">
      <c r="A16" s="177">
        <v>5</v>
      </c>
      <c r="B16" s="178" t="s">
        <v>1417</v>
      </c>
      <c r="C16" s="186" t="s">
        <v>1418</v>
      </c>
      <c r="D16" s="179" t="s">
        <v>369</v>
      </c>
      <c r="E16" s="180">
        <v>1.6</v>
      </c>
      <c r="F16" s="181"/>
      <c r="G16" s="182">
        <f>ROUND(E16*F16,2)</f>
        <v>0</v>
      </c>
      <c r="H16" s="181"/>
      <c r="I16" s="182">
        <f>ROUND(E16*H16,2)</f>
        <v>0</v>
      </c>
      <c r="J16" s="181"/>
      <c r="K16" s="182">
        <f>ROUND(E16*J16,2)</f>
        <v>0</v>
      </c>
      <c r="L16" s="182">
        <v>15</v>
      </c>
      <c r="M16" s="182">
        <f>G16*(1+L16/100)</f>
        <v>0</v>
      </c>
      <c r="N16" s="182">
        <v>0</v>
      </c>
      <c r="O16" s="182">
        <f>ROUND(E16*N16,2)</f>
        <v>0</v>
      </c>
      <c r="P16" s="182">
        <v>0</v>
      </c>
      <c r="Q16" s="182">
        <f>ROUND(E16*P16,2)</f>
        <v>0</v>
      </c>
      <c r="R16" s="182" t="s">
        <v>1406</v>
      </c>
      <c r="S16" s="182" t="s">
        <v>269</v>
      </c>
      <c r="T16" s="161">
        <v>0</v>
      </c>
      <c r="U16" s="161">
        <f>ROUND(E16*T16,2)</f>
        <v>0</v>
      </c>
      <c r="V16" s="161"/>
      <c r="W16" s="152"/>
      <c r="X16" s="152"/>
      <c r="Y16" s="152"/>
      <c r="Z16" s="152"/>
      <c r="AA16" s="152"/>
      <c r="AB16" s="152"/>
      <c r="AC16" s="152"/>
      <c r="AD16" s="152"/>
      <c r="AE16" s="152"/>
      <c r="AF16" s="152" t="s">
        <v>325</v>
      </c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</row>
    <row r="17" spans="1:59" outlineLevel="1" x14ac:dyDescent="0.2">
      <c r="A17" s="171">
        <v>6</v>
      </c>
      <c r="B17" s="172" t="s">
        <v>1411</v>
      </c>
      <c r="C17" s="187" t="s">
        <v>1412</v>
      </c>
      <c r="D17" s="173" t="s">
        <v>369</v>
      </c>
      <c r="E17" s="174">
        <v>1.6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15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 t="s">
        <v>1406</v>
      </c>
      <c r="S17" s="176" t="s">
        <v>269</v>
      </c>
      <c r="T17" s="161">
        <v>0.49</v>
      </c>
      <c r="U17" s="161">
        <f>ROUND(E17*T17,2)</f>
        <v>0.78</v>
      </c>
      <c r="V17" s="161"/>
      <c r="W17" s="152"/>
      <c r="X17" s="152"/>
      <c r="Y17" s="152"/>
      <c r="Z17" s="152"/>
      <c r="AA17" s="152"/>
      <c r="AB17" s="152"/>
      <c r="AC17" s="152"/>
      <c r="AD17" s="152"/>
      <c r="AE17" s="152"/>
      <c r="AF17" s="152" t="s">
        <v>325</v>
      </c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</row>
    <row r="18" spans="1:59" outlineLevel="1" x14ac:dyDescent="0.2">
      <c r="A18" s="159"/>
      <c r="B18" s="160"/>
      <c r="C18" s="248" t="s">
        <v>3158</v>
      </c>
      <c r="D18" s="249"/>
      <c r="E18" s="249"/>
      <c r="F18" s="249"/>
      <c r="G18" s="249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52"/>
      <c r="X18" s="152"/>
      <c r="Y18" s="152"/>
      <c r="Z18" s="152"/>
      <c r="AA18" s="152"/>
      <c r="AB18" s="152"/>
      <c r="AC18" s="152"/>
      <c r="AD18" s="152"/>
      <c r="AE18" s="152"/>
      <c r="AF18" s="152" t="s">
        <v>272</v>
      </c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</row>
    <row r="19" spans="1:59" outlineLevel="1" x14ac:dyDescent="0.2">
      <c r="A19" s="177">
        <v>7</v>
      </c>
      <c r="B19" s="178" t="s">
        <v>1413</v>
      </c>
      <c r="C19" s="186" t="s">
        <v>1414</v>
      </c>
      <c r="D19" s="179" t="s">
        <v>369</v>
      </c>
      <c r="E19" s="180">
        <v>16</v>
      </c>
      <c r="F19" s="181"/>
      <c r="G19" s="182">
        <f>ROUND(E19*F19,2)</f>
        <v>0</v>
      </c>
      <c r="H19" s="181"/>
      <c r="I19" s="182">
        <f>ROUND(E19*H19,2)</f>
        <v>0</v>
      </c>
      <c r="J19" s="181"/>
      <c r="K19" s="182">
        <f>ROUND(E19*J19,2)</f>
        <v>0</v>
      </c>
      <c r="L19" s="182">
        <v>15</v>
      </c>
      <c r="M19" s="182">
        <f>G19*(1+L19/100)</f>
        <v>0</v>
      </c>
      <c r="N19" s="182">
        <v>0</v>
      </c>
      <c r="O19" s="182">
        <f>ROUND(E19*N19,2)</f>
        <v>0</v>
      </c>
      <c r="P19" s="182">
        <v>0</v>
      </c>
      <c r="Q19" s="182">
        <f>ROUND(E19*P19,2)</f>
        <v>0</v>
      </c>
      <c r="R19" s="182" t="s">
        <v>1406</v>
      </c>
      <c r="S19" s="182" t="s">
        <v>269</v>
      </c>
      <c r="T19" s="161">
        <v>0</v>
      </c>
      <c r="U19" s="161">
        <f>ROUND(E19*T19,2)</f>
        <v>0</v>
      </c>
      <c r="V19" s="161"/>
      <c r="W19" s="152"/>
      <c r="X19" s="152"/>
      <c r="Y19" s="152"/>
      <c r="Z19" s="152"/>
      <c r="AA19" s="152"/>
      <c r="AB19" s="152"/>
      <c r="AC19" s="152"/>
      <c r="AD19" s="152"/>
      <c r="AE19" s="152"/>
      <c r="AF19" s="152" t="s">
        <v>325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</row>
    <row r="20" spans="1:59" x14ac:dyDescent="0.2">
      <c r="A20" s="166" t="s">
        <v>260</v>
      </c>
      <c r="B20" s="167" t="s">
        <v>228</v>
      </c>
      <c r="C20" s="185" t="s">
        <v>229</v>
      </c>
      <c r="D20" s="168"/>
      <c r="E20" s="169"/>
      <c r="F20" s="170"/>
      <c r="G20" s="170">
        <f>SUMIF(AF21:AF84,"&lt;&gt;NOR",G21:G84)</f>
        <v>0</v>
      </c>
      <c r="H20" s="170"/>
      <c r="I20" s="170">
        <f>SUM(I21:I84)</f>
        <v>0</v>
      </c>
      <c r="J20" s="170"/>
      <c r="K20" s="170">
        <f>SUM(K21:K84)</f>
        <v>0</v>
      </c>
      <c r="L20" s="170"/>
      <c r="M20" s="170">
        <f>SUM(M21:M84)</f>
        <v>0</v>
      </c>
      <c r="N20" s="170"/>
      <c r="O20" s="170">
        <f>SUM(O21:O84)</f>
        <v>0</v>
      </c>
      <c r="P20" s="170"/>
      <c r="Q20" s="170">
        <f>SUM(Q21:Q84)</f>
        <v>0</v>
      </c>
      <c r="R20" s="170"/>
      <c r="S20" s="170"/>
      <c r="T20" s="165"/>
      <c r="U20" s="165">
        <f>SUM(U21:U84)</f>
        <v>163.51</v>
      </c>
      <c r="V20" s="165"/>
      <c r="AF20" t="s">
        <v>261</v>
      </c>
    </row>
    <row r="21" spans="1:59" outlineLevel="1" x14ac:dyDescent="0.2">
      <c r="A21" s="177">
        <v>8</v>
      </c>
      <c r="B21" s="178" t="s">
        <v>1436</v>
      </c>
      <c r="C21" s="186" t="s">
        <v>1437</v>
      </c>
      <c r="D21" s="179" t="s">
        <v>364</v>
      </c>
      <c r="E21" s="180">
        <v>39</v>
      </c>
      <c r="F21" s="181"/>
      <c r="G21" s="182">
        <f t="shared" ref="G21:G58" si="0">ROUND(E21*F21,2)</f>
        <v>0</v>
      </c>
      <c r="H21" s="181"/>
      <c r="I21" s="182">
        <f t="shared" ref="I21:I58" si="1">ROUND(E21*H21,2)</f>
        <v>0</v>
      </c>
      <c r="J21" s="181"/>
      <c r="K21" s="182">
        <f t="shared" ref="K21:K58" si="2">ROUND(E21*J21,2)</f>
        <v>0</v>
      </c>
      <c r="L21" s="182">
        <v>15</v>
      </c>
      <c r="M21" s="182">
        <f t="shared" ref="M21:M58" si="3">G21*(1+L21/100)</f>
        <v>0</v>
      </c>
      <c r="N21" s="182">
        <v>0</v>
      </c>
      <c r="O21" s="182">
        <f t="shared" ref="O21:O58" si="4">ROUND(E21*N21,2)</f>
        <v>0</v>
      </c>
      <c r="P21" s="182">
        <v>0</v>
      </c>
      <c r="Q21" s="182">
        <f t="shared" ref="Q21:Q58" si="5">ROUND(E21*P21,2)</f>
        <v>0</v>
      </c>
      <c r="R21" s="182"/>
      <c r="S21" s="182" t="s">
        <v>265</v>
      </c>
      <c r="T21" s="161">
        <v>0</v>
      </c>
      <c r="U21" s="161">
        <f>ROUND(E21*T21,2)</f>
        <v>0</v>
      </c>
      <c r="V21" s="161"/>
      <c r="W21" s="152"/>
      <c r="X21" s="152"/>
      <c r="Y21" s="152"/>
      <c r="Z21" s="152"/>
      <c r="AA21" s="152"/>
      <c r="AB21" s="152"/>
      <c r="AC21" s="152"/>
      <c r="AD21" s="152"/>
      <c r="AE21" s="152"/>
      <c r="AF21" s="152" t="s">
        <v>1421</v>
      </c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</row>
    <row r="22" spans="1:59" outlineLevel="1" x14ac:dyDescent="0.2">
      <c r="A22" s="177">
        <v>9</v>
      </c>
      <c r="B22" s="178" t="s">
        <v>1438</v>
      </c>
      <c r="C22" s="186" t="s">
        <v>1439</v>
      </c>
      <c r="D22" s="179" t="s">
        <v>364</v>
      </c>
      <c r="E22" s="180">
        <v>6</v>
      </c>
      <c r="F22" s="181"/>
      <c r="G22" s="182">
        <f t="shared" si="0"/>
        <v>0</v>
      </c>
      <c r="H22" s="181"/>
      <c r="I22" s="182">
        <f t="shared" si="1"/>
        <v>0</v>
      </c>
      <c r="J22" s="181"/>
      <c r="K22" s="182">
        <f t="shared" si="2"/>
        <v>0</v>
      </c>
      <c r="L22" s="182">
        <v>15</v>
      </c>
      <c r="M22" s="182">
        <f t="shared" si="3"/>
        <v>0</v>
      </c>
      <c r="N22" s="182">
        <v>0</v>
      </c>
      <c r="O22" s="182">
        <f t="shared" si="4"/>
        <v>0</v>
      </c>
      <c r="P22" s="182">
        <v>0</v>
      </c>
      <c r="Q22" s="182">
        <f t="shared" si="5"/>
        <v>0</v>
      </c>
      <c r="R22" s="182"/>
      <c r="S22" s="182" t="s">
        <v>265</v>
      </c>
      <c r="T22" s="161">
        <v>0</v>
      </c>
      <c r="U22" s="161">
        <f>ROUND(E22*T22,2)</f>
        <v>0</v>
      </c>
      <c r="V22" s="161"/>
      <c r="W22" s="152"/>
      <c r="X22" s="152"/>
      <c r="Y22" s="152"/>
      <c r="Z22" s="152"/>
      <c r="AA22" s="152"/>
      <c r="AB22" s="152"/>
      <c r="AC22" s="152"/>
      <c r="AD22" s="152"/>
      <c r="AE22" s="152"/>
      <c r="AF22" s="152" t="s">
        <v>1421</v>
      </c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</row>
    <row r="23" spans="1:59" outlineLevel="1" x14ac:dyDescent="0.2">
      <c r="A23" s="177">
        <v>10</v>
      </c>
      <c r="B23" s="178" t="s">
        <v>1440</v>
      </c>
      <c r="C23" s="186" t="s">
        <v>1441</v>
      </c>
      <c r="D23" s="179" t="s">
        <v>364</v>
      </c>
      <c r="E23" s="180">
        <v>39</v>
      </c>
      <c r="F23" s="181"/>
      <c r="G23" s="182">
        <f t="shared" si="0"/>
        <v>0</v>
      </c>
      <c r="H23" s="181"/>
      <c r="I23" s="182">
        <f t="shared" si="1"/>
        <v>0</v>
      </c>
      <c r="J23" s="181"/>
      <c r="K23" s="182">
        <f t="shared" si="2"/>
        <v>0</v>
      </c>
      <c r="L23" s="182">
        <v>15</v>
      </c>
      <c r="M23" s="182">
        <f t="shared" si="3"/>
        <v>0</v>
      </c>
      <c r="N23" s="182">
        <v>0</v>
      </c>
      <c r="O23" s="182">
        <f t="shared" si="4"/>
        <v>0</v>
      </c>
      <c r="P23" s="182">
        <v>0</v>
      </c>
      <c r="Q23" s="182">
        <f t="shared" si="5"/>
        <v>0</v>
      </c>
      <c r="R23" s="182"/>
      <c r="S23" s="182" t="s">
        <v>265</v>
      </c>
      <c r="T23" s="161">
        <v>0</v>
      </c>
      <c r="U23" s="161">
        <f>ROUND(E23*T23,2)</f>
        <v>0</v>
      </c>
      <c r="V23" s="161"/>
      <c r="W23" s="152"/>
      <c r="X23" s="152"/>
      <c r="Y23" s="152"/>
      <c r="Z23" s="152"/>
      <c r="AA23" s="152"/>
      <c r="AB23" s="152"/>
      <c r="AC23" s="152"/>
      <c r="AD23" s="152"/>
      <c r="AE23" s="152"/>
      <c r="AF23" s="152" t="s">
        <v>1421</v>
      </c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</row>
    <row r="24" spans="1:59" outlineLevel="1" x14ac:dyDescent="0.2">
      <c r="A24" s="177">
        <v>11</v>
      </c>
      <c r="B24" s="178" t="s">
        <v>1442</v>
      </c>
      <c r="C24" s="186" t="s">
        <v>1443</v>
      </c>
      <c r="D24" s="179" t="s">
        <v>395</v>
      </c>
      <c r="E24" s="180">
        <v>162</v>
      </c>
      <c r="F24" s="181"/>
      <c r="G24" s="182">
        <f t="shared" si="0"/>
        <v>0</v>
      </c>
      <c r="H24" s="181"/>
      <c r="I24" s="182">
        <f t="shared" si="1"/>
        <v>0</v>
      </c>
      <c r="J24" s="181"/>
      <c r="K24" s="182">
        <f t="shared" si="2"/>
        <v>0</v>
      </c>
      <c r="L24" s="182">
        <v>15</v>
      </c>
      <c r="M24" s="182">
        <f t="shared" si="3"/>
        <v>0</v>
      </c>
      <c r="N24" s="182">
        <v>0</v>
      </c>
      <c r="O24" s="182">
        <f t="shared" si="4"/>
        <v>0</v>
      </c>
      <c r="P24" s="182">
        <v>0</v>
      </c>
      <c r="Q24" s="182">
        <f t="shared" si="5"/>
        <v>0</v>
      </c>
      <c r="R24" s="182"/>
      <c r="S24" s="182" t="s">
        <v>265</v>
      </c>
      <c r="T24" s="161">
        <v>0</v>
      </c>
      <c r="U24" s="161">
        <f>ROUND(E24*T24,2)</f>
        <v>0</v>
      </c>
      <c r="V24" s="161"/>
      <c r="W24" s="152"/>
      <c r="X24" s="152"/>
      <c r="Y24" s="152"/>
      <c r="Z24" s="152"/>
      <c r="AA24" s="152"/>
      <c r="AB24" s="152"/>
      <c r="AC24" s="152"/>
      <c r="AD24" s="152"/>
      <c r="AE24" s="152"/>
      <c r="AF24" s="152" t="s">
        <v>1421</v>
      </c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</row>
    <row r="25" spans="1:59" outlineLevel="1" x14ac:dyDescent="0.2">
      <c r="A25" s="177">
        <v>12</v>
      </c>
      <c r="B25" s="178" t="s">
        <v>1444</v>
      </c>
      <c r="C25" s="186" t="s">
        <v>1445</v>
      </c>
      <c r="D25" s="179" t="s">
        <v>395</v>
      </c>
      <c r="E25" s="180">
        <v>4</v>
      </c>
      <c r="F25" s="181"/>
      <c r="G25" s="182">
        <f t="shared" si="0"/>
        <v>0</v>
      </c>
      <c r="H25" s="181"/>
      <c r="I25" s="182">
        <f t="shared" si="1"/>
        <v>0</v>
      </c>
      <c r="J25" s="181"/>
      <c r="K25" s="182">
        <f t="shared" si="2"/>
        <v>0</v>
      </c>
      <c r="L25" s="182">
        <v>15</v>
      </c>
      <c r="M25" s="182">
        <f t="shared" si="3"/>
        <v>0</v>
      </c>
      <c r="N25" s="182">
        <v>0</v>
      </c>
      <c r="O25" s="182">
        <f t="shared" si="4"/>
        <v>0</v>
      </c>
      <c r="P25" s="182">
        <v>0</v>
      </c>
      <c r="Q25" s="182">
        <f t="shared" si="5"/>
        <v>0</v>
      </c>
      <c r="R25" s="182"/>
      <c r="S25" s="182" t="s">
        <v>265</v>
      </c>
      <c r="T25" s="161">
        <v>0</v>
      </c>
      <c r="U25" s="161">
        <f>ROUND(E25*T25,2)</f>
        <v>0</v>
      </c>
      <c r="V25" s="161"/>
      <c r="W25" s="152"/>
      <c r="X25" s="152"/>
      <c r="Y25" s="152"/>
      <c r="Z25" s="152"/>
      <c r="AA25" s="152"/>
      <c r="AB25" s="152"/>
      <c r="AC25" s="152"/>
      <c r="AD25" s="152"/>
      <c r="AE25" s="152"/>
      <c r="AF25" s="152" t="s">
        <v>1421</v>
      </c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</row>
    <row r="26" spans="1:59" outlineLevel="1" x14ac:dyDescent="0.2">
      <c r="A26" s="177">
        <v>13</v>
      </c>
      <c r="B26" s="178" t="s">
        <v>1446</v>
      </c>
      <c r="C26" s="186" t="s">
        <v>1447</v>
      </c>
      <c r="D26" s="179" t="s">
        <v>395</v>
      </c>
      <c r="E26" s="180">
        <v>33</v>
      </c>
      <c r="F26" s="181"/>
      <c r="G26" s="182">
        <f t="shared" si="0"/>
        <v>0</v>
      </c>
      <c r="H26" s="181"/>
      <c r="I26" s="182">
        <f t="shared" si="1"/>
        <v>0</v>
      </c>
      <c r="J26" s="181"/>
      <c r="K26" s="182">
        <f t="shared" si="2"/>
        <v>0</v>
      </c>
      <c r="L26" s="182">
        <v>15</v>
      </c>
      <c r="M26" s="182">
        <f t="shared" si="3"/>
        <v>0</v>
      </c>
      <c r="N26" s="182">
        <v>0</v>
      </c>
      <c r="O26" s="182">
        <f t="shared" si="4"/>
        <v>0</v>
      </c>
      <c r="P26" s="182">
        <v>0</v>
      </c>
      <c r="Q26" s="182">
        <f t="shared" si="5"/>
        <v>0</v>
      </c>
      <c r="R26" s="182"/>
      <c r="S26" s="182" t="s">
        <v>265</v>
      </c>
      <c r="T26" s="161">
        <v>0</v>
      </c>
      <c r="U26" s="161">
        <f>ROUND(E26*T26,2)</f>
        <v>0</v>
      </c>
      <c r="V26" s="161"/>
      <c r="W26" s="152"/>
      <c r="X26" s="152"/>
      <c r="Y26" s="152"/>
      <c r="Z26" s="152"/>
      <c r="AA26" s="152"/>
      <c r="AB26" s="152"/>
      <c r="AC26" s="152"/>
      <c r="AD26" s="152"/>
      <c r="AE26" s="152"/>
      <c r="AF26" s="152" t="s">
        <v>1421</v>
      </c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</row>
    <row r="27" spans="1:59" outlineLevel="1" x14ac:dyDescent="0.2">
      <c r="A27" s="177">
        <v>14</v>
      </c>
      <c r="B27" s="178" t="s">
        <v>1446</v>
      </c>
      <c r="C27" s="186" t="s">
        <v>1547</v>
      </c>
      <c r="D27" s="179" t="s">
        <v>395</v>
      </c>
      <c r="E27" s="180">
        <v>6</v>
      </c>
      <c r="F27" s="181"/>
      <c r="G27" s="182">
        <f t="shared" si="0"/>
        <v>0</v>
      </c>
      <c r="H27" s="181"/>
      <c r="I27" s="182">
        <f t="shared" si="1"/>
        <v>0</v>
      </c>
      <c r="J27" s="181"/>
      <c r="K27" s="182">
        <f t="shared" si="2"/>
        <v>0</v>
      </c>
      <c r="L27" s="182">
        <v>15</v>
      </c>
      <c r="M27" s="182">
        <f t="shared" si="3"/>
        <v>0</v>
      </c>
      <c r="N27" s="182">
        <v>0</v>
      </c>
      <c r="O27" s="182">
        <f t="shared" si="4"/>
        <v>0</v>
      </c>
      <c r="P27" s="182">
        <v>0</v>
      </c>
      <c r="Q27" s="182">
        <f t="shared" si="5"/>
        <v>0</v>
      </c>
      <c r="R27" s="182"/>
      <c r="S27" s="182" t="s">
        <v>265</v>
      </c>
      <c r="T27" s="161">
        <v>0</v>
      </c>
      <c r="U27" s="161">
        <f>ROUND(E27*T27,2)</f>
        <v>0</v>
      </c>
      <c r="V27" s="161"/>
      <c r="W27" s="152"/>
      <c r="X27" s="152"/>
      <c r="Y27" s="152"/>
      <c r="Z27" s="152"/>
      <c r="AA27" s="152"/>
      <c r="AB27" s="152"/>
      <c r="AC27" s="152"/>
      <c r="AD27" s="152"/>
      <c r="AE27" s="152"/>
      <c r="AF27" s="152" t="s">
        <v>1548</v>
      </c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 spans="1:59" outlineLevel="1" x14ac:dyDescent="0.2">
      <c r="A28" s="177">
        <v>15</v>
      </c>
      <c r="B28" s="178" t="s">
        <v>1448</v>
      </c>
      <c r="C28" s="186" t="s">
        <v>1449</v>
      </c>
      <c r="D28" s="179" t="s">
        <v>395</v>
      </c>
      <c r="E28" s="180">
        <v>24</v>
      </c>
      <c r="F28" s="181"/>
      <c r="G28" s="182">
        <f t="shared" si="0"/>
        <v>0</v>
      </c>
      <c r="H28" s="181"/>
      <c r="I28" s="182">
        <f t="shared" si="1"/>
        <v>0</v>
      </c>
      <c r="J28" s="181"/>
      <c r="K28" s="182">
        <f t="shared" si="2"/>
        <v>0</v>
      </c>
      <c r="L28" s="182">
        <v>15</v>
      </c>
      <c r="M28" s="182">
        <f t="shared" si="3"/>
        <v>0</v>
      </c>
      <c r="N28" s="182">
        <v>0</v>
      </c>
      <c r="O28" s="182">
        <f t="shared" si="4"/>
        <v>0</v>
      </c>
      <c r="P28" s="182">
        <v>0</v>
      </c>
      <c r="Q28" s="182">
        <f t="shared" si="5"/>
        <v>0</v>
      </c>
      <c r="R28" s="182"/>
      <c r="S28" s="182" t="s">
        <v>265</v>
      </c>
      <c r="T28" s="161">
        <v>0</v>
      </c>
      <c r="U28" s="161">
        <f>ROUND(E28*T28,2)</f>
        <v>0</v>
      </c>
      <c r="V28" s="161"/>
      <c r="W28" s="152"/>
      <c r="X28" s="152"/>
      <c r="Y28" s="152"/>
      <c r="Z28" s="152"/>
      <c r="AA28" s="152"/>
      <c r="AB28" s="152"/>
      <c r="AC28" s="152"/>
      <c r="AD28" s="152"/>
      <c r="AE28" s="152"/>
      <c r="AF28" s="152" t="s">
        <v>1421</v>
      </c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</row>
    <row r="29" spans="1:59" outlineLevel="1" x14ac:dyDescent="0.2">
      <c r="A29" s="177">
        <v>16</v>
      </c>
      <c r="B29" s="178" t="s">
        <v>1450</v>
      </c>
      <c r="C29" s="186" t="s">
        <v>1451</v>
      </c>
      <c r="D29" s="179" t="s">
        <v>395</v>
      </c>
      <c r="E29" s="180">
        <v>114</v>
      </c>
      <c r="F29" s="181"/>
      <c r="G29" s="182">
        <f t="shared" si="0"/>
        <v>0</v>
      </c>
      <c r="H29" s="181"/>
      <c r="I29" s="182">
        <f t="shared" si="1"/>
        <v>0</v>
      </c>
      <c r="J29" s="181"/>
      <c r="K29" s="182">
        <f t="shared" si="2"/>
        <v>0</v>
      </c>
      <c r="L29" s="182">
        <v>15</v>
      </c>
      <c r="M29" s="182">
        <f t="shared" si="3"/>
        <v>0</v>
      </c>
      <c r="N29" s="182">
        <v>0</v>
      </c>
      <c r="O29" s="182">
        <f t="shared" si="4"/>
        <v>0</v>
      </c>
      <c r="P29" s="182">
        <v>0</v>
      </c>
      <c r="Q29" s="182">
        <f t="shared" si="5"/>
        <v>0</v>
      </c>
      <c r="R29" s="182"/>
      <c r="S29" s="182" t="s">
        <v>265</v>
      </c>
      <c r="T29" s="161">
        <v>0</v>
      </c>
      <c r="U29" s="161">
        <f>ROUND(E29*T29,2)</f>
        <v>0</v>
      </c>
      <c r="V29" s="161"/>
      <c r="W29" s="152"/>
      <c r="X29" s="152"/>
      <c r="Y29" s="152"/>
      <c r="Z29" s="152"/>
      <c r="AA29" s="152"/>
      <c r="AB29" s="152"/>
      <c r="AC29" s="152"/>
      <c r="AD29" s="152"/>
      <c r="AE29" s="152"/>
      <c r="AF29" s="152" t="s">
        <v>1421</v>
      </c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</row>
    <row r="30" spans="1:59" outlineLevel="1" x14ac:dyDescent="0.2">
      <c r="A30" s="177">
        <v>17</v>
      </c>
      <c r="B30" s="178" t="s">
        <v>1452</v>
      </c>
      <c r="C30" s="186" t="s">
        <v>1453</v>
      </c>
      <c r="D30" s="179" t="s">
        <v>395</v>
      </c>
      <c r="E30" s="180">
        <v>28</v>
      </c>
      <c r="F30" s="181"/>
      <c r="G30" s="182">
        <f t="shared" si="0"/>
        <v>0</v>
      </c>
      <c r="H30" s="181"/>
      <c r="I30" s="182">
        <f t="shared" si="1"/>
        <v>0</v>
      </c>
      <c r="J30" s="181"/>
      <c r="K30" s="182">
        <f t="shared" si="2"/>
        <v>0</v>
      </c>
      <c r="L30" s="182">
        <v>15</v>
      </c>
      <c r="M30" s="182">
        <f t="shared" si="3"/>
        <v>0</v>
      </c>
      <c r="N30" s="182">
        <v>0</v>
      </c>
      <c r="O30" s="182">
        <f t="shared" si="4"/>
        <v>0</v>
      </c>
      <c r="P30" s="182">
        <v>0</v>
      </c>
      <c r="Q30" s="182">
        <f t="shared" si="5"/>
        <v>0</v>
      </c>
      <c r="R30" s="182"/>
      <c r="S30" s="182" t="s">
        <v>265</v>
      </c>
      <c r="T30" s="161">
        <v>0</v>
      </c>
      <c r="U30" s="161">
        <f>ROUND(E30*T30,2)</f>
        <v>0</v>
      </c>
      <c r="V30" s="161"/>
      <c r="W30" s="152"/>
      <c r="X30" s="152"/>
      <c r="Y30" s="152"/>
      <c r="Z30" s="152"/>
      <c r="AA30" s="152"/>
      <c r="AB30" s="152"/>
      <c r="AC30" s="152"/>
      <c r="AD30" s="152"/>
      <c r="AE30" s="152"/>
      <c r="AF30" s="152" t="s">
        <v>1421</v>
      </c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 spans="1:59" outlineLevel="1" x14ac:dyDescent="0.2">
      <c r="A31" s="177">
        <v>18</v>
      </c>
      <c r="B31" s="178" t="s">
        <v>1537</v>
      </c>
      <c r="C31" s="186" t="s">
        <v>1538</v>
      </c>
      <c r="D31" s="179" t="s">
        <v>395</v>
      </c>
      <c r="E31" s="180">
        <v>198</v>
      </c>
      <c r="F31" s="181"/>
      <c r="G31" s="182">
        <f t="shared" si="0"/>
        <v>0</v>
      </c>
      <c r="H31" s="181"/>
      <c r="I31" s="182">
        <f t="shared" si="1"/>
        <v>0</v>
      </c>
      <c r="J31" s="181"/>
      <c r="K31" s="182">
        <f t="shared" si="2"/>
        <v>0</v>
      </c>
      <c r="L31" s="182">
        <v>15</v>
      </c>
      <c r="M31" s="182">
        <f t="shared" si="3"/>
        <v>0</v>
      </c>
      <c r="N31" s="182">
        <v>0</v>
      </c>
      <c r="O31" s="182">
        <f t="shared" si="4"/>
        <v>0</v>
      </c>
      <c r="P31" s="182">
        <v>0</v>
      </c>
      <c r="Q31" s="182">
        <f t="shared" si="5"/>
        <v>0</v>
      </c>
      <c r="R31" s="182"/>
      <c r="S31" s="182" t="s">
        <v>265</v>
      </c>
      <c r="T31" s="161">
        <v>0</v>
      </c>
      <c r="U31" s="161">
        <f>ROUND(E31*T31,2)</f>
        <v>0</v>
      </c>
      <c r="V31" s="161"/>
      <c r="W31" s="152"/>
      <c r="X31" s="152"/>
      <c r="Y31" s="152"/>
      <c r="Z31" s="152"/>
      <c r="AA31" s="152"/>
      <c r="AB31" s="152"/>
      <c r="AC31" s="152"/>
      <c r="AD31" s="152"/>
      <c r="AE31" s="152"/>
      <c r="AF31" s="152" t="s">
        <v>1421</v>
      </c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</row>
    <row r="32" spans="1:59" outlineLevel="1" x14ac:dyDescent="0.2">
      <c r="A32" s="177">
        <v>19</v>
      </c>
      <c r="B32" s="178" t="s">
        <v>1454</v>
      </c>
      <c r="C32" s="186" t="s">
        <v>1455</v>
      </c>
      <c r="D32" s="179" t="s">
        <v>353</v>
      </c>
      <c r="E32" s="180">
        <v>0.3</v>
      </c>
      <c r="F32" s="181"/>
      <c r="G32" s="182">
        <f t="shared" si="0"/>
        <v>0</v>
      </c>
      <c r="H32" s="181"/>
      <c r="I32" s="182">
        <f t="shared" si="1"/>
        <v>0</v>
      </c>
      <c r="J32" s="181"/>
      <c r="K32" s="182">
        <f t="shared" si="2"/>
        <v>0</v>
      </c>
      <c r="L32" s="182">
        <v>15</v>
      </c>
      <c r="M32" s="182">
        <f t="shared" si="3"/>
        <v>0</v>
      </c>
      <c r="N32" s="182">
        <v>0</v>
      </c>
      <c r="O32" s="182">
        <f t="shared" si="4"/>
        <v>0</v>
      </c>
      <c r="P32" s="182">
        <v>0</v>
      </c>
      <c r="Q32" s="182">
        <f t="shared" si="5"/>
        <v>0</v>
      </c>
      <c r="R32" s="182"/>
      <c r="S32" s="182" t="s">
        <v>265</v>
      </c>
      <c r="T32" s="161">
        <v>0</v>
      </c>
      <c r="U32" s="161">
        <f>ROUND(E32*T32,2)</f>
        <v>0</v>
      </c>
      <c r="V32" s="161"/>
      <c r="W32" s="152"/>
      <c r="X32" s="152"/>
      <c r="Y32" s="152"/>
      <c r="Z32" s="152"/>
      <c r="AA32" s="152"/>
      <c r="AB32" s="152"/>
      <c r="AC32" s="152"/>
      <c r="AD32" s="152"/>
      <c r="AE32" s="152"/>
      <c r="AF32" s="152" t="s">
        <v>1421</v>
      </c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</row>
    <row r="33" spans="1:59" outlineLevel="1" x14ac:dyDescent="0.2">
      <c r="A33" s="177">
        <v>20</v>
      </c>
      <c r="B33" s="178" t="s">
        <v>1456</v>
      </c>
      <c r="C33" s="186" t="s">
        <v>1457</v>
      </c>
      <c r="D33" s="179" t="s">
        <v>395</v>
      </c>
      <c r="E33" s="180">
        <v>189</v>
      </c>
      <c r="F33" s="181"/>
      <c r="G33" s="182">
        <f t="shared" si="0"/>
        <v>0</v>
      </c>
      <c r="H33" s="181"/>
      <c r="I33" s="182">
        <f t="shared" si="1"/>
        <v>0</v>
      </c>
      <c r="J33" s="181"/>
      <c r="K33" s="182">
        <f t="shared" si="2"/>
        <v>0</v>
      </c>
      <c r="L33" s="182">
        <v>15</v>
      </c>
      <c r="M33" s="182">
        <f t="shared" si="3"/>
        <v>0</v>
      </c>
      <c r="N33" s="182">
        <v>0</v>
      </c>
      <c r="O33" s="182">
        <f t="shared" si="4"/>
        <v>0</v>
      </c>
      <c r="P33" s="182">
        <v>0</v>
      </c>
      <c r="Q33" s="182">
        <f t="shared" si="5"/>
        <v>0</v>
      </c>
      <c r="R33" s="182"/>
      <c r="S33" s="182" t="s">
        <v>265</v>
      </c>
      <c r="T33" s="161">
        <v>0</v>
      </c>
      <c r="U33" s="161">
        <f>ROUND(E33*T33,2)</f>
        <v>0</v>
      </c>
      <c r="V33" s="161"/>
      <c r="W33" s="152"/>
      <c r="X33" s="152"/>
      <c r="Y33" s="152"/>
      <c r="Z33" s="152"/>
      <c r="AA33" s="152"/>
      <c r="AB33" s="152"/>
      <c r="AC33" s="152"/>
      <c r="AD33" s="152"/>
      <c r="AE33" s="152"/>
      <c r="AF33" s="152" t="s">
        <v>1421</v>
      </c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</row>
    <row r="34" spans="1:59" outlineLevel="1" x14ac:dyDescent="0.2">
      <c r="A34" s="177">
        <v>21</v>
      </c>
      <c r="B34" s="178" t="s">
        <v>1458</v>
      </c>
      <c r="C34" s="186" t="s">
        <v>1459</v>
      </c>
      <c r="D34" s="179" t="s">
        <v>395</v>
      </c>
      <c r="E34" s="180">
        <v>42</v>
      </c>
      <c r="F34" s="181"/>
      <c r="G34" s="182">
        <f t="shared" si="0"/>
        <v>0</v>
      </c>
      <c r="H34" s="181"/>
      <c r="I34" s="182">
        <f t="shared" si="1"/>
        <v>0</v>
      </c>
      <c r="J34" s="181"/>
      <c r="K34" s="182">
        <f t="shared" si="2"/>
        <v>0</v>
      </c>
      <c r="L34" s="182">
        <v>15</v>
      </c>
      <c r="M34" s="182">
        <f t="shared" si="3"/>
        <v>0</v>
      </c>
      <c r="N34" s="182">
        <v>0</v>
      </c>
      <c r="O34" s="182">
        <f t="shared" si="4"/>
        <v>0</v>
      </c>
      <c r="P34" s="182">
        <v>0</v>
      </c>
      <c r="Q34" s="182">
        <f t="shared" si="5"/>
        <v>0</v>
      </c>
      <c r="R34" s="182"/>
      <c r="S34" s="182" t="s">
        <v>265</v>
      </c>
      <c r="T34" s="161">
        <v>0</v>
      </c>
      <c r="U34" s="161">
        <f>ROUND(E34*T34,2)</f>
        <v>0</v>
      </c>
      <c r="V34" s="161"/>
      <c r="W34" s="152"/>
      <c r="X34" s="152"/>
      <c r="Y34" s="152"/>
      <c r="Z34" s="152"/>
      <c r="AA34" s="152"/>
      <c r="AB34" s="152"/>
      <c r="AC34" s="152"/>
      <c r="AD34" s="152"/>
      <c r="AE34" s="152"/>
      <c r="AF34" s="152" t="s">
        <v>1421</v>
      </c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</row>
    <row r="35" spans="1:59" outlineLevel="1" x14ac:dyDescent="0.2">
      <c r="A35" s="177">
        <v>22</v>
      </c>
      <c r="B35" s="178" t="s">
        <v>1460</v>
      </c>
      <c r="C35" s="186" t="s">
        <v>1461</v>
      </c>
      <c r="D35" s="179" t="s">
        <v>395</v>
      </c>
      <c r="E35" s="180">
        <v>24</v>
      </c>
      <c r="F35" s="181"/>
      <c r="G35" s="182">
        <f t="shared" si="0"/>
        <v>0</v>
      </c>
      <c r="H35" s="181"/>
      <c r="I35" s="182">
        <f t="shared" si="1"/>
        <v>0</v>
      </c>
      <c r="J35" s="181"/>
      <c r="K35" s="182">
        <f t="shared" si="2"/>
        <v>0</v>
      </c>
      <c r="L35" s="182">
        <v>15</v>
      </c>
      <c r="M35" s="182">
        <f t="shared" si="3"/>
        <v>0</v>
      </c>
      <c r="N35" s="182">
        <v>0</v>
      </c>
      <c r="O35" s="182">
        <f t="shared" si="4"/>
        <v>0</v>
      </c>
      <c r="P35" s="182">
        <v>0</v>
      </c>
      <c r="Q35" s="182">
        <f t="shared" si="5"/>
        <v>0</v>
      </c>
      <c r="R35" s="182"/>
      <c r="S35" s="182" t="s">
        <v>265</v>
      </c>
      <c r="T35" s="161">
        <v>0</v>
      </c>
      <c r="U35" s="161">
        <f>ROUND(E35*T35,2)</f>
        <v>0</v>
      </c>
      <c r="V35" s="161"/>
      <c r="W35" s="152"/>
      <c r="X35" s="152"/>
      <c r="Y35" s="152"/>
      <c r="Z35" s="152"/>
      <c r="AA35" s="152"/>
      <c r="AB35" s="152"/>
      <c r="AC35" s="152"/>
      <c r="AD35" s="152"/>
      <c r="AE35" s="152"/>
      <c r="AF35" s="152" t="s">
        <v>1421</v>
      </c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</row>
    <row r="36" spans="1:59" outlineLevel="1" x14ac:dyDescent="0.2">
      <c r="A36" s="177">
        <v>23</v>
      </c>
      <c r="B36" s="178" t="s">
        <v>1462</v>
      </c>
      <c r="C36" s="186" t="s">
        <v>1463</v>
      </c>
      <c r="D36" s="179" t="s">
        <v>395</v>
      </c>
      <c r="E36" s="180">
        <v>36</v>
      </c>
      <c r="F36" s="181"/>
      <c r="G36" s="182">
        <f t="shared" si="0"/>
        <v>0</v>
      </c>
      <c r="H36" s="181"/>
      <c r="I36" s="182">
        <f t="shared" si="1"/>
        <v>0</v>
      </c>
      <c r="J36" s="181"/>
      <c r="K36" s="182">
        <f t="shared" si="2"/>
        <v>0</v>
      </c>
      <c r="L36" s="182">
        <v>15</v>
      </c>
      <c r="M36" s="182">
        <f t="shared" si="3"/>
        <v>0</v>
      </c>
      <c r="N36" s="182">
        <v>0</v>
      </c>
      <c r="O36" s="182">
        <f t="shared" si="4"/>
        <v>0</v>
      </c>
      <c r="P36" s="182">
        <v>0</v>
      </c>
      <c r="Q36" s="182">
        <f t="shared" si="5"/>
        <v>0</v>
      </c>
      <c r="R36" s="182"/>
      <c r="S36" s="182" t="s">
        <v>265</v>
      </c>
      <c r="T36" s="161">
        <v>0</v>
      </c>
      <c r="U36" s="161">
        <f>ROUND(E36*T36,2)</f>
        <v>0</v>
      </c>
      <c r="V36" s="161"/>
      <c r="W36" s="152"/>
      <c r="X36" s="152"/>
      <c r="Y36" s="152"/>
      <c r="Z36" s="152"/>
      <c r="AA36" s="152"/>
      <c r="AB36" s="152"/>
      <c r="AC36" s="152"/>
      <c r="AD36" s="152"/>
      <c r="AE36" s="152"/>
      <c r="AF36" s="152" t="s">
        <v>1421</v>
      </c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</row>
    <row r="37" spans="1:59" outlineLevel="1" x14ac:dyDescent="0.2">
      <c r="A37" s="177">
        <v>24</v>
      </c>
      <c r="B37" s="178" t="s">
        <v>1464</v>
      </c>
      <c r="C37" s="186" t="s">
        <v>1465</v>
      </c>
      <c r="D37" s="179" t="s">
        <v>395</v>
      </c>
      <c r="E37" s="180">
        <v>2</v>
      </c>
      <c r="F37" s="181"/>
      <c r="G37" s="182">
        <f t="shared" si="0"/>
        <v>0</v>
      </c>
      <c r="H37" s="181"/>
      <c r="I37" s="182">
        <f t="shared" si="1"/>
        <v>0</v>
      </c>
      <c r="J37" s="181"/>
      <c r="K37" s="182">
        <f t="shared" si="2"/>
        <v>0</v>
      </c>
      <c r="L37" s="182">
        <v>15</v>
      </c>
      <c r="M37" s="182">
        <f t="shared" si="3"/>
        <v>0</v>
      </c>
      <c r="N37" s="182">
        <v>0</v>
      </c>
      <c r="O37" s="182">
        <f t="shared" si="4"/>
        <v>0</v>
      </c>
      <c r="P37" s="182">
        <v>0</v>
      </c>
      <c r="Q37" s="182">
        <f t="shared" si="5"/>
        <v>0</v>
      </c>
      <c r="R37" s="182"/>
      <c r="S37" s="182" t="s">
        <v>265</v>
      </c>
      <c r="T37" s="161">
        <v>0</v>
      </c>
      <c r="U37" s="161">
        <f>ROUND(E37*T37,2)</f>
        <v>0</v>
      </c>
      <c r="V37" s="161"/>
      <c r="W37" s="152"/>
      <c r="X37" s="152"/>
      <c r="Y37" s="152"/>
      <c r="Z37" s="152"/>
      <c r="AA37" s="152"/>
      <c r="AB37" s="152"/>
      <c r="AC37" s="152"/>
      <c r="AD37" s="152"/>
      <c r="AE37" s="152"/>
      <c r="AF37" s="152" t="s">
        <v>1421</v>
      </c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</row>
    <row r="38" spans="1:59" outlineLevel="1" x14ac:dyDescent="0.2">
      <c r="A38" s="177">
        <v>25</v>
      </c>
      <c r="B38" s="178" t="s">
        <v>1466</v>
      </c>
      <c r="C38" s="186" t="s">
        <v>1467</v>
      </c>
      <c r="D38" s="179" t="s">
        <v>395</v>
      </c>
      <c r="E38" s="180">
        <v>20</v>
      </c>
      <c r="F38" s="181"/>
      <c r="G38" s="182">
        <f t="shared" si="0"/>
        <v>0</v>
      </c>
      <c r="H38" s="181"/>
      <c r="I38" s="182">
        <f t="shared" si="1"/>
        <v>0</v>
      </c>
      <c r="J38" s="181"/>
      <c r="K38" s="182">
        <f t="shared" si="2"/>
        <v>0</v>
      </c>
      <c r="L38" s="182">
        <v>15</v>
      </c>
      <c r="M38" s="182">
        <f t="shared" si="3"/>
        <v>0</v>
      </c>
      <c r="N38" s="182">
        <v>0</v>
      </c>
      <c r="O38" s="182">
        <f t="shared" si="4"/>
        <v>0</v>
      </c>
      <c r="P38" s="182">
        <v>0</v>
      </c>
      <c r="Q38" s="182">
        <f t="shared" si="5"/>
        <v>0</v>
      </c>
      <c r="R38" s="182"/>
      <c r="S38" s="182" t="s">
        <v>265</v>
      </c>
      <c r="T38" s="161">
        <v>0</v>
      </c>
      <c r="U38" s="161">
        <f>ROUND(E38*T38,2)</f>
        <v>0</v>
      </c>
      <c r="V38" s="161"/>
      <c r="W38" s="152"/>
      <c r="X38" s="152"/>
      <c r="Y38" s="152"/>
      <c r="Z38" s="152"/>
      <c r="AA38" s="152"/>
      <c r="AB38" s="152"/>
      <c r="AC38" s="152"/>
      <c r="AD38" s="152"/>
      <c r="AE38" s="152"/>
      <c r="AF38" s="152" t="s">
        <v>1421</v>
      </c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</row>
    <row r="39" spans="1:59" outlineLevel="1" x14ac:dyDescent="0.2">
      <c r="A39" s="177">
        <v>26</v>
      </c>
      <c r="B39" s="178" t="s">
        <v>1468</v>
      </c>
      <c r="C39" s="186" t="s">
        <v>1469</v>
      </c>
      <c r="D39" s="179" t="s">
        <v>395</v>
      </c>
      <c r="E39" s="180">
        <v>4</v>
      </c>
      <c r="F39" s="181"/>
      <c r="G39" s="182">
        <f t="shared" si="0"/>
        <v>0</v>
      </c>
      <c r="H39" s="181"/>
      <c r="I39" s="182">
        <f t="shared" si="1"/>
        <v>0</v>
      </c>
      <c r="J39" s="181"/>
      <c r="K39" s="182">
        <f t="shared" si="2"/>
        <v>0</v>
      </c>
      <c r="L39" s="182">
        <v>15</v>
      </c>
      <c r="M39" s="182">
        <f t="shared" si="3"/>
        <v>0</v>
      </c>
      <c r="N39" s="182">
        <v>0</v>
      </c>
      <c r="O39" s="182">
        <f t="shared" si="4"/>
        <v>0</v>
      </c>
      <c r="P39" s="182">
        <v>0</v>
      </c>
      <c r="Q39" s="182">
        <f t="shared" si="5"/>
        <v>0</v>
      </c>
      <c r="R39" s="182"/>
      <c r="S39" s="182" t="s">
        <v>265</v>
      </c>
      <c r="T39" s="161">
        <v>0</v>
      </c>
      <c r="U39" s="161">
        <f>ROUND(E39*T39,2)</f>
        <v>0</v>
      </c>
      <c r="V39" s="161"/>
      <c r="W39" s="152"/>
      <c r="X39" s="152"/>
      <c r="Y39" s="152"/>
      <c r="Z39" s="152"/>
      <c r="AA39" s="152"/>
      <c r="AB39" s="152"/>
      <c r="AC39" s="152"/>
      <c r="AD39" s="152"/>
      <c r="AE39" s="152"/>
      <c r="AF39" s="152" t="s">
        <v>1421</v>
      </c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</row>
    <row r="40" spans="1:59" outlineLevel="1" x14ac:dyDescent="0.2">
      <c r="A40" s="177">
        <v>27</v>
      </c>
      <c r="B40" s="178" t="s">
        <v>1470</v>
      </c>
      <c r="C40" s="186" t="s">
        <v>1471</v>
      </c>
      <c r="D40" s="179" t="s">
        <v>395</v>
      </c>
      <c r="E40" s="180">
        <v>2</v>
      </c>
      <c r="F40" s="181"/>
      <c r="G40" s="182">
        <f t="shared" si="0"/>
        <v>0</v>
      </c>
      <c r="H40" s="181"/>
      <c r="I40" s="182">
        <f t="shared" si="1"/>
        <v>0</v>
      </c>
      <c r="J40" s="181"/>
      <c r="K40" s="182">
        <f t="shared" si="2"/>
        <v>0</v>
      </c>
      <c r="L40" s="182">
        <v>15</v>
      </c>
      <c r="M40" s="182">
        <f t="shared" si="3"/>
        <v>0</v>
      </c>
      <c r="N40" s="182">
        <v>0</v>
      </c>
      <c r="O40" s="182">
        <f t="shared" si="4"/>
        <v>0</v>
      </c>
      <c r="P40" s="182">
        <v>0</v>
      </c>
      <c r="Q40" s="182">
        <f t="shared" si="5"/>
        <v>0</v>
      </c>
      <c r="R40" s="182"/>
      <c r="S40" s="182" t="s">
        <v>265</v>
      </c>
      <c r="T40" s="161">
        <v>0</v>
      </c>
      <c r="U40" s="161">
        <f>ROUND(E40*T40,2)</f>
        <v>0</v>
      </c>
      <c r="V40" s="161"/>
      <c r="W40" s="152"/>
      <c r="X40" s="152"/>
      <c r="Y40" s="152"/>
      <c r="Z40" s="152"/>
      <c r="AA40" s="152"/>
      <c r="AB40" s="152"/>
      <c r="AC40" s="152"/>
      <c r="AD40" s="152"/>
      <c r="AE40" s="152"/>
      <c r="AF40" s="152" t="s">
        <v>1421</v>
      </c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</row>
    <row r="41" spans="1:59" outlineLevel="1" x14ac:dyDescent="0.2">
      <c r="A41" s="177">
        <v>28</v>
      </c>
      <c r="B41" s="178" t="s">
        <v>1472</v>
      </c>
      <c r="C41" s="186" t="s">
        <v>1473</v>
      </c>
      <c r="D41" s="179" t="s">
        <v>395</v>
      </c>
      <c r="E41" s="180">
        <v>11</v>
      </c>
      <c r="F41" s="181"/>
      <c r="G41" s="182">
        <f t="shared" si="0"/>
        <v>0</v>
      </c>
      <c r="H41" s="181"/>
      <c r="I41" s="182">
        <f t="shared" si="1"/>
        <v>0</v>
      </c>
      <c r="J41" s="181"/>
      <c r="K41" s="182">
        <f t="shared" si="2"/>
        <v>0</v>
      </c>
      <c r="L41" s="182">
        <v>15</v>
      </c>
      <c r="M41" s="182">
        <f t="shared" si="3"/>
        <v>0</v>
      </c>
      <c r="N41" s="182">
        <v>0</v>
      </c>
      <c r="O41" s="182">
        <f t="shared" si="4"/>
        <v>0</v>
      </c>
      <c r="P41" s="182">
        <v>0</v>
      </c>
      <c r="Q41" s="182">
        <f t="shared" si="5"/>
        <v>0</v>
      </c>
      <c r="R41" s="182"/>
      <c r="S41" s="182" t="s">
        <v>265</v>
      </c>
      <c r="T41" s="161">
        <v>0</v>
      </c>
      <c r="U41" s="161">
        <f>ROUND(E41*T41,2)</f>
        <v>0</v>
      </c>
      <c r="V41" s="161"/>
      <c r="W41" s="152"/>
      <c r="X41" s="152"/>
      <c r="Y41" s="152"/>
      <c r="Z41" s="152"/>
      <c r="AA41" s="152"/>
      <c r="AB41" s="152"/>
      <c r="AC41" s="152"/>
      <c r="AD41" s="152"/>
      <c r="AE41" s="152"/>
      <c r="AF41" s="152" t="s">
        <v>1421</v>
      </c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</row>
    <row r="42" spans="1:59" outlineLevel="1" x14ac:dyDescent="0.2">
      <c r="A42" s="177">
        <v>29</v>
      </c>
      <c r="B42" s="178" t="s">
        <v>1482</v>
      </c>
      <c r="C42" s="186" t="s">
        <v>1483</v>
      </c>
      <c r="D42" s="179" t="s">
        <v>395</v>
      </c>
      <c r="E42" s="180">
        <v>6</v>
      </c>
      <c r="F42" s="181"/>
      <c r="G42" s="182">
        <f t="shared" si="0"/>
        <v>0</v>
      </c>
      <c r="H42" s="181"/>
      <c r="I42" s="182">
        <f t="shared" si="1"/>
        <v>0</v>
      </c>
      <c r="J42" s="181"/>
      <c r="K42" s="182">
        <f t="shared" si="2"/>
        <v>0</v>
      </c>
      <c r="L42" s="182">
        <v>15</v>
      </c>
      <c r="M42" s="182">
        <f t="shared" si="3"/>
        <v>0</v>
      </c>
      <c r="N42" s="182">
        <v>0</v>
      </c>
      <c r="O42" s="182">
        <f t="shared" si="4"/>
        <v>0</v>
      </c>
      <c r="P42" s="182">
        <v>0</v>
      </c>
      <c r="Q42" s="182">
        <f t="shared" si="5"/>
        <v>0</v>
      </c>
      <c r="R42" s="182"/>
      <c r="S42" s="182" t="s">
        <v>265</v>
      </c>
      <c r="T42" s="161">
        <v>0</v>
      </c>
      <c r="U42" s="161">
        <f>ROUND(E42*T42,2)</f>
        <v>0</v>
      </c>
      <c r="V42" s="161"/>
      <c r="W42" s="152"/>
      <c r="X42" s="152"/>
      <c r="Y42" s="152"/>
      <c r="Z42" s="152"/>
      <c r="AA42" s="152"/>
      <c r="AB42" s="152"/>
      <c r="AC42" s="152"/>
      <c r="AD42" s="152"/>
      <c r="AE42" s="152"/>
      <c r="AF42" s="152" t="s">
        <v>1421</v>
      </c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</row>
    <row r="43" spans="1:59" outlineLevel="1" x14ac:dyDescent="0.2">
      <c r="A43" s="177">
        <v>30</v>
      </c>
      <c r="B43" s="178" t="s">
        <v>1484</v>
      </c>
      <c r="C43" s="186" t="s">
        <v>1485</v>
      </c>
      <c r="D43" s="179" t="s">
        <v>395</v>
      </c>
      <c r="E43" s="180">
        <v>1</v>
      </c>
      <c r="F43" s="181"/>
      <c r="G43" s="182">
        <f t="shared" si="0"/>
        <v>0</v>
      </c>
      <c r="H43" s="181"/>
      <c r="I43" s="182">
        <f t="shared" si="1"/>
        <v>0</v>
      </c>
      <c r="J43" s="181"/>
      <c r="K43" s="182">
        <f t="shared" si="2"/>
        <v>0</v>
      </c>
      <c r="L43" s="182">
        <v>15</v>
      </c>
      <c r="M43" s="182">
        <f t="shared" si="3"/>
        <v>0</v>
      </c>
      <c r="N43" s="182">
        <v>0</v>
      </c>
      <c r="O43" s="182">
        <f t="shared" si="4"/>
        <v>0</v>
      </c>
      <c r="P43" s="182">
        <v>0</v>
      </c>
      <c r="Q43" s="182">
        <f t="shared" si="5"/>
        <v>0</v>
      </c>
      <c r="R43" s="182"/>
      <c r="S43" s="182" t="s">
        <v>265</v>
      </c>
      <c r="T43" s="161">
        <v>0</v>
      </c>
      <c r="U43" s="161">
        <f>ROUND(E43*T43,2)</f>
        <v>0</v>
      </c>
      <c r="V43" s="161"/>
      <c r="W43" s="152"/>
      <c r="X43" s="152"/>
      <c r="Y43" s="152"/>
      <c r="Z43" s="152"/>
      <c r="AA43" s="152"/>
      <c r="AB43" s="152"/>
      <c r="AC43" s="152"/>
      <c r="AD43" s="152"/>
      <c r="AE43" s="152"/>
      <c r="AF43" s="152" t="s">
        <v>1421</v>
      </c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</row>
    <row r="44" spans="1:59" outlineLevel="1" x14ac:dyDescent="0.2">
      <c r="A44" s="177">
        <v>31</v>
      </c>
      <c r="B44" s="178" t="s">
        <v>1486</v>
      </c>
      <c r="C44" s="186" t="s">
        <v>1487</v>
      </c>
      <c r="D44" s="179" t="s">
        <v>395</v>
      </c>
      <c r="E44" s="180">
        <v>2</v>
      </c>
      <c r="F44" s="181"/>
      <c r="G44" s="182">
        <f t="shared" si="0"/>
        <v>0</v>
      </c>
      <c r="H44" s="181"/>
      <c r="I44" s="182">
        <f t="shared" si="1"/>
        <v>0</v>
      </c>
      <c r="J44" s="181"/>
      <c r="K44" s="182">
        <f t="shared" si="2"/>
        <v>0</v>
      </c>
      <c r="L44" s="182">
        <v>15</v>
      </c>
      <c r="M44" s="182">
        <f t="shared" si="3"/>
        <v>0</v>
      </c>
      <c r="N44" s="182">
        <v>0</v>
      </c>
      <c r="O44" s="182">
        <f t="shared" si="4"/>
        <v>0</v>
      </c>
      <c r="P44" s="182">
        <v>0</v>
      </c>
      <c r="Q44" s="182">
        <f t="shared" si="5"/>
        <v>0</v>
      </c>
      <c r="R44" s="182"/>
      <c r="S44" s="182" t="s">
        <v>265</v>
      </c>
      <c r="T44" s="161">
        <v>0</v>
      </c>
      <c r="U44" s="161">
        <f>ROUND(E44*T44,2)</f>
        <v>0</v>
      </c>
      <c r="V44" s="161"/>
      <c r="W44" s="152"/>
      <c r="X44" s="152"/>
      <c r="Y44" s="152"/>
      <c r="Z44" s="152"/>
      <c r="AA44" s="152"/>
      <c r="AB44" s="152"/>
      <c r="AC44" s="152"/>
      <c r="AD44" s="152"/>
      <c r="AE44" s="152"/>
      <c r="AF44" s="152" t="s">
        <v>1421</v>
      </c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</row>
    <row r="45" spans="1:59" outlineLevel="1" x14ac:dyDescent="0.2">
      <c r="A45" s="177">
        <v>32</v>
      </c>
      <c r="B45" s="178" t="s">
        <v>1488</v>
      </c>
      <c r="C45" s="186" t="s">
        <v>1489</v>
      </c>
      <c r="D45" s="179" t="s">
        <v>395</v>
      </c>
      <c r="E45" s="180">
        <v>6</v>
      </c>
      <c r="F45" s="181"/>
      <c r="G45" s="182">
        <f t="shared" si="0"/>
        <v>0</v>
      </c>
      <c r="H45" s="181"/>
      <c r="I45" s="182">
        <f t="shared" si="1"/>
        <v>0</v>
      </c>
      <c r="J45" s="181"/>
      <c r="K45" s="182">
        <f t="shared" si="2"/>
        <v>0</v>
      </c>
      <c r="L45" s="182">
        <v>15</v>
      </c>
      <c r="M45" s="182">
        <f t="shared" si="3"/>
        <v>0</v>
      </c>
      <c r="N45" s="182">
        <v>0</v>
      </c>
      <c r="O45" s="182">
        <f t="shared" si="4"/>
        <v>0</v>
      </c>
      <c r="P45" s="182">
        <v>0</v>
      </c>
      <c r="Q45" s="182">
        <f t="shared" si="5"/>
        <v>0</v>
      </c>
      <c r="R45" s="182"/>
      <c r="S45" s="182" t="s">
        <v>265</v>
      </c>
      <c r="T45" s="161">
        <v>0</v>
      </c>
      <c r="U45" s="161">
        <f>ROUND(E45*T45,2)</f>
        <v>0</v>
      </c>
      <c r="V45" s="161"/>
      <c r="W45" s="152"/>
      <c r="X45" s="152"/>
      <c r="Y45" s="152"/>
      <c r="Z45" s="152"/>
      <c r="AA45" s="152"/>
      <c r="AB45" s="152"/>
      <c r="AC45" s="152"/>
      <c r="AD45" s="152"/>
      <c r="AE45" s="152"/>
      <c r="AF45" s="152" t="s">
        <v>1421</v>
      </c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</row>
    <row r="46" spans="1:59" outlineLevel="1" x14ac:dyDescent="0.2">
      <c r="A46" s="177">
        <v>33</v>
      </c>
      <c r="B46" s="178" t="s">
        <v>1474</v>
      </c>
      <c r="C46" s="186" t="s">
        <v>1475</v>
      </c>
      <c r="D46" s="179" t="s">
        <v>395</v>
      </c>
      <c r="E46" s="180">
        <v>14</v>
      </c>
      <c r="F46" s="181"/>
      <c r="G46" s="182">
        <f t="shared" si="0"/>
        <v>0</v>
      </c>
      <c r="H46" s="181"/>
      <c r="I46" s="182">
        <f t="shared" si="1"/>
        <v>0</v>
      </c>
      <c r="J46" s="181"/>
      <c r="K46" s="182">
        <f t="shared" si="2"/>
        <v>0</v>
      </c>
      <c r="L46" s="182">
        <v>15</v>
      </c>
      <c r="M46" s="182">
        <f t="shared" si="3"/>
        <v>0</v>
      </c>
      <c r="N46" s="182">
        <v>0</v>
      </c>
      <c r="O46" s="182">
        <f t="shared" si="4"/>
        <v>0</v>
      </c>
      <c r="P46" s="182">
        <v>0</v>
      </c>
      <c r="Q46" s="182">
        <f t="shared" si="5"/>
        <v>0</v>
      </c>
      <c r="R46" s="182"/>
      <c r="S46" s="182" t="s">
        <v>265</v>
      </c>
      <c r="T46" s="161">
        <v>0</v>
      </c>
      <c r="U46" s="161">
        <f>ROUND(E46*T46,2)</f>
        <v>0</v>
      </c>
      <c r="V46" s="161"/>
      <c r="W46" s="152"/>
      <c r="X46" s="152"/>
      <c r="Y46" s="152"/>
      <c r="Z46" s="152"/>
      <c r="AA46" s="152"/>
      <c r="AB46" s="152"/>
      <c r="AC46" s="152"/>
      <c r="AD46" s="152"/>
      <c r="AE46" s="152"/>
      <c r="AF46" s="152" t="s">
        <v>1421</v>
      </c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</row>
    <row r="47" spans="1:59" outlineLevel="1" x14ac:dyDescent="0.2">
      <c r="A47" s="177">
        <v>34</v>
      </c>
      <c r="B47" s="178" t="s">
        <v>1476</v>
      </c>
      <c r="C47" s="186" t="s">
        <v>1477</v>
      </c>
      <c r="D47" s="179" t="s">
        <v>395</v>
      </c>
      <c r="E47" s="180">
        <v>21</v>
      </c>
      <c r="F47" s="181"/>
      <c r="G47" s="182">
        <f t="shared" si="0"/>
        <v>0</v>
      </c>
      <c r="H47" s="181"/>
      <c r="I47" s="182">
        <f t="shared" si="1"/>
        <v>0</v>
      </c>
      <c r="J47" s="181"/>
      <c r="K47" s="182">
        <f t="shared" si="2"/>
        <v>0</v>
      </c>
      <c r="L47" s="182">
        <v>15</v>
      </c>
      <c r="M47" s="182">
        <f t="shared" si="3"/>
        <v>0</v>
      </c>
      <c r="N47" s="182">
        <v>0</v>
      </c>
      <c r="O47" s="182">
        <f t="shared" si="4"/>
        <v>0</v>
      </c>
      <c r="P47" s="182">
        <v>0</v>
      </c>
      <c r="Q47" s="182">
        <f t="shared" si="5"/>
        <v>0</v>
      </c>
      <c r="R47" s="182"/>
      <c r="S47" s="182" t="s">
        <v>265</v>
      </c>
      <c r="T47" s="161">
        <v>0</v>
      </c>
      <c r="U47" s="161">
        <f>ROUND(E47*T47,2)</f>
        <v>0</v>
      </c>
      <c r="V47" s="161"/>
      <c r="W47" s="152"/>
      <c r="X47" s="152"/>
      <c r="Y47" s="152"/>
      <c r="Z47" s="152"/>
      <c r="AA47" s="152"/>
      <c r="AB47" s="152"/>
      <c r="AC47" s="152"/>
      <c r="AD47" s="152"/>
      <c r="AE47" s="152"/>
      <c r="AF47" s="152" t="s">
        <v>1421</v>
      </c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</row>
    <row r="48" spans="1:59" outlineLevel="1" x14ac:dyDescent="0.2">
      <c r="A48" s="177">
        <v>35</v>
      </c>
      <c r="B48" s="178" t="s">
        <v>1478</v>
      </c>
      <c r="C48" s="186" t="s">
        <v>1479</v>
      </c>
      <c r="D48" s="179" t="s">
        <v>395</v>
      </c>
      <c r="E48" s="180">
        <v>21</v>
      </c>
      <c r="F48" s="181"/>
      <c r="G48" s="182">
        <f t="shared" si="0"/>
        <v>0</v>
      </c>
      <c r="H48" s="181"/>
      <c r="I48" s="182">
        <f t="shared" si="1"/>
        <v>0</v>
      </c>
      <c r="J48" s="181"/>
      <c r="K48" s="182">
        <f t="shared" si="2"/>
        <v>0</v>
      </c>
      <c r="L48" s="182">
        <v>15</v>
      </c>
      <c r="M48" s="182">
        <f t="shared" si="3"/>
        <v>0</v>
      </c>
      <c r="N48" s="182">
        <v>0</v>
      </c>
      <c r="O48" s="182">
        <f t="shared" si="4"/>
        <v>0</v>
      </c>
      <c r="P48" s="182">
        <v>0</v>
      </c>
      <c r="Q48" s="182">
        <f t="shared" si="5"/>
        <v>0</v>
      </c>
      <c r="R48" s="182"/>
      <c r="S48" s="182" t="s">
        <v>265</v>
      </c>
      <c r="T48" s="161">
        <v>0</v>
      </c>
      <c r="U48" s="161">
        <f>ROUND(E48*T48,2)</f>
        <v>0</v>
      </c>
      <c r="V48" s="161"/>
      <c r="W48" s="152"/>
      <c r="X48" s="152"/>
      <c r="Y48" s="152"/>
      <c r="Z48" s="152"/>
      <c r="AA48" s="152"/>
      <c r="AB48" s="152"/>
      <c r="AC48" s="152"/>
      <c r="AD48" s="152"/>
      <c r="AE48" s="152"/>
      <c r="AF48" s="152" t="s">
        <v>1421</v>
      </c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</row>
    <row r="49" spans="1:59" outlineLevel="1" x14ac:dyDescent="0.2">
      <c r="A49" s="177">
        <v>36</v>
      </c>
      <c r="B49" s="178" t="s">
        <v>1480</v>
      </c>
      <c r="C49" s="186" t="s">
        <v>1481</v>
      </c>
      <c r="D49" s="179" t="s">
        <v>395</v>
      </c>
      <c r="E49" s="180">
        <v>77</v>
      </c>
      <c r="F49" s="181"/>
      <c r="G49" s="182">
        <f t="shared" si="0"/>
        <v>0</v>
      </c>
      <c r="H49" s="181"/>
      <c r="I49" s="182">
        <f t="shared" si="1"/>
        <v>0</v>
      </c>
      <c r="J49" s="181"/>
      <c r="K49" s="182">
        <f t="shared" si="2"/>
        <v>0</v>
      </c>
      <c r="L49" s="182">
        <v>15</v>
      </c>
      <c r="M49" s="182">
        <f t="shared" si="3"/>
        <v>0</v>
      </c>
      <c r="N49" s="182">
        <v>0</v>
      </c>
      <c r="O49" s="182">
        <f t="shared" si="4"/>
        <v>0</v>
      </c>
      <c r="P49" s="182">
        <v>0</v>
      </c>
      <c r="Q49" s="182">
        <f t="shared" si="5"/>
        <v>0</v>
      </c>
      <c r="R49" s="182"/>
      <c r="S49" s="182" t="s">
        <v>265</v>
      </c>
      <c r="T49" s="161">
        <v>0</v>
      </c>
      <c r="U49" s="161">
        <f>ROUND(E49*T49,2)</f>
        <v>0</v>
      </c>
      <c r="V49" s="161"/>
      <c r="W49" s="152"/>
      <c r="X49" s="152"/>
      <c r="Y49" s="152"/>
      <c r="Z49" s="152"/>
      <c r="AA49" s="152"/>
      <c r="AB49" s="152"/>
      <c r="AC49" s="152"/>
      <c r="AD49" s="152"/>
      <c r="AE49" s="152"/>
      <c r="AF49" s="152" t="s">
        <v>1421</v>
      </c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</row>
    <row r="50" spans="1:59" outlineLevel="1" x14ac:dyDescent="0.2">
      <c r="A50" s="177">
        <v>37</v>
      </c>
      <c r="B50" s="178" t="s">
        <v>1490</v>
      </c>
      <c r="C50" s="186" t="s">
        <v>1491</v>
      </c>
      <c r="D50" s="179" t="s">
        <v>395</v>
      </c>
      <c r="E50" s="180">
        <v>3</v>
      </c>
      <c r="F50" s="181"/>
      <c r="G50" s="182">
        <f t="shared" si="0"/>
        <v>0</v>
      </c>
      <c r="H50" s="181"/>
      <c r="I50" s="182">
        <f t="shared" si="1"/>
        <v>0</v>
      </c>
      <c r="J50" s="181"/>
      <c r="K50" s="182">
        <f t="shared" si="2"/>
        <v>0</v>
      </c>
      <c r="L50" s="182">
        <v>15</v>
      </c>
      <c r="M50" s="182">
        <f t="shared" si="3"/>
        <v>0</v>
      </c>
      <c r="N50" s="182">
        <v>0</v>
      </c>
      <c r="O50" s="182">
        <f t="shared" si="4"/>
        <v>0</v>
      </c>
      <c r="P50" s="182">
        <v>0</v>
      </c>
      <c r="Q50" s="182">
        <f t="shared" si="5"/>
        <v>0</v>
      </c>
      <c r="R50" s="182"/>
      <c r="S50" s="182" t="s">
        <v>265</v>
      </c>
      <c r="T50" s="161">
        <v>0</v>
      </c>
      <c r="U50" s="161">
        <f>ROUND(E50*T50,2)</f>
        <v>0</v>
      </c>
      <c r="V50" s="161"/>
      <c r="W50" s="152"/>
      <c r="X50" s="152"/>
      <c r="Y50" s="152"/>
      <c r="Z50" s="152"/>
      <c r="AA50" s="152"/>
      <c r="AB50" s="152"/>
      <c r="AC50" s="152"/>
      <c r="AD50" s="152"/>
      <c r="AE50" s="152"/>
      <c r="AF50" s="152" t="s">
        <v>1421</v>
      </c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</row>
    <row r="51" spans="1:59" outlineLevel="1" x14ac:dyDescent="0.2">
      <c r="A51" s="177">
        <v>38</v>
      </c>
      <c r="B51" s="178" t="s">
        <v>1492</v>
      </c>
      <c r="C51" s="186" t="s">
        <v>1493</v>
      </c>
      <c r="D51" s="179" t="s">
        <v>395</v>
      </c>
      <c r="E51" s="180">
        <v>1</v>
      </c>
      <c r="F51" s="181"/>
      <c r="G51" s="182">
        <f t="shared" si="0"/>
        <v>0</v>
      </c>
      <c r="H51" s="181"/>
      <c r="I51" s="182">
        <f t="shared" si="1"/>
        <v>0</v>
      </c>
      <c r="J51" s="181"/>
      <c r="K51" s="182">
        <f t="shared" si="2"/>
        <v>0</v>
      </c>
      <c r="L51" s="182">
        <v>15</v>
      </c>
      <c r="M51" s="182">
        <f t="shared" si="3"/>
        <v>0</v>
      </c>
      <c r="N51" s="182">
        <v>0</v>
      </c>
      <c r="O51" s="182">
        <f t="shared" si="4"/>
        <v>0</v>
      </c>
      <c r="P51" s="182">
        <v>0</v>
      </c>
      <c r="Q51" s="182">
        <f t="shared" si="5"/>
        <v>0</v>
      </c>
      <c r="R51" s="182"/>
      <c r="S51" s="182" t="s">
        <v>265</v>
      </c>
      <c r="T51" s="161">
        <v>0</v>
      </c>
      <c r="U51" s="161">
        <f>ROUND(E51*T51,2)</f>
        <v>0</v>
      </c>
      <c r="V51" s="161"/>
      <c r="W51" s="152"/>
      <c r="X51" s="152"/>
      <c r="Y51" s="152"/>
      <c r="Z51" s="152"/>
      <c r="AA51" s="152"/>
      <c r="AB51" s="152"/>
      <c r="AC51" s="152"/>
      <c r="AD51" s="152"/>
      <c r="AE51" s="152"/>
      <c r="AF51" s="152" t="s">
        <v>1421</v>
      </c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</row>
    <row r="52" spans="1:59" outlineLevel="1" x14ac:dyDescent="0.2">
      <c r="A52" s="177">
        <v>39</v>
      </c>
      <c r="B52" s="178" t="s">
        <v>1494</v>
      </c>
      <c r="C52" s="186" t="s">
        <v>1495</v>
      </c>
      <c r="D52" s="179" t="s">
        <v>395</v>
      </c>
      <c r="E52" s="180">
        <v>1</v>
      </c>
      <c r="F52" s="181"/>
      <c r="G52" s="182">
        <f t="shared" si="0"/>
        <v>0</v>
      </c>
      <c r="H52" s="181"/>
      <c r="I52" s="182">
        <f t="shared" si="1"/>
        <v>0</v>
      </c>
      <c r="J52" s="181"/>
      <c r="K52" s="182">
        <f t="shared" si="2"/>
        <v>0</v>
      </c>
      <c r="L52" s="182">
        <v>15</v>
      </c>
      <c r="M52" s="182">
        <f t="shared" si="3"/>
        <v>0</v>
      </c>
      <c r="N52" s="182">
        <v>0</v>
      </c>
      <c r="O52" s="182">
        <f t="shared" si="4"/>
        <v>0</v>
      </c>
      <c r="P52" s="182">
        <v>0</v>
      </c>
      <c r="Q52" s="182">
        <f t="shared" si="5"/>
        <v>0</v>
      </c>
      <c r="R52" s="182"/>
      <c r="S52" s="182" t="s">
        <v>265</v>
      </c>
      <c r="T52" s="161">
        <v>0</v>
      </c>
      <c r="U52" s="161">
        <f>ROUND(E52*T52,2)</f>
        <v>0</v>
      </c>
      <c r="V52" s="161"/>
      <c r="W52" s="152"/>
      <c r="X52" s="152"/>
      <c r="Y52" s="152"/>
      <c r="Z52" s="152"/>
      <c r="AA52" s="152"/>
      <c r="AB52" s="152"/>
      <c r="AC52" s="152"/>
      <c r="AD52" s="152"/>
      <c r="AE52" s="152"/>
      <c r="AF52" s="152" t="s">
        <v>1421</v>
      </c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</row>
    <row r="53" spans="1:59" outlineLevel="1" x14ac:dyDescent="0.2">
      <c r="A53" s="177">
        <v>40</v>
      </c>
      <c r="B53" s="178" t="s">
        <v>1496</v>
      </c>
      <c r="C53" s="186" t="s">
        <v>1497</v>
      </c>
      <c r="D53" s="179" t="s">
        <v>395</v>
      </c>
      <c r="E53" s="180">
        <v>78</v>
      </c>
      <c r="F53" s="181"/>
      <c r="G53" s="182">
        <f t="shared" si="0"/>
        <v>0</v>
      </c>
      <c r="H53" s="181"/>
      <c r="I53" s="182">
        <f t="shared" si="1"/>
        <v>0</v>
      </c>
      <c r="J53" s="181"/>
      <c r="K53" s="182">
        <f t="shared" si="2"/>
        <v>0</v>
      </c>
      <c r="L53" s="182">
        <v>15</v>
      </c>
      <c r="M53" s="182">
        <f t="shared" si="3"/>
        <v>0</v>
      </c>
      <c r="N53" s="182">
        <v>0</v>
      </c>
      <c r="O53" s="182">
        <f t="shared" si="4"/>
        <v>0</v>
      </c>
      <c r="P53" s="182">
        <v>0</v>
      </c>
      <c r="Q53" s="182">
        <f t="shared" si="5"/>
        <v>0</v>
      </c>
      <c r="R53" s="182"/>
      <c r="S53" s="182" t="s">
        <v>265</v>
      </c>
      <c r="T53" s="161">
        <v>0</v>
      </c>
      <c r="U53" s="161">
        <f>ROUND(E53*T53,2)</f>
        <v>0</v>
      </c>
      <c r="V53" s="161"/>
      <c r="W53" s="152"/>
      <c r="X53" s="152"/>
      <c r="Y53" s="152"/>
      <c r="Z53" s="152"/>
      <c r="AA53" s="152"/>
      <c r="AB53" s="152"/>
      <c r="AC53" s="152"/>
      <c r="AD53" s="152"/>
      <c r="AE53" s="152"/>
      <c r="AF53" s="152" t="s">
        <v>1421</v>
      </c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</row>
    <row r="54" spans="1:59" outlineLevel="1" x14ac:dyDescent="0.2">
      <c r="A54" s="177">
        <v>41</v>
      </c>
      <c r="B54" s="178" t="s">
        <v>1498</v>
      </c>
      <c r="C54" s="186" t="s">
        <v>1499</v>
      </c>
      <c r="D54" s="179" t="s">
        <v>395</v>
      </c>
      <c r="E54" s="180">
        <v>70</v>
      </c>
      <c r="F54" s="181"/>
      <c r="G54" s="182">
        <f t="shared" si="0"/>
        <v>0</v>
      </c>
      <c r="H54" s="181"/>
      <c r="I54" s="182">
        <f t="shared" si="1"/>
        <v>0</v>
      </c>
      <c r="J54" s="181"/>
      <c r="K54" s="182">
        <f t="shared" si="2"/>
        <v>0</v>
      </c>
      <c r="L54" s="182">
        <v>15</v>
      </c>
      <c r="M54" s="182">
        <f t="shared" si="3"/>
        <v>0</v>
      </c>
      <c r="N54" s="182">
        <v>0</v>
      </c>
      <c r="O54" s="182">
        <f t="shared" si="4"/>
        <v>0</v>
      </c>
      <c r="P54" s="182">
        <v>0</v>
      </c>
      <c r="Q54" s="182">
        <f t="shared" si="5"/>
        <v>0</v>
      </c>
      <c r="R54" s="182"/>
      <c r="S54" s="182" t="s">
        <v>265</v>
      </c>
      <c r="T54" s="161">
        <v>0</v>
      </c>
      <c r="U54" s="161">
        <f>ROUND(E54*T54,2)</f>
        <v>0</v>
      </c>
      <c r="V54" s="161"/>
      <c r="W54" s="152"/>
      <c r="X54" s="152"/>
      <c r="Y54" s="152"/>
      <c r="Z54" s="152"/>
      <c r="AA54" s="152"/>
      <c r="AB54" s="152"/>
      <c r="AC54" s="152"/>
      <c r="AD54" s="152"/>
      <c r="AE54" s="152"/>
      <c r="AF54" s="152" t="s">
        <v>1421</v>
      </c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</row>
    <row r="55" spans="1:59" outlineLevel="1" x14ac:dyDescent="0.2">
      <c r="A55" s="177">
        <v>42</v>
      </c>
      <c r="B55" s="178" t="s">
        <v>1501</v>
      </c>
      <c r="C55" s="186" t="s">
        <v>1502</v>
      </c>
      <c r="D55" s="179" t="s">
        <v>395</v>
      </c>
      <c r="E55" s="180">
        <v>13</v>
      </c>
      <c r="F55" s="181"/>
      <c r="G55" s="182">
        <f t="shared" si="0"/>
        <v>0</v>
      </c>
      <c r="H55" s="181"/>
      <c r="I55" s="182">
        <f t="shared" si="1"/>
        <v>0</v>
      </c>
      <c r="J55" s="181"/>
      <c r="K55" s="182">
        <f t="shared" si="2"/>
        <v>0</v>
      </c>
      <c r="L55" s="182">
        <v>15</v>
      </c>
      <c r="M55" s="182">
        <f t="shared" si="3"/>
        <v>0</v>
      </c>
      <c r="N55" s="182">
        <v>0</v>
      </c>
      <c r="O55" s="182">
        <f t="shared" si="4"/>
        <v>0</v>
      </c>
      <c r="P55" s="182">
        <v>0</v>
      </c>
      <c r="Q55" s="182">
        <f t="shared" si="5"/>
        <v>0</v>
      </c>
      <c r="R55" s="182"/>
      <c r="S55" s="182" t="s">
        <v>265</v>
      </c>
      <c r="T55" s="161">
        <v>0</v>
      </c>
      <c r="U55" s="161">
        <f>ROUND(E55*T55,2)</f>
        <v>0</v>
      </c>
      <c r="V55" s="161"/>
      <c r="W55" s="152"/>
      <c r="X55" s="152"/>
      <c r="Y55" s="152"/>
      <c r="Z55" s="152"/>
      <c r="AA55" s="152"/>
      <c r="AB55" s="152"/>
      <c r="AC55" s="152"/>
      <c r="AD55" s="152"/>
      <c r="AE55" s="152"/>
      <c r="AF55" s="152" t="s">
        <v>1421</v>
      </c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</row>
    <row r="56" spans="1:59" outlineLevel="1" x14ac:dyDescent="0.2">
      <c r="A56" s="177">
        <v>43</v>
      </c>
      <c r="B56" s="178" t="s">
        <v>1503</v>
      </c>
      <c r="C56" s="186" t="s">
        <v>1504</v>
      </c>
      <c r="D56" s="179" t="s">
        <v>395</v>
      </c>
      <c r="E56" s="180">
        <v>1</v>
      </c>
      <c r="F56" s="181"/>
      <c r="G56" s="182">
        <f t="shared" si="0"/>
        <v>0</v>
      </c>
      <c r="H56" s="181"/>
      <c r="I56" s="182">
        <f t="shared" si="1"/>
        <v>0</v>
      </c>
      <c r="J56" s="181"/>
      <c r="K56" s="182">
        <f t="shared" si="2"/>
        <v>0</v>
      </c>
      <c r="L56" s="182">
        <v>15</v>
      </c>
      <c r="M56" s="182">
        <f t="shared" si="3"/>
        <v>0</v>
      </c>
      <c r="N56" s="182">
        <v>0</v>
      </c>
      <c r="O56" s="182">
        <f t="shared" si="4"/>
        <v>0</v>
      </c>
      <c r="P56" s="182">
        <v>0</v>
      </c>
      <c r="Q56" s="182">
        <f t="shared" si="5"/>
        <v>0</v>
      </c>
      <c r="R56" s="182"/>
      <c r="S56" s="182" t="s">
        <v>265</v>
      </c>
      <c r="T56" s="161">
        <v>0</v>
      </c>
      <c r="U56" s="161">
        <f>ROUND(E56*T56,2)</f>
        <v>0</v>
      </c>
      <c r="V56" s="161"/>
      <c r="W56" s="152"/>
      <c r="X56" s="152"/>
      <c r="Y56" s="152"/>
      <c r="Z56" s="152"/>
      <c r="AA56" s="152"/>
      <c r="AB56" s="152"/>
      <c r="AC56" s="152"/>
      <c r="AD56" s="152"/>
      <c r="AE56" s="152"/>
      <c r="AF56" s="152" t="s">
        <v>1421</v>
      </c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</row>
    <row r="57" spans="1:59" outlineLevel="1" x14ac:dyDescent="0.2">
      <c r="A57" s="177">
        <v>44</v>
      </c>
      <c r="B57" s="178" t="s">
        <v>1505</v>
      </c>
      <c r="C57" s="186" t="s">
        <v>1506</v>
      </c>
      <c r="D57" s="179" t="s">
        <v>395</v>
      </c>
      <c r="E57" s="180">
        <v>6</v>
      </c>
      <c r="F57" s="181"/>
      <c r="G57" s="182">
        <f t="shared" si="0"/>
        <v>0</v>
      </c>
      <c r="H57" s="181"/>
      <c r="I57" s="182">
        <f t="shared" si="1"/>
        <v>0</v>
      </c>
      <c r="J57" s="181"/>
      <c r="K57" s="182">
        <f t="shared" si="2"/>
        <v>0</v>
      </c>
      <c r="L57" s="182">
        <v>15</v>
      </c>
      <c r="M57" s="182">
        <f t="shared" si="3"/>
        <v>0</v>
      </c>
      <c r="N57" s="182">
        <v>0</v>
      </c>
      <c r="O57" s="182">
        <f t="shared" si="4"/>
        <v>0</v>
      </c>
      <c r="P57" s="182">
        <v>0</v>
      </c>
      <c r="Q57" s="182">
        <f t="shared" si="5"/>
        <v>0</v>
      </c>
      <c r="R57" s="182"/>
      <c r="S57" s="182" t="s">
        <v>265</v>
      </c>
      <c r="T57" s="161">
        <v>0</v>
      </c>
      <c r="U57" s="161">
        <f>ROUND(E57*T57,2)</f>
        <v>0</v>
      </c>
      <c r="V57" s="161"/>
      <c r="W57" s="152"/>
      <c r="X57" s="152"/>
      <c r="Y57" s="152"/>
      <c r="Z57" s="152"/>
      <c r="AA57" s="152"/>
      <c r="AB57" s="152"/>
      <c r="AC57" s="152"/>
      <c r="AD57" s="152"/>
      <c r="AE57" s="152"/>
      <c r="AF57" s="152" t="s">
        <v>1421</v>
      </c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</row>
    <row r="58" spans="1:59" ht="22.5" outlineLevel="1" x14ac:dyDescent="0.2">
      <c r="A58" s="171">
        <v>45</v>
      </c>
      <c r="B58" s="172" t="s">
        <v>1419</v>
      </c>
      <c r="C58" s="187" t="s">
        <v>1420</v>
      </c>
      <c r="D58" s="173" t="s">
        <v>364</v>
      </c>
      <c r="E58" s="174">
        <v>106</v>
      </c>
      <c r="F58" s="175"/>
      <c r="G58" s="176">
        <f t="shared" si="0"/>
        <v>0</v>
      </c>
      <c r="H58" s="175"/>
      <c r="I58" s="176">
        <f t="shared" si="1"/>
        <v>0</v>
      </c>
      <c r="J58" s="175"/>
      <c r="K58" s="176">
        <f t="shared" si="2"/>
        <v>0</v>
      </c>
      <c r="L58" s="176">
        <v>15</v>
      </c>
      <c r="M58" s="176">
        <f t="shared" si="3"/>
        <v>0</v>
      </c>
      <c r="N58" s="176">
        <v>0</v>
      </c>
      <c r="O58" s="176">
        <f t="shared" si="4"/>
        <v>0</v>
      </c>
      <c r="P58" s="176">
        <v>0</v>
      </c>
      <c r="Q58" s="176">
        <f t="shared" si="5"/>
        <v>0</v>
      </c>
      <c r="R58" s="176" t="s">
        <v>228</v>
      </c>
      <c r="S58" s="176" t="s">
        <v>269</v>
      </c>
      <c r="T58" s="161">
        <v>0.13</v>
      </c>
      <c r="U58" s="161">
        <f>ROUND(E58*T58,2)</f>
        <v>13.78</v>
      </c>
      <c r="V58" s="161"/>
      <c r="W58" s="152"/>
      <c r="X58" s="152"/>
      <c r="Y58" s="152"/>
      <c r="Z58" s="152"/>
      <c r="AA58" s="152"/>
      <c r="AB58" s="152"/>
      <c r="AC58" s="152"/>
      <c r="AD58" s="152"/>
      <c r="AE58" s="152"/>
      <c r="AF58" s="152" t="s">
        <v>1421</v>
      </c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</row>
    <row r="59" spans="1:59" outlineLevel="1" x14ac:dyDescent="0.2">
      <c r="A59" s="159"/>
      <c r="B59" s="160"/>
      <c r="C59" s="248" t="s">
        <v>3159</v>
      </c>
      <c r="D59" s="249"/>
      <c r="E59" s="249"/>
      <c r="F59" s="249"/>
      <c r="G59" s="249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52"/>
      <c r="X59" s="152"/>
      <c r="Y59" s="152"/>
      <c r="Z59" s="152"/>
      <c r="AA59" s="152"/>
      <c r="AB59" s="152"/>
      <c r="AC59" s="152"/>
      <c r="AD59" s="152"/>
      <c r="AE59" s="152"/>
      <c r="AF59" s="152" t="s">
        <v>272</v>
      </c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</row>
    <row r="60" spans="1:59" outlineLevel="1" x14ac:dyDescent="0.2">
      <c r="A60" s="177">
        <v>46</v>
      </c>
      <c r="B60" s="178" t="s">
        <v>1507</v>
      </c>
      <c r="C60" s="186" t="s">
        <v>1508</v>
      </c>
      <c r="D60" s="179" t="s">
        <v>364</v>
      </c>
      <c r="E60" s="180">
        <v>14</v>
      </c>
      <c r="F60" s="181"/>
      <c r="G60" s="182">
        <f t="shared" ref="G60:G68" si="6">ROUND(E60*F60,2)</f>
        <v>0</v>
      </c>
      <c r="H60" s="181"/>
      <c r="I60" s="182">
        <f t="shared" ref="I60:I68" si="7">ROUND(E60*H60,2)</f>
        <v>0</v>
      </c>
      <c r="J60" s="181"/>
      <c r="K60" s="182">
        <f t="shared" ref="K60:K68" si="8">ROUND(E60*J60,2)</f>
        <v>0</v>
      </c>
      <c r="L60" s="182">
        <v>15</v>
      </c>
      <c r="M60" s="182">
        <f t="shared" ref="M60:M68" si="9">G60*(1+L60/100)</f>
        <v>0</v>
      </c>
      <c r="N60" s="182">
        <v>0</v>
      </c>
      <c r="O60" s="182">
        <f t="shared" ref="O60:O68" si="10">ROUND(E60*N60,2)</f>
        <v>0</v>
      </c>
      <c r="P60" s="182">
        <v>0</v>
      </c>
      <c r="Q60" s="182">
        <f t="shared" ref="Q60:Q68" si="11">ROUND(E60*P60,2)</f>
        <v>0</v>
      </c>
      <c r="R60" s="182"/>
      <c r="S60" s="182" t="s">
        <v>265</v>
      </c>
      <c r="T60" s="161">
        <v>0</v>
      </c>
      <c r="U60" s="161">
        <f>ROUND(E60*T60,2)</f>
        <v>0</v>
      </c>
      <c r="V60" s="161"/>
      <c r="W60" s="152"/>
      <c r="X60" s="152"/>
      <c r="Y60" s="152"/>
      <c r="Z60" s="152"/>
      <c r="AA60" s="152"/>
      <c r="AB60" s="152"/>
      <c r="AC60" s="152"/>
      <c r="AD60" s="152"/>
      <c r="AE60" s="152"/>
      <c r="AF60" s="152" t="s">
        <v>1421</v>
      </c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</row>
    <row r="61" spans="1:59" ht="22.5" outlineLevel="1" x14ac:dyDescent="0.2">
      <c r="A61" s="177">
        <v>47</v>
      </c>
      <c r="B61" s="178" t="s">
        <v>1422</v>
      </c>
      <c r="C61" s="186" t="s">
        <v>1423</v>
      </c>
      <c r="D61" s="179" t="s">
        <v>364</v>
      </c>
      <c r="E61" s="180">
        <v>136</v>
      </c>
      <c r="F61" s="181"/>
      <c r="G61" s="182">
        <f t="shared" si="6"/>
        <v>0</v>
      </c>
      <c r="H61" s="181"/>
      <c r="I61" s="182">
        <f t="shared" si="7"/>
        <v>0</v>
      </c>
      <c r="J61" s="181"/>
      <c r="K61" s="182">
        <f t="shared" si="8"/>
        <v>0</v>
      </c>
      <c r="L61" s="182">
        <v>15</v>
      </c>
      <c r="M61" s="182">
        <f t="shared" si="9"/>
        <v>0</v>
      </c>
      <c r="N61" s="182">
        <v>0</v>
      </c>
      <c r="O61" s="182">
        <f t="shared" si="10"/>
        <v>0</v>
      </c>
      <c r="P61" s="182">
        <v>0</v>
      </c>
      <c r="Q61" s="182">
        <f t="shared" si="11"/>
        <v>0</v>
      </c>
      <c r="R61" s="182" t="s">
        <v>228</v>
      </c>
      <c r="S61" s="182" t="s">
        <v>269</v>
      </c>
      <c r="T61" s="161">
        <v>0.49717</v>
      </c>
      <c r="U61" s="161">
        <f>ROUND(E61*T61,2)</f>
        <v>67.62</v>
      </c>
      <c r="V61" s="161"/>
      <c r="W61" s="152"/>
      <c r="X61" s="152"/>
      <c r="Y61" s="152"/>
      <c r="Z61" s="152"/>
      <c r="AA61" s="152"/>
      <c r="AB61" s="152"/>
      <c r="AC61" s="152"/>
      <c r="AD61" s="152"/>
      <c r="AE61" s="152"/>
      <c r="AF61" s="152" t="s">
        <v>1421</v>
      </c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</row>
    <row r="62" spans="1:59" outlineLevel="1" x14ac:dyDescent="0.2">
      <c r="A62" s="177">
        <v>48</v>
      </c>
      <c r="B62" s="178" t="s">
        <v>1424</v>
      </c>
      <c r="C62" s="186" t="s">
        <v>1425</v>
      </c>
      <c r="D62" s="179" t="s">
        <v>395</v>
      </c>
      <c r="E62" s="180">
        <v>1</v>
      </c>
      <c r="F62" s="181"/>
      <c r="G62" s="182">
        <f t="shared" si="6"/>
        <v>0</v>
      </c>
      <c r="H62" s="181"/>
      <c r="I62" s="182">
        <f t="shared" si="7"/>
        <v>0</v>
      </c>
      <c r="J62" s="181"/>
      <c r="K62" s="182">
        <f t="shared" si="8"/>
        <v>0</v>
      </c>
      <c r="L62" s="182">
        <v>15</v>
      </c>
      <c r="M62" s="182">
        <f t="shared" si="9"/>
        <v>0</v>
      </c>
      <c r="N62" s="182">
        <v>0</v>
      </c>
      <c r="O62" s="182">
        <f t="shared" si="10"/>
        <v>0</v>
      </c>
      <c r="P62" s="182">
        <v>0</v>
      </c>
      <c r="Q62" s="182">
        <f t="shared" si="11"/>
        <v>0</v>
      </c>
      <c r="R62" s="182" t="s">
        <v>228</v>
      </c>
      <c r="S62" s="182" t="s">
        <v>269</v>
      </c>
      <c r="T62" s="161">
        <v>1.7733300000000001</v>
      </c>
      <c r="U62" s="161">
        <f>ROUND(E62*T62,2)</f>
        <v>1.77</v>
      </c>
      <c r="V62" s="161"/>
      <c r="W62" s="152"/>
      <c r="X62" s="152"/>
      <c r="Y62" s="152"/>
      <c r="Z62" s="152"/>
      <c r="AA62" s="152"/>
      <c r="AB62" s="152"/>
      <c r="AC62" s="152"/>
      <c r="AD62" s="152"/>
      <c r="AE62" s="152"/>
      <c r="AF62" s="152" t="s">
        <v>1421</v>
      </c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</row>
    <row r="63" spans="1:59" outlineLevel="1" x14ac:dyDescent="0.2">
      <c r="A63" s="177">
        <v>49</v>
      </c>
      <c r="B63" s="178" t="s">
        <v>1426</v>
      </c>
      <c r="C63" s="186" t="s">
        <v>1427</v>
      </c>
      <c r="D63" s="179" t="s">
        <v>395</v>
      </c>
      <c r="E63" s="180">
        <v>85</v>
      </c>
      <c r="F63" s="181"/>
      <c r="G63" s="182">
        <f t="shared" si="6"/>
        <v>0</v>
      </c>
      <c r="H63" s="181"/>
      <c r="I63" s="182">
        <f t="shared" si="7"/>
        <v>0</v>
      </c>
      <c r="J63" s="181"/>
      <c r="K63" s="182">
        <f t="shared" si="8"/>
        <v>0</v>
      </c>
      <c r="L63" s="182">
        <v>15</v>
      </c>
      <c r="M63" s="182">
        <f t="shared" si="9"/>
        <v>0</v>
      </c>
      <c r="N63" s="182">
        <v>0</v>
      </c>
      <c r="O63" s="182">
        <f t="shared" si="10"/>
        <v>0</v>
      </c>
      <c r="P63" s="182">
        <v>0</v>
      </c>
      <c r="Q63" s="182">
        <f t="shared" si="11"/>
        <v>0</v>
      </c>
      <c r="R63" s="182" t="s">
        <v>228</v>
      </c>
      <c r="S63" s="182" t="s">
        <v>269</v>
      </c>
      <c r="T63" s="161">
        <v>0.24399999999999999</v>
      </c>
      <c r="U63" s="161">
        <f>ROUND(E63*T63,2)</f>
        <v>20.74</v>
      </c>
      <c r="V63" s="161"/>
      <c r="W63" s="152"/>
      <c r="X63" s="152"/>
      <c r="Y63" s="152"/>
      <c r="Z63" s="152"/>
      <c r="AA63" s="152"/>
      <c r="AB63" s="152"/>
      <c r="AC63" s="152"/>
      <c r="AD63" s="152"/>
      <c r="AE63" s="152"/>
      <c r="AF63" s="152" t="s">
        <v>1421</v>
      </c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</row>
    <row r="64" spans="1:59" outlineLevel="1" x14ac:dyDescent="0.2">
      <c r="A64" s="177">
        <v>50</v>
      </c>
      <c r="B64" s="178" t="s">
        <v>1509</v>
      </c>
      <c r="C64" s="186" t="s">
        <v>1510</v>
      </c>
      <c r="D64" s="179" t="s">
        <v>395</v>
      </c>
      <c r="E64" s="180">
        <v>66</v>
      </c>
      <c r="F64" s="181"/>
      <c r="G64" s="182">
        <f t="shared" si="6"/>
        <v>0</v>
      </c>
      <c r="H64" s="181"/>
      <c r="I64" s="182">
        <f t="shared" si="7"/>
        <v>0</v>
      </c>
      <c r="J64" s="181"/>
      <c r="K64" s="182">
        <f t="shared" si="8"/>
        <v>0</v>
      </c>
      <c r="L64" s="182">
        <v>15</v>
      </c>
      <c r="M64" s="182">
        <f t="shared" si="9"/>
        <v>0</v>
      </c>
      <c r="N64" s="182">
        <v>0</v>
      </c>
      <c r="O64" s="182">
        <f t="shared" si="10"/>
        <v>0</v>
      </c>
      <c r="P64" s="182">
        <v>0</v>
      </c>
      <c r="Q64" s="182">
        <f t="shared" si="11"/>
        <v>0</v>
      </c>
      <c r="R64" s="182"/>
      <c r="S64" s="182" t="s">
        <v>265</v>
      </c>
      <c r="T64" s="161">
        <v>0</v>
      </c>
      <c r="U64" s="161">
        <f>ROUND(E64*T64,2)</f>
        <v>0</v>
      </c>
      <c r="V64" s="161"/>
      <c r="W64" s="152"/>
      <c r="X64" s="152"/>
      <c r="Y64" s="152"/>
      <c r="Z64" s="152"/>
      <c r="AA64" s="152"/>
      <c r="AB64" s="152"/>
      <c r="AC64" s="152"/>
      <c r="AD64" s="152"/>
      <c r="AE64" s="152"/>
      <c r="AF64" s="152" t="s">
        <v>1421</v>
      </c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</row>
    <row r="65" spans="1:59" outlineLevel="1" x14ac:dyDescent="0.2">
      <c r="A65" s="177">
        <v>51</v>
      </c>
      <c r="B65" s="178" t="s">
        <v>1511</v>
      </c>
      <c r="C65" s="186" t="s">
        <v>1512</v>
      </c>
      <c r="D65" s="179" t="s">
        <v>395</v>
      </c>
      <c r="E65" s="180">
        <v>36</v>
      </c>
      <c r="F65" s="181"/>
      <c r="G65" s="182">
        <f t="shared" si="6"/>
        <v>0</v>
      </c>
      <c r="H65" s="181"/>
      <c r="I65" s="182">
        <f t="shared" si="7"/>
        <v>0</v>
      </c>
      <c r="J65" s="181"/>
      <c r="K65" s="182">
        <f t="shared" si="8"/>
        <v>0</v>
      </c>
      <c r="L65" s="182">
        <v>15</v>
      </c>
      <c r="M65" s="182">
        <f t="shared" si="9"/>
        <v>0</v>
      </c>
      <c r="N65" s="182">
        <v>0</v>
      </c>
      <c r="O65" s="182">
        <f t="shared" si="10"/>
        <v>0</v>
      </c>
      <c r="P65" s="182">
        <v>0</v>
      </c>
      <c r="Q65" s="182">
        <f t="shared" si="11"/>
        <v>0</v>
      </c>
      <c r="R65" s="182"/>
      <c r="S65" s="182" t="s">
        <v>265</v>
      </c>
      <c r="T65" s="161">
        <v>0</v>
      </c>
      <c r="U65" s="161">
        <f>ROUND(E65*T65,2)</f>
        <v>0</v>
      </c>
      <c r="V65" s="161"/>
      <c r="W65" s="152"/>
      <c r="X65" s="152"/>
      <c r="Y65" s="152"/>
      <c r="Z65" s="152"/>
      <c r="AA65" s="152"/>
      <c r="AB65" s="152"/>
      <c r="AC65" s="152"/>
      <c r="AD65" s="152"/>
      <c r="AE65" s="152"/>
      <c r="AF65" s="152" t="s">
        <v>1421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</row>
    <row r="66" spans="1:59" outlineLevel="1" x14ac:dyDescent="0.2">
      <c r="A66" s="177">
        <v>52</v>
      </c>
      <c r="B66" s="178" t="s">
        <v>1428</v>
      </c>
      <c r="C66" s="186" t="s">
        <v>1429</v>
      </c>
      <c r="D66" s="179" t="s">
        <v>395</v>
      </c>
      <c r="E66" s="180">
        <v>7</v>
      </c>
      <c r="F66" s="181"/>
      <c r="G66" s="182">
        <f t="shared" si="6"/>
        <v>0</v>
      </c>
      <c r="H66" s="181"/>
      <c r="I66" s="182">
        <f t="shared" si="7"/>
        <v>0</v>
      </c>
      <c r="J66" s="181"/>
      <c r="K66" s="182">
        <f t="shared" si="8"/>
        <v>0</v>
      </c>
      <c r="L66" s="182">
        <v>15</v>
      </c>
      <c r="M66" s="182">
        <f t="shared" si="9"/>
        <v>0</v>
      </c>
      <c r="N66" s="182">
        <v>0</v>
      </c>
      <c r="O66" s="182">
        <f t="shared" si="10"/>
        <v>0</v>
      </c>
      <c r="P66" s="182">
        <v>0</v>
      </c>
      <c r="Q66" s="182">
        <f t="shared" si="11"/>
        <v>0</v>
      </c>
      <c r="R66" s="182" t="s">
        <v>228</v>
      </c>
      <c r="S66" s="182" t="s">
        <v>269</v>
      </c>
      <c r="T66" s="161">
        <v>0.871</v>
      </c>
      <c r="U66" s="161">
        <f>ROUND(E66*T66,2)</f>
        <v>6.1</v>
      </c>
      <c r="V66" s="161"/>
      <c r="W66" s="152"/>
      <c r="X66" s="152"/>
      <c r="Y66" s="152"/>
      <c r="Z66" s="152"/>
      <c r="AA66" s="152"/>
      <c r="AB66" s="152"/>
      <c r="AC66" s="152"/>
      <c r="AD66" s="152"/>
      <c r="AE66" s="152"/>
      <c r="AF66" s="152" t="s">
        <v>1421</v>
      </c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</row>
    <row r="67" spans="1:59" outlineLevel="1" x14ac:dyDescent="0.2">
      <c r="A67" s="177">
        <v>53</v>
      </c>
      <c r="B67" s="178" t="s">
        <v>1430</v>
      </c>
      <c r="C67" s="186" t="s">
        <v>1431</v>
      </c>
      <c r="D67" s="179" t="s">
        <v>395</v>
      </c>
      <c r="E67" s="180">
        <v>21</v>
      </c>
      <c r="F67" s="181"/>
      <c r="G67" s="182">
        <f t="shared" si="6"/>
        <v>0</v>
      </c>
      <c r="H67" s="181"/>
      <c r="I67" s="182">
        <f t="shared" si="7"/>
        <v>0</v>
      </c>
      <c r="J67" s="181"/>
      <c r="K67" s="182">
        <f t="shared" si="8"/>
        <v>0</v>
      </c>
      <c r="L67" s="182">
        <v>15</v>
      </c>
      <c r="M67" s="182">
        <f t="shared" si="9"/>
        <v>0</v>
      </c>
      <c r="N67" s="182">
        <v>0</v>
      </c>
      <c r="O67" s="182">
        <f t="shared" si="10"/>
        <v>0</v>
      </c>
      <c r="P67" s="182">
        <v>0</v>
      </c>
      <c r="Q67" s="182">
        <f t="shared" si="11"/>
        <v>0</v>
      </c>
      <c r="R67" s="182" t="s">
        <v>228</v>
      </c>
      <c r="S67" s="182" t="s">
        <v>269</v>
      </c>
      <c r="T67" s="161">
        <v>0.11</v>
      </c>
      <c r="U67" s="161">
        <f>ROUND(E67*T67,2)</f>
        <v>2.31</v>
      </c>
      <c r="V67" s="161"/>
      <c r="W67" s="152"/>
      <c r="X67" s="152"/>
      <c r="Y67" s="152"/>
      <c r="Z67" s="152"/>
      <c r="AA67" s="152"/>
      <c r="AB67" s="152"/>
      <c r="AC67" s="152"/>
      <c r="AD67" s="152"/>
      <c r="AE67" s="152"/>
      <c r="AF67" s="152" t="s">
        <v>1421</v>
      </c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</row>
    <row r="68" spans="1:59" ht="33.75" outlineLevel="1" x14ac:dyDescent="0.2">
      <c r="A68" s="171">
        <v>54</v>
      </c>
      <c r="B68" s="172" t="s">
        <v>1513</v>
      </c>
      <c r="C68" s="187" t="s">
        <v>1514</v>
      </c>
      <c r="D68" s="173" t="s">
        <v>1515</v>
      </c>
      <c r="E68" s="174">
        <v>175</v>
      </c>
      <c r="F68" s="175"/>
      <c r="G68" s="176">
        <f t="shared" si="6"/>
        <v>0</v>
      </c>
      <c r="H68" s="175"/>
      <c r="I68" s="176">
        <f t="shared" si="7"/>
        <v>0</v>
      </c>
      <c r="J68" s="175"/>
      <c r="K68" s="176">
        <f t="shared" si="8"/>
        <v>0</v>
      </c>
      <c r="L68" s="176">
        <v>15</v>
      </c>
      <c r="M68" s="176">
        <f t="shared" si="9"/>
        <v>0</v>
      </c>
      <c r="N68" s="176">
        <v>0</v>
      </c>
      <c r="O68" s="176">
        <f t="shared" si="10"/>
        <v>0</v>
      </c>
      <c r="P68" s="176">
        <v>0</v>
      </c>
      <c r="Q68" s="176">
        <f t="shared" si="11"/>
        <v>0</v>
      </c>
      <c r="R68" s="176"/>
      <c r="S68" s="176" t="s">
        <v>265</v>
      </c>
      <c r="T68" s="161">
        <v>0</v>
      </c>
      <c r="U68" s="161">
        <f>ROUND(E68*T68,2)</f>
        <v>0</v>
      </c>
      <c r="V68" s="161"/>
      <c r="W68" s="152"/>
      <c r="X68" s="152"/>
      <c r="Y68" s="152"/>
      <c r="Z68" s="152"/>
      <c r="AA68" s="152"/>
      <c r="AB68" s="152"/>
      <c r="AC68" s="152"/>
      <c r="AD68" s="152"/>
      <c r="AE68" s="152"/>
      <c r="AF68" s="152" t="s">
        <v>1421</v>
      </c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</row>
    <row r="69" spans="1:59" outlineLevel="1" x14ac:dyDescent="0.2">
      <c r="A69" s="159"/>
      <c r="B69" s="160"/>
      <c r="C69" s="248" t="s">
        <v>1516</v>
      </c>
      <c r="D69" s="249"/>
      <c r="E69" s="249"/>
      <c r="F69" s="249"/>
      <c r="G69" s="249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52"/>
      <c r="X69" s="152"/>
      <c r="Y69" s="152"/>
      <c r="Z69" s="152"/>
      <c r="AA69" s="152"/>
      <c r="AB69" s="152"/>
      <c r="AC69" s="152"/>
      <c r="AD69" s="152"/>
      <c r="AE69" s="152"/>
      <c r="AF69" s="152" t="s">
        <v>272</v>
      </c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</row>
    <row r="70" spans="1:59" outlineLevel="1" x14ac:dyDescent="0.2">
      <c r="A70" s="177">
        <v>55</v>
      </c>
      <c r="B70" s="178" t="s">
        <v>1523</v>
      </c>
      <c r="C70" s="186" t="s">
        <v>1524</v>
      </c>
      <c r="D70" s="179" t="s">
        <v>364</v>
      </c>
      <c r="E70" s="180">
        <v>16</v>
      </c>
      <c r="F70" s="181"/>
      <c r="G70" s="182">
        <f t="shared" ref="G70:G84" si="12">ROUND(E70*F70,2)</f>
        <v>0</v>
      </c>
      <c r="H70" s="181"/>
      <c r="I70" s="182">
        <f t="shared" ref="I70:I84" si="13">ROUND(E70*H70,2)</f>
        <v>0</v>
      </c>
      <c r="J70" s="181"/>
      <c r="K70" s="182">
        <f t="shared" ref="K70:K84" si="14">ROUND(E70*J70,2)</f>
        <v>0</v>
      </c>
      <c r="L70" s="182">
        <v>15</v>
      </c>
      <c r="M70" s="182">
        <f t="shared" ref="M70:M84" si="15">G70*(1+L70/100)</f>
        <v>0</v>
      </c>
      <c r="N70" s="182">
        <v>0</v>
      </c>
      <c r="O70" s="182">
        <f t="shared" ref="O70:O84" si="16">ROUND(E70*N70,2)</f>
        <v>0</v>
      </c>
      <c r="P70" s="182">
        <v>0</v>
      </c>
      <c r="Q70" s="182">
        <f t="shared" ref="Q70:Q84" si="17">ROUND(E70*P70,2)</f>
        <v>0</v>
      </c>
      <c r="R70" s="182"/>
      <c r="S70" s="182" t="s">
        <v>265</v>
      </c>
      <c r="T70" s="161">
        <v>0</v>
      </c>
      <c r="U70" s="161">
        <f>ROUND(E70*T70,2)</f>
        <v>0</v>
      </c>
      <c r="V70" s="161"/>
      <c r="W70" s="152"/>
      <c r="X70" s="152"/>
      <c r="Y70" s="152"/>
      <c r="Z70" s="152"/>
      <c r="AA70" s="152"/>
      <c r="AB70" s="152"/>
      <c r="AC70" s="152"/>
      <c r="AD70" s="152"/>
      <c r="AE70" s="152"/>
      <c r="AF70" s="152" t="s">
        <v>1421</v>
      </c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</row>
    <row r="71" spans="1:59" outlineLevel="1" x14ac:dyDescent="0.2">
      <c r="A71" s="177">
        <v>56</v>
      </c>
      <c r="B71" s="178" t="s">
        <v>1525</v>
      </c>
      <c r="C71" s="186" t="s">
        <v>1526</v>
      </c>
      <c r="D71" s="179" t="s">
        <v>364</v>
      </c>
      <c r="E71" s="180">
        <v>8</v>
      </c>
      <c r="F71" s="181"/>
      <c r="G71" s="182">
        <f t="shared" si="12"/>
        <v>0</v>
      </c>
      <c r="H71" s="181"/>
      <c r="I71" s="182">
        <f t="shared" si="13"/>
        <v>0</v>
      </c>
      <c r="J71" s="181"/>
      <c r="K71" s="182">
        <f t="shared" si="14"/>
        <v>0</v>
      </c>
      <c r="L71" s="182">
        <v>15</v>
      </c>
      <c r="M71" s="182">
        <f t="shared" si="15"/>
        <v>0</v>
      </c>
      <c r="N71" s="182">
        <v>0</v>
      </c>
      <c r="O71" s="182">
        <f t="shared" si="16"/>
        <v>0</v>
      </c>
      <c r="P71" s="182">
        <v>0</v>
      </c>
      <c r="Q71" s="182">
        <f t="shared" si="17"/>
        <v>0</v>
      </c>
      <c r="R71" s="182"/>
      <c r="S71" s="182" t="s">
        <v>265</v>
      </c>
      <c r="T71" s="161">
        <v>0</v>
      </c>
      <c r="U71" s="161">
        <f>ROUND(E71*T71,2)</f>
        <v>0</v>
      </c>
      <c r="V71" s="161"/>
      <c r="W71" s="152"/>
      <c r="X71" s="152"/>
      <c r="Y71" s="152"/>
      <c r="Z71" s="152"/>
      <c r="AA71" s="152"/>
      <c r="AB71" s="152"/>
      <c r="AC71" s="152"/>
      <c r="AD71" s="152"/>
      <c r="AE71" s="152"/>
      <c r="AF71" s="152" t="s">
        <v>1421</v>
      </c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</row>
    <row r="72" spans="1:59" outlineLevel="1" x14ac:dyDescent="0.2">
      <c r="A72" s="177">
        <v>57</v>
      </c>
      <c r="B72" s="178" t="s">
        <v>1517</v>
      </c>
      <c r="C72" s="186" t="s">
        <v>1518</v>
      </c>
      <c r="D72" s="179" t="s">
        <v>364</v>
      </c>
      <c r="E72" s="180">
        <v>83</v>
      </c>
      <c r="F72" s="181"/>
      <c r="G72" s="182">
        <f t="shared" si="12"/>
        <v>0</v>
      </c>
      <c r="H72" s="181"/>
      <c r="I72" s="182">
        <f t="shared" si="13"/>
        <v>0</v>
      </c>
      <c r="J72" s="181"/>
      <c r="K72" s="182">
        <f t="shared" si="14"/>
        <v>0</v>
      </c>
      <c r="L72" s="182">
        <v>15</v>
      </c>
      <c r="M72" s="182">
        <f t="shared" si="15"/>
        <v>0</v>
      </c>
      <c r="N72" s="182">
        <v>0</v>
      </c>
      <c r="O72" s="182">
        <f t="shared" si="16"/>
        <v>0</v>
      </c>
      <c r="P72" s="182">
        <v>0</v>
      </c>
      <c r="Q72" s="182">
        <f t="shared" si="17"/>
        <v>0</v>
      </c>
      <c r="R72" s="182"/>
      <c r="S72" s="182" t="s">
        <v>265</v>
      </c>
      <c r="T72" s="161">
        <v>0</v>
      </c>
      <c r="U72" s="161">
        <f>ROUND(E72*T72,2)</f>
        <v>0</v>
      </c>
      <c r="V72" s="161"/>
      <c r="W72" s="152"/>
      <c r="X72" s="152"/>
      <c r="Y72" s="152"/>
      <c r="Z72" s="152"/>
      <c r="AA72" s="152"/>
      <c r="AB72" s="152"/>
      <c r="AC72" s="152"/>
      <c r="AD72" s="152"/>
      <c r="AE72" s="152"/>
      <c r="AF72" s="152" t="s">
        <v>1421</v>
      </c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</row>
    <row r="73" spans="1:59" outlineLevel="1" x14ac:dyDescent="0.2">
      <c r="A73" s="177">
        <v>58</v>
      </c>
      <c r="B73" s="178" t="s">
        <v>1519</v>
      </c>
      <c r="C73" s="186" t="s">
        <v>1520</v>
      </c>
      <c r="D73" s="179" t="s">
        <v>364</v>
      </c>
      <c r="E73" s="180">
        <v>36</v>
      </c>
      <c r="F73" s="181"/>
      <c r="G73" s="182">
        <f t="shared" si="12"/>
        <v>0</v>
      </c>
      <c r="H73" s="181"/>
      <c r="I73" s="182">
        <f t="shared" si="13"/>
        <v>0</v>
      </c>
      <c r="J73" s="181"/>
      <c r="K73" s="182">
        <f t="shared" si="14"/>
        <v>0</v>
      </c>
      <c r="L73" s="182">
        <v>15</v>
      </c>
      <c r="M73" s="182">
        <f t="shared" si="15"/>
        <v>0</v>
      </c>
      <c r="N73" s="182">
        <v>0</v>
      </c>
      <c r="O73" s="182">
        <f t="shared" si="16"/>
        <v>0</v>
      </c>
      <c r="P73" s="182">
        <v>0</v>
      </c>
      <c r="Q73" s="182">
        <f t="shared" si="17"/>
        <v>0</v>
      </c>
      <c r="R73" s="182"/>
      <c r="S73" s="182" t="s">
        <v>265</v>
      </c>
      <c r="T73" s="161">
        <v>0</v>
      </c>
      <c r="U73" s="161">
        <f>ROUND(E73*T73,2)</f>
        <v>0</v>
      </c>
      <c r="V73" s="161"/>
      <c r="W73" s="152"/>
      <c r="X73" s="152"/>
      <c r="Y73" s="152"/>
      <c r="Z73" s="152"/>
      <c r="AA73" s="152"/>
      <c r="AB73" s="152"/>
      <c r="AC73" s="152"/>
      <c r="AD73" s="152"/>
      <c r="AE73" s="152"/>
      <c r="AF73" s="152" t="s">
        <v>1421</v>
      </c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</row>
    <row r="74" spans="1:59" outlineLevel="1" x14ac:dyDescent="0.2">
      <c r="A74" s="177">
        <v>59</v>
      </c>
      <c r="B74" s="178" t="s">
        <v>1521</v>
      </c>
      <c r="C74" s="186" t="s">
        <v>1522</v>
      </c>
      <c r="D74" s="179" t="s">
        <v>364</v>
      </c>
      <c r="E74" s="180">
        <v>186</v>
      </c>
      <c r="F74" s="181"/>
      <c r="G74" s="182">
        <f t="shared" si="12"/>
        <v>0</v>
      </c>
      <c r="H74" s="181"/>
      <c r="I74" s="182">
        <f t="shared" si="13"/>
        <v>0</v>
      </c>
      <c r="J74" s="181"/>
      <c r="K74" s="182">
        <f t="shared" si="14"/>
        <v>0</v>
      </c>
      <c r="L74" s="182">
        <v>15</v>
      </c>
      <c r="M74" s="182">
        <f t="shared" si="15"/>
        <v>0</v>
      </c>
      <c r="N74" s="182">
        <v>0</v>
      </c>
      <c r="O74" s="182">
        <f t="shared" si="16"/>
        <v>0</v>
      </c>
      <c r="P74" s="182">
        <v>0</v>
      </c>
      <c r="Q74" s="182">
        <f t="shared" si="17"/>
        <v>0</v>
      </c>
      <c r="R74" s="182"/>
      <c r="S74" s="182" t="s">
        <v>265</v>
      </c>
      <c r="T74" s="161">
        <v>0</v>
      </c>
      <c r="U74" s="161">
        <f>ROUND(E74*T74,2)</f>
        <v>0</v>
      </c>
      <c r="V74" s="161"/>
      <c r="W74" s="152"/>
      <c r="X74" s="152"/>
      <c r="Y74" s="152"/>
      <c r="Z74" s="152"/>
      <c r="AA74" s="152"/>
      <c r="AB74" s="152"/>
      <c r="AC74" s="152"/>
      <c r="AD74" s="152"/>
      <c r="AE74" s="152"/>
      <c r="AF74" s="152" t="s">
        <v>1421</v>
      </c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</row>
    <row r="75" spans="1:59" outlineLevel="1" x14ac:dyDescent="0.2">
      <c r="A75" s="177">
        <v>60</v>
      </c>
      <c r="B75" s="178" t="s">
        <v>1527</v>
      </c>
      <c r="C75" s="186" t="s">
        <v>1528</v>
      </c>
      <c r="D75" s="179" t="s">
        <v>364</v>
      </c>
      <c r="E75" s="180">
        <v>262</v>
      </c>
      <c r="F75" s="181"/>
      <c r="G75" s="182">
        <f t="shared" si="12"/>
        <v>0</v>
      </c>
      <c r="H75" s="181"/>
      <c r="I75" s="182">
        <f t="shared" si="13"/>
        <v>0</v>
      </c>
      <c r="J75" s="181"/>
      <c r="K75" s="182">
        <f t="shared" si="14"/>
        <v>0</v>
      </c>
      <c r="L75" s="182">
        <v>15</v>
      </c>
      <c r="M75" s="182">
        <f t="shared" si="15"/>
        <v>0</v>
      </c>
      <c r="N75" s="182">
        <v>0</v>
      </c>
      <c r="O75" s="182">
        <f t="shared" si="16"/>
        <v>0</v>
      </c>
      <c r="P75" s="182">
        <v>0</v>
      </c>
      <c r="Q75" s="182">
        <f t="shared" si="17"/>
        <v>0</v>
      </c>
      <c r="R75" s="182"/>
      <c r="S75" s="182" t="s">
        <v>265</v>
      </c>
      <c r="T75" s="161">
        <v>0</v>
      </c>
      <c r="U75" s="161">
        <f>ROUND(E75*T75,2)</f>
        <v>0</v>
      </c>
      <c r="V75" s="161"/>
      <c r="W75" s="152"/>
      <c r="X75" s="152"/>
      <c r="Y75" s="152"/>
      <c r="Z75" s="152"/>
      <c r="AA75" s="152"/>
      <c r="AB75" s="152"/>
      <c r="AC75" s="152"/>
      <c r="AD75" s="152"/>
      <c r="AE75" s="152"/>
      <c r="AF75" s="152" t="s">
        <v>1421</v>
      </c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</row>
    <row r="76" spans="1:59" outlineLevel="1" x14ac:dyDescent="0.2">
      <c r="A76" s="177">
        <v>61</v>
      </c>
      <c r="B76" s="178" t="s">
        <v>1432</v>
      </c>
      <c r="C76" s="186" t="s">
        <v>1433</v>
      </c>
      <c r="D76" s="179" t="s">
        <v>364</v>
      </c>
      <c r="E76" s="180">
        <v>953</v>
      </c>
      <c r="F76" s="181"/>
      <c r="G76" s="182">
        <f t="shared" si="12"/>
        <v>0</v>
      </c>
      <c r="H76" s="181"/>
      <c r="I76" s="182">
        <f t="shared" si="13"/>
        <v>0</v>
      </c>
      <c r="J76" s="181"/>
      <c r="K76" s="182">
        <f t="shared" si="14"/>
        <v>0</v>
      </c>
      <c r="L76" s="182">
        <v>15</v>
      </c>
      <c r="M76" s="182">
        <f t="shared" si="15"/>
        <v>0</v>
      </c>
      <c r="N76" s="182">
        <v>0</v>
      </c>
      <c r="O76" s="182">
        <f t="shared" si="16"/>
        <v>0</v>
      </c>
      <c r="P76" s="182">
        <v>0</v>
      </c>
      <c r="Q76" s="182">
        <f t="shared" si="17"/>
        <v>0</v>
      </c>
      <c r="R76" s="182" t="s">
        <v>228</v>
      </c>
      <c r="S76" s="182" t="s">
        <v>269</v>
      </c>
      <c r="T76" s="161">
        <v>5.0959999999999998E-2</v>
      </c>
      <c r="U76" s="161">
        <f>ROUND(E76*T76,2)</f>
        <v>48.56</v>
      </c>
      <c r="V76" s="161"/>
      <c r="W76" s="152"/>
      <c r="X76" s="152"/>
      <c r="Y76" s="152"/>
      <c r="Z76" s="152"/>
      <c r="AA76" s="152"/>
      <c r="AB76" s="152"/>
      <c r="AC76" s="152"/>
      <c r="AD76" s="152"/>
      <c r="AE76" s="152"/>
      <c r="AF76" s="152" t="s">
        <v>1421</v>
      </c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</row>
    <row r="77" spans="1:59" outlineLevel="1" x14ac:dyDescent="0.2">
      <c r="A77" s="177">
        <v>62</v>
      </c>
      <c r="B77" s="178" t="s">
        <v>1434</v>
      </c>
      <c r="C77" s="186" t="s">
        <v>1435</v>
      </c>
      <c r="D77" s="179" t="s">
        <v>364</v>
      </c>
      <c r="E77" s="180">
        <v>42</v>
      </c>
      <c r="F77" s="181"/>
      <c r="G77" s="182">
        <f t="shared" si="12"/>
        <v>0</v>
      </c>
      <c r="H77" s="181"/>
      <c r="I77" s="182">
        <f t="shared" si="13"/>
        <v>0</v>
      </c>
      <c r="J77" s="181"/>
      <c r="K77" s="182">
        <f t="shared" si="14"/>
        <v>0</v>
      </c>
      <c r="L77" s="182">
        <v>15</v>
      </c>
      <c r="M77" s="182">
        <f t="shared" si="15"/>
        <v>0</v>
      </c>
      <c r="N77" s="182">
        <v>0</v>
      </c>
      <c r="O77" s="182">
        <f t="shared" si="16"/>
        <v>0</v>
      </c>
      <c r="P77" s="182">
        <v>0</v>
      </c>
      <c r="Q77" s="182">
        <f t="shared" si="17"/>
        <v>0</v>
      </c>
      <c r="R77" s="182" t="s">
        <v>228</v>
      </c>
      <c r="S77" s="182" t="s">
        <v>269</v>
      </c>
      <c r="T77" s="161">
        <v>6.2700000000000006E-2</v>
      </c>
      <c r="U77" s="161">
        <f>ROUND(E77*T77,2)</f>
        <v>2.63</v>
      </c>
      <c r="V77" s="161"/>
      <c r="W77" s="152"/>
      <c r="X77" s="152"/>
      <c r="Y77" s="152"/>
      <c r="Z77" s="152"/>
      <c r="AA77" s="152"/>
      <c r="AB77" s="152"/>
      <c r="AC77" s="152"/>
      <c r="AD77" s="152"/>
      <c r="AE77" s="152"/>
      <c r="AF77" s="152" t="s">
        <v>1421</v>
      </c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</row>
    <row r="78" spans="1:59" outlineLevel="1" x14ac:dyDescent="0.2">
      <c r="A78" s="177">
        <v>63</v>
      </c>
      <c r="B78" s="178" t="s">
        <v>1529</v>
      </c>
      <c r="C78" s="186" t="s">
        <v>1530</v>
      </c>
      <c r="D78" s="179" t="s">
        <v>364</v>
      </c>
      <c r="E78" s="180">
        <v>1056</v>
      </c>
      <c r="F78" s="181"/>
      <c r="G78" s="182">
        <f t="shared" si="12"/>
        <v>0</v>
      </c>
      <c r="H78" s="181"/>
      <c r="I78" s="182">
        <f t="shared" si="13"/>
        <v>0</v>
      </c>
      <c r="J78" s="181"/>
      <c r="K78" s="182">
        <f t="shared" si="14"/>
        <v>0</v>
      </c>
      <c r="L78" s="182">
        <v>15</v>
      </c>
      <c r="M78" s="182">
        <f t="shared" si="15"/>
        <v>0</v>
      </c>
      <c r="N78" s="182">
        <v>0</v>
      </c>
      <c r="O78" s="182">
        <f t="shared" si="16"/>
        <v>0</v>
      </c>
      <c r="P78" s="182">
        <v>0</v>
      </c>
      <c r="Q78" s="182">
        <f t="shared" si="17"/>
        <v>0</v>
      </c>
      <c r="R78" s="182"/>
      <c r="S78" s="182" t="s">
        <v>265</v>
      </c>
      <c r="T78" s="161">
        <v>0</v>
      </c>
      <c r="U78" s="161">
        <f>ROUND(E78*T78,2)</f>
        <v>0</v>
      </c>
      <c r="V78" s="161"/>
      <c r="W78" s="152"/>
      <c r="X78" s="152"/>
      <c r="Y78" s="152"/>
      <c r="Z78" s="152"/>
      <c r="AA78" s="152"/>
      <c r="AB78" s="152"/>
      <c r="AC78" s="152"/>
      <c r="AD78" s="152"/>
      <c r="AE78" s="152"/>
      <c r="AF78" s="152" t="s">
        <v>1421</v>
      </c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</row>
    <row r="79" spans="1:59" outlineLevel="1" x14ac:dyDescent="0.2">
      <c r="A79" s="177">
        <v>64</v>
      </c>
      <c r="B79" s="178" t="s">
        <v>1533</v>
      </c>
      <c r="C79" s="186" t="s">
        <v>1534</v>
      </c>
      <c r="D79" s="179" t="s">
        <v>364</v>
      </c>
      <c r="E79" s="180">
        <v>398</v>
      </c>
      <c r="F79" s="181"/>
      <c r="G79" s="182">
        <f t="shared" si="12"/>
        <v>0</v>
      </c>
      <c r="H79" s="181"/>
      <c r="I79" s="182">
        <f t="shared" si="13"/>
        <v>0</v>
      </c>
      <c r="J79" s="181"/>
      <c r="K79" s="182">
        <f t="shared" si="14"/>
        <v>0</v>
      </c>
      <c r="L79" s="182">
        <v>15</v>
      </c>
      <c r="M79" s="182">
        <f t="shared" si="15"/>
        <v>0</v>
      </c>
      <c r="N79" s="182">
        <v>0</v>
      </c>
      <c r="O79" s="182">
        <f t="shared" si="16"/>
        <v>0</v>
      </c>
      <c r="P79" s="182">
        <v>0</v>
      </c>
      <c r="Q79" s="182">
        <f t="shared" si="17"/>
        <v>0</v>
      </c>
      <c r="R79" s="182"/>
      <c r="S79" s="182" t="s">
        <v>265</v>
      </c>
      <c r="T79" s="161">
        <v>0</v>
      </c>
      <c r="U79" s="161">
        <f>ROUND(E79*T79,2)</f>
        <v>0</v>
      </c>
      <c r="V79" s="161"/>
      <c r="W79" s="152"/>
      <c r="X79" s="152"/>
      <c r="Y79" s="152"/>
      <c r="Z79" s="152"/>
      <c r="AA79" s="152"/>
      <c r="AB79" s="152"/>
      <c r="AC79" s="152"/>
      <c r="AD79" s="152"/>
      <c r="AE79" s="152"/>
      <c r="AF79" s="152" t="s">
        <v>1421</v>
      </c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</row>
    <row r="80" spans="1:59" outlineLevel="1" x14ac:dyDescent="0.2">
      <c r="A80" s="177">
        <v>65</v>
      </c>
      <c r="B80" s="178" t="s">
        <v>1531</v>
      </c>
      <c r="C80" s="186" t="s">
        <v>1532</v>
      </c>
      <c r="D80" s="179" t="s">
        <v>364</v>
      </c>
      <c r="E80" s="180">
        <v>28</v>
      </c>
      <c r="F80" s="181"/>
      <c r="G80" s="182">
        <f t="shared" si="12"/>
        <v>0</v>
      </c>
      <c r="H80" s="181"/>
      <c r="I80" s="182">
        <f t="shared" si="13"/>
        <v>0</v>
      </c>
      <c r="J80" s="181"/>
      <c r="K80" s="182">
        <f t="shared" si="14"/>
        <v>0</v>
      </c>
      <c r="L80" s="182">
        <v>15</v>
      </c>
      <c r="M80" s="182">
        <f t="shared" si="15"/>
        <v>0</v>
      </c>
      <c r="N80" s="182">
        <v>0</v>
      </c>
      <c r="O80" s="182">
        <f t="shared" si="16"/>
        <v>0</v>
      </c>
      <c r="P80" s="182">
        <v>0</v>
      </c>
      <c r="Q80" s="182">
        <f t="shared" si="17"/>
        <v>0</v>
      </c>
      <c r="R80" s="182"/>
      <c r="S80" s="182" t="s">
        <v>265</v>
      </c>
      <c r="T80" s="161">
        <v>0</v>
      </c>
      <c r="U80" s="161">
        <f>ROUND(E80*T80,2)</f>
        <v>0</v>
      </c>
      <c r="V80" s="161"/>
      <c r="W80" s="152"/>
      <c r="X80" s="152"/>
      <c r="Y80" s="152"/>
      <c r="Z80" s="152"/>
      <c r="AA80" s="152"/>
      <c r="AB80" s="152"/>
      <c r="AC80" s="152"/>
      <c r="AD80" s="152"/>
      <c r="AE80" s="152"/>
      <c r="AF80" s="152" t="s">
        <v>1421</v>
      </c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</row>
    <row r="81" spans="1:59" outlineLevel="1" x14ac:dyDescent="0.2">
      <c r="A81" s="177">
        <v>66</v>
      </c>
      <c r="B81" s="178" t="s">
        <v>1535</v>
      </c>
      <c r="C81" s="186" t="s">
        <v>1536</v>
      </c>
      <c r="D81" s="179" t="s">
        <v>364</v>
      </c>
      <c r="E81" s="180">
        <v>126</v>
      </c>
      <c r="F81" s="181"/>
      <c r="G81" s="182">
        <f t="shared" si="12"/>
        <v>0</v>
      </c>
      <c r="H81" s="181"/>
      <c r="I81" s="182">
        <f t="shared" si="13"/>
        <v>0</v>
      </c>
      <c r="J81" s="181"/>
      <c r="K81" s="182">
        <f t="shared" si="14"/>
        <v>0</v>
      </c>
      <c r="L81" s="182">
        <v>15</v>
      </c>
      <c r="M81" s="182">
        <f t="shared" si="15"/>
        <v>0</v>
      </c>
      <c r="N81" s="182">
        <v>0</v>
      </c>
      <c r="O81" s="182">
        <f t="shared" si="16"/>
        <v>0</v>
      </c>
      <c r="P81" s="182">
        <v>0</v>
      </c>
      <c r="Q81" s="182">
        <f t="shared" si="17"/>
        <v>0</v>
      </c>
      <c r="R81" s="182"/>
      <c r="S81" s="182" t="s">
        <v>265</v>
      </c>
      <c r="T81" s="161">
        <v>0</v>
      </c>
      <c r="U81" s="161">
        <f>ROUND(E81*T81,2)</f>
        <v>0</v>
      </c>
      <c r="V81" s="161"/>
      <c r="W81" s="152"/>
      <c r="X81" s="152"/>
      <c r="Y81" s="152"/>
      <c r="Z81" s="152"/>
      <c r="AA81" s="152"/>
      <c r="AB81" s="152"/>
      <c r="AC81" s="152"/>
      <c r="AD81" s="152"/>
      <c r="AE81" s="152"/>
      <c r="AF81" s="152" t="s">
        <v>1421</v>
      </c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</row>
    <row r="82" spans="1:59" outlineLevel="1" x14ac:dyDescent="0.2">
      <c r="A82" s="177">
        <v>67</v>
      </c>
      <c r="B82" s="178" t="s">
        <v>1539</v>
      </c>
      <c r="C82" s="186" t="s">
        <v>1540</v>
      </c>
      <c r="D82" s="179" t="s">
        <v>1541</v>
      </c>
      <c r="E82" s="180">
        <v>1</v>
      </c>
      <c r="F82" s="181"/>
      <c r="G82" s="182">
        <f t="shared" si="12"/>
        <v>0</v>
      </c>
      <c r="H82" s="181"/>
      <c r="I82" s="182">
        <f t="shared" si="13"/>
        <v>0</v>
      </c>
      <c r="J82" s="181"/>
      <c r="K82" s="182">
        <f t="shared" si="14"/>
        <v>0</v>
      </c>
      <c r="L82" s="182">
        <v>15</v>
      </c>
      <c r="M82" s="182">
        <f t="shared" si="15"/>
        <v>0</v>
      </c>
      <c r="N82" s="182">
        <v>0</v>
      </c>
      <c r="O82" s="182">
        <f t="shared" si="16"/>
        <v>0</v>
      </c>
      <c r="P82" s="182">
        <v>0</v>
      </c>
      <c r="Q82" s="182">
        <f t="shared" si="17"/>
        <v>0</v>
      </c>
      <c r="R82" s="182"/>
      <c r="S82" s="182" t="s">
        <v>265</v>
      </c>
      <c r="T82" s="161">
        <v>0</v>
      </c>
      <c r="U82" s="161">
        <f>ROUND(E82*T82,2)</f>
        <v>0</v>
      </c>
      <c r="V82" s="161"/>
      <c r="W82" s="152"/>
      <c r="X82" s="152"/>
      <c r="Y82" s="152"/>
      <c r="Z82" s="152"/>
      <c r="AA82" s="152"/>
      <c r="AB82" s="152"/>
      <c r="AC82" s="152"/>
      <c r="AD82" s="152"/>
      <c r="AE82" s="152"/>
      <c r="AF82" s="152" t="s">
        <v>1542</v>
      </c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</row>
    <row r="83" spans="1:59" ht="22.5" outlineLevel="1" x14ac:dyDescent="0.2">
      <c r="A83" s="177">
        <v>68</v>
      </c>
      <c r="B83" s="178" t="s">
        <v>1543</v>
      </c>
      <c r="C83" s="186" t="s">
        <v>1544</v>
      </c>
      <c r="D83" s="179" t="s">
        <v>1541</v>
      </c>
      <c r="E83" s="180">
        <v>1</v>
      </c>
      <c r="F83" s="181"/>
      <c r="G83" s="182">
        <f t="shared" si="12"/>
        <v>0</v>
      </c>
      <c r="H83" s="181"/>
      <c r="I83" s="182">
        <f t="shared" si="13"/>
        <v>0</v>
      </c>
      <c r="J83" s="181"/>
      <c r="K83" s="182">
        <f t="shared" si="14"/>
        <v>0</v>
      </c>
      <c r="L83" s="182">
        <v>15</v>
      </c>
      <c r="M83" s="182">
        <f t="shared" si="15"/>
        <v>0</v>
      </c>
      <c r="N83" s="182">
        <v>0</v>
      </c>
      <c r="O83" s="182">
        <f t="shared" si="16"/>
        <v>0</v>
      </c>
      <c r="P83" s="182">
        <v>0</v>
      </c>
      <c r="Q83" s="182">
        <f t="shared" si="17"/>
        <v>0</v>
      </c>
      <c r="R83" s="182"/>
      <c r="S83" s="182" t="s">
        <v>265</v>
      </c>
      <c r="T83" s="161">
        <v>0</v>
      </c>
      <c r="U83" s="161">
        <f>ROUND(E83*T83,2)</f>
        <v>0</v>
      </c>
      <c r="V83" s="161"/>
      <c r="W83" s="152"/>
      <c r="X83" s="152"/>
      <c r="Y83" s="152"/>
      <c r="Z83" s="152"/>
      <c r="AA83" s="152"/>
      <c r="AB83" s="152"/>
      <c r="AC83" s="152"/>
      <c r="AD83" s="152"/>
      <c r="AE83" s="152"/>
      <c r="AF83" s="152" t="s">
        <v>1542</v>
      </c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</row>
    <row r="84" spans="1:59" ht="22.5" outlineLevel="1" x14ac:dyDescent="0.2">
      <c r="A84" s="177">
        <v>69</v>
      </c>
      <c r="B84" s="178" t="s">
        <v>1545</v>
      </c>
      <c r="C84" s="186" t="s">
        <v>3160</v>
      </c>
      <c r="D84" s="179" t="s">
        <v>395</v>
      </c>
      <c r="E84" s="180">
        <v>1</v>
      </c>
      <c r="F84" s="181"/>
      <c r="G84" s="182">
        <f t="shared" si="12"/>
        <v>0</v>
      </c>
      <c r="H84" s="181"/>
      <c r="I84" s="182">
        <f t="shared" si="13"/>
        <v>0</v>
      </c>
      <c r="J84" s="181"/>
      <c r="K84" s="182">
        <f t="shared" si="14"/>
        <v>0</v>
      </c>
      <c r="L84" s="182">
        <v>15</v>
      </c>
      <c r="M84" s="182">
        <f t="shared" si="15"/>
        <v>0</v>
      </c>
      <c r="N84" s="182">
        <v>0</v>
      </c>
      <c r="O84" s="182">
        <f t="shared" si="16"/>
        <v>0</v>
      </c>
      <c r="P84" s="182">
        <v>0</v>
      </c>
      <c r="Q84" s="182">
        <f t="shared" si="17"/>
        <v>0</v>
      </c>
      <c r="R84" s="182"/>
      <c r="S84" s="182" t="s">
        <v>265</v>
      </c>
      <c r="T84" s="161">
        <v>0</v>
      </c>
      <c r="U84" s="161">
        <f>ROUND(E84*T84,2)</f>
        <v>0</v>
      </c>
      <c r="V84" s="161"/>
      <c r="W84" s="152"/>
      <c r="X84" s="152"/>
      <c r="Y84" s="152"/>
      <c r="Z84" s="152"/>
      <c r="AA84" s="152"/>
      <c r="AB84" s="152"/>
      <c r="AC84" s="152"/>
      <c r="AD84" s="152"/>
      <c r="AE84" s="152"/>
      <c r="AF84" s="152" t="s">
        <v>1542</v>
      </c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</row>
    <row r="85" spans="1:59" x14ac:dyDescent="0.2">
      <c r="A85" s="166" t="s">
        <v>260</v>
      </c>
      <c r="B85" s="167" t="s">
        <v>232</v>
      </c>
      <c r="C85" s="185" t="s">
        <v>233</v>
      </c>
      <c r="D85" s="168"/>
      <c r="E85" s="169"/>
      <c r="F85" s="170"/>
      <c r="G85" s="170">
        <f>SUMIF(AF86:AF87,"&lt;&gt;NOR",G86:G87)</f>
        <v>0</v>
      </c>
      <c r="H85" s="170"/>
      <c r="I85" s="170">
        <f>SUM(I86:I87)</f>
        <v>0</v>
      </c>
      <c r="J85" s="170"/>
      <c r="K85" s="170">
        <f>SUM(K86:K87)</f>
        <v>0</v>
      </c>
      <c r="L85" s="170"/>
      <c r="M85" s="170">
        <f>SUM(M86:M87)</f>
        <v>0</v>
      </c>
      <c r="N85" s="170"/>
      <c r="O85" s="170">
        <f>SUM(O86:O87)</f>
        <v>0</v>
      </c>
      <c r="P85" s="170"/>
      <c r="Q85" s="170">
        <f>SUM(Q86:Q87)</f>
        <v>0</v>
      </c>
      <c r="R85" s="170"/>
      <c r="S85" s="170"/>
      <c r="T85" s="165"/>
      <c r="U85" s="165">
        <f>SUM(U86:U87)</f>
        <v>0</v>
      </c>
      <c r="V85" s="165"/>
      <c r="AF85" t="s">
        <v>261</v>
      </c>
    </row>
    <row r="86" spans="1:59" outlineLevel="1" x14ac:dyDescent="0.2">
      <c r="A86" s="177">
        <v>70</v>
      </c>
      <c r="B86" s="178" t="s">
        <v>1549</v>
      </c>
      <c r="C86" s="186" t="s">
        <v>1550</v>
      </c>
      <c r="D86" s="179" t="s">
        <v>364</v>
      </c>
      <c r="E86" s="180">
        <v>29</v>
      </c>
      <c r="F86" s="181"/>
      <c r="G86" s="182">
        <f>ROUND(E86*F86,2)</f>
        <v>0</v>
      </c>
      <c r="H86" s="181"/>
      <c r="I86" s="182">
        <f>ROUND(E86*H86,2)</f>
        <v>0</v>
      </c>
      <c r="J86" s="181"/>
      <c r="K86" s="182">
        <f>ROUND(E86*J86,2)</f>
        <v>0</v>
      </c>
      <c r="L86" s="182">
        <v>15</v>
      </c>
      <c r="M86" s="182">
        <f>G86*(1+L86/100)</f>
        <v>0</v>
      </c>
      <c r="N86" s="182">
        <v>0</v>
      </c>
      <c r="O86" s="182">
        <f>ROUND(E86*N86,2)</f>
        <v>0</v>
      </c>
      <c r="P86" s="182">
        <v>0</v>
      </c>
      <c r="Q86" s="182">
        <f>ROUND(E86*P86,2)</f>
        <v>0</v>
      </c>
      <c r="R86" s="182"/>
      <c r="S86" s="182" t="s">
        <v>265</v>
      </c>
      <c r="T86" s="161">
        <v>0</v>
      </c>
      <c r="U86" s="161">
        <f>ROUND(E86*T86,2)</f>
        <v>0</v>
      </c>
      <c r="V86" s="161"/>
      <c r="W86" s="152"/>
      <c r="X86" s="152"/>
      <c r="Y86" s="152"/>
      <c r="Z86" s="152"/>
      <c r="AA86" s="152"/>
      <c r="AB86" s="152"/>
      <c r="AC86" s="152"/>
      <c r="AD86" s="152"/>
      <c r="AE86" s="152"/>
      <c r="AF86" s="152" t="s">
        <v>1421</v>
      </c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</row>
    <row r="87" spans="1:59" outlineLevel="1" x14ac:dyDescent="0.2">
      <c r="A87" s="177">
        <v>71</v>
      </c>
      <c r="B87" s="178" t="s">
        <v>1551</v>
      </c>
      <c r="C87" s="186" t="s">
        <v>1552</v>
      </c>
      <c r="D87" s="179" t="s">
        <v>364</v>
      </c>
      <c r="E87" s="180">
        <v>29</v>
      </c>
      <c r="F87" s="181"/>
      <c r="G87" s="182">
        <f>ROUND(E87*F87,2)</f>
        <v>0</v>
      </c>
      <c r="H87" s="181"/>
      <c r="I87" s="182">
        <f>ROUND(E87*H87,2)</f>
        <v>0</v>
      </c>
      <c r="J87" s="181"/>
      <c r="K87" s="182">
        <f>ROUND(E87*J87,2)</f>
        <v>0</v>
      </c>
      <c r="L87" s="182">
        <v>15</v>
      </c>
      <c r="M87" s="182">
        <f>G87*(1+L87/100)</f>
        <v>0</v>
      </c>
      <c r="N87" s="182">
        <v>0</v>
      </c>
      <c r="O87" s="182">
        <f>ROUND(E87*N87,2)</f>
        <v>0</v>
      </c>
      <c r="P87" s="182">
        <v>0</v>
      </c>
      <c r="Q87" s="182">
        <f>ROUND(E87*P87,2)</f>
        <v>0</v>
      </c>
      <c r="R87" s="182"/>
      <c r="S87" s="182" t="s">
        <v>265</v>
      </c>
      <c r="T87" s="161">
        <v>0</v>
      </c>
      <c r="U87" s="161">
        <f>ROUND(E87*T87,2)</f>
        <v>0</v>
      </c>
      <c r="V87" s="161"/>
      <c r="W87" s="152"/>
      <c r="X87" s="152"/>
      <c r="Y87" s="152"/>
      <c r="Z87" s="152"/>
      <c r="AA87" s="152"/>
      <c r="AB87" s="152"/>
      <c r="AC87" s="152"/>
      <c r="AD87" s="152"/>
      <c r="AE87" s="152"/>
      <c r="AF87" s="152" t="s">
        <v>1421</v>
      </c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</row>
    <row r="88" spans="1:59" x14ac:dyDescent="0.2">
      <c r="A88" s="166" t="s">
        <v>260</v>
      </c>
      <c r="B88" s="167" t="s">
        <v>181</v>
      </c>
      <c r="C88" s="185" t="s">
        <v>27</v>
      </c>
      <c r="D88" s="168"/>
      <c r="E88" s="169"/>
      <c r="F88" s="170"/>
      <c r="G88" s="170">
        <f>SUMIF(AF89:AF89,"&lt;&gt;NOR",G89:G89)</f>
        <v>0</v>
      </c>
      <c r="H88" s="170"/>
      <c r="I88" s="170">
        <f>SUM(I89:I89)</f>
        <v>0</v>
      </c>
      <c r="J88" s="170"/>
      <c r="K88" s="170">
        <f>SUM(K89:K89)</f>
        <v>0</v>
      </c>
      <c r="L88" s="170"/>
      <c r="M88" s="170">
        <f>SUM(M89:M89)</f>
        <v>0</v>
      </c>
      <c r="N88" s="170"/>
      <c r="O88" s="170">
        <f>SUM(O89:O89)</f>
        <v>0</v>
      </c>
      <c r="P88" s="170"/>
      <c r="Q88" s="170">
        <f>SUM(Q89:Q89)</f>
        <v>0</v>
      </c>
      <c r="R88" s="170"/>
      <c r="S88" s="170"/>
      <c r="T88" s="165"/>
      <c r="U88" s="165">
        <f>SUM(U89:U89)</f>
        <v>0</v>
      </c>
      <c r="V88" s="165"/>
      <c r="AF88" t="s">
        <v>261</v>
      </c>
    </row>
    <row r="89" spans="1:59" outlineLevel="1" x14ac:dyDescent="0.2">
      <c r="A89" s="177">
        <v>72</v>
      </c>
      <c r="B89" s="178" t="s">
        <v>1553</v>
      </c>
      <c r="C89" s="186" t="s">
        <v>1554</v>
      </c>
      <c r="D89" s="179" t="s">
        <v>264</v>
      </c>
      <c r="E89" s="180">
        <v>1</v>
      </c>
      <c r="F89" s="181"/>
      <c r="G89" s="182">
        <f>ROUND(E89*F89,2)</f>
        <v>0</v>
      </c>
      <c r="H89" s="181"/>
      <c r="I89" s="182">
        <f>ROUND(E89*H89,2)</f>
        <v>0</v>
      </c>
      <c r="J89" s="181"/>
      <c r="K89" s="182">
        <f>ROUND(E89*J89,2)</f>
        <v>0</v>
      </c>
      <c r="L89" s="182">
        <v>15</v>
      </c>
      <c r="M89" s="182">
        <f>G89*(1+L89/100)</f>
        <v>0</v>
      </c>
      <c r="N89" s="182">
        <v>0</v>
      </c>
      <c r="O89" s="182">
        <f>ROUND(E89*N89,2)</f>
        <v>0</v>
      </c>
      <c r="P89" s="182">
        <v>0</v>
      </c>
      <c r="Q89" s="182">
        <f>ROUND(E89*P89,2)</f>
        <v>0</v>
      </c>
      <c r="R89" s="182"/>
      <c r="S89" s="182" t="s">
        <v>265</v>
      </c>
      <c r="T89" s="161">
        <v>0</v>
      </c>
      <c r="U89" s="161">
        <f>ROUND(E89*T89,2)</f>
        <v>0</v>
      </c>
      <c r="V89" s="161"/>
      <c r="W89" s="152"/>
      <c r="X89" s="152"/>
      <c r="Y89" s="152"/>
      <c r="Z89" s="152"/>
      <c r="AA89" s="152"/>
      <c r="AB89" s="152"/>
      <c r="AC89" s="152"/>
      <c r="AD89" s="152"/>
      <c r="AE89" s="152"/>
      <c r="AF89" s="152" t="s">
        <v>266</v>
      </c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</row>
    <row r="90" spans="1:59" x14ac:dyDescent="0.2">
      <c r="A90" s="166" t="s">
        <v>260</v>
      </c>
      <c r="B90" s="167" t="s">
        <v>178</v>
      </c>
      <c r="C90" s="185" t="s">
        <v>28</v>
      </c>
      <c r="D90" s="168"/>
      <c r="E90" s="169"/>
      <c r="F90" s="170"/>
      <c r="G90" s="170">
        <f>SUMIF(AF91:AF92,"&lt;&gt;NOR",G91:G92)</f>
        <v>0</v>
      </c>
      <c r="H90" s="170"/>
      <c r="I90" s="170">
        <f>SUM(I91:I92)</f>
        <v>0</v>
      </c>
      <c r="J90" s="170"/>
      <c r="K90" s="170">
        <f>SUM(K91:K92)</f>
        <v>0</v>
      </c>
      <c r="L90" s="170"/>
      <c r="M90" s="170">
        <f>SUM(M91:M92)</f>
        <v>0</v>
      </c>
      <c r="N90" s="170"/>
      <c r="O90" s="170">
        <f>SUM(O91:O92)</f>
        <v>0</v>
      </c>
      <c r="P90" s="170"/>
      <c r="Q90" s="170">
        <f>SUM(Q91:Q92)</f>
        <v>0</v>
      </c>
      <c r="R90" s="170"/>
      <c r="S90" s="170"/>
      <c r="T90" s="165"/>
      <c r="U90" s="165">
        <f>SUM(U91:U92)</f>
        <v>0</v>
      </c>
      <c r="V90" s="165"/>
      <c r="AF90" t="s">
        <v>261</v>
      </c>
    </row>
    <row r="91" spans="1:59" outlineLevel="1" x14ac:dyDescent="0.2">
      <c r="A91" s="171">
        <v>73</v>
      </c>
      <c r="B91" s="172" t="s">
        <v>1555</v>
      </c>
      <c r="C91" s="187" t="s">
        <v>1556</v>
      </c>
      <c r="D91" s="173" t="s">
        <v>264</v>
      </c>
      <c r="E91" s="174">
        <v>1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15</v>
      </c>
      <c r="M91" s="176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6"/>
      <c r="S91" s="176" t="s">
        <v>265</v>
      </c>
      <c r="T91" s="161">
        <v>0</v>
      </c>
      <c r="U91" s="161">
        <f>ROUND(E91*T91,2)</f>
        <v>0</v>
      </c>
      <c r="V91" s="161"/>
      <c r="W91" s="152"/>
      <c r="X91" s="152"/>
      <c r="Y91" s="152"/>
      <c r="Z91" s="152"/>
      <c r="AA91" s="152"/>
      <c r="AB91" s="152"/>
      <c r="AC91" s="152"/>
      <c r="AD91" s="152"/>
      <c r="AE91" s="152"/>
      <c r="AF91" s="152" t="s">
        <v>266</v>
      </c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</row>
    <row r="92" spans="1:59" outlineLevel="1" x14ac:dyDescent="0.2">
      <c r="A92" s="159"/>
      <c r="B92" s="160"/>
      <c r="C92" s="248" t="s">
        <v>1557</v>
      </c>
      <c r="D92" s="249"/>
      <c r="E92" s="249"/>
      <c r="F92" s="249"/>
      <c r="G92" s="249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52"/>
      <c r="X92" s="152"/>
      <c r="Y92" s="152"/>
      <c r="Z92" s="152"/>
      <c r="AA92" s="152"/>
      <c r="AB92" s="152"/>
      <c r="AC92" s="152"/>
      <c r="AD92" s="152"/>
      <c r="AE92" s="152"/>
      <c r="AF92" s="152" t="s">
        <v>272</v>
      </c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</row>
    <row r="93" spans="1:59" x14ac:dyDescent="0.2">
      <c r="A93" s="5"/>
      <c r="B93" s="6"/>
      <c r="C93" s="188"/>
      <c r="D93" s="8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AD93">
        <v>15</v>
      </c>
      <c r="AE93">
        <v>21</v>
      </c>
    </row>
    <row r="94" spans="1:59" x14ac:dyDescent="0.2">
      <c r="A94" s="155"/>
      <c r="B94" s="156" t="s">
        <v>29</v>
      </c>
      <c r="C94" s="189"/>
      <c r="D94" s="157"/>
      <c r="E94" s="158"/>
      <c r="F94" s="158"/>
      <c r="G94" s="184">
        <f>G8+G20+G85+G88+G90</f>
        <v>0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AD94">
        <f>SUMIF(L7:L92,AD93,G7:G92)</f>
        <v>0</v>
      </c>
      <c r="AE94">
        <f>SUMIF(L7:L92,AE93,G7:G92)</f>
        <v>0</v>
      </c>
      <c r="AF94" t="s">
        <v>300</v>
      </c>
    </row>
    <row r="95" spans="1:59" x14ac:dyDescent="0.2">
      <c r="C95" s="190"/>
      <c r="D95" s="143"/>
      <c r="AF95" t="s">
        <v>319</v>
      </c>
    </row>
    <row r="96" spans="1:59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ARZO8YKsBhpoAp/2UKTPBPCnsOFaDfMdAy0ZVvF2ELdvmOceN+7Bo/7Wf/9oc6kGVmeQuNba6ZV5VoBFMP5UNw==" saltValue="6iLnWloIUmLN9BCxlzrm0Q==" spinCount="100000" sheet="1"/>
  <mergeCells count="11">
    <mergeCell ref="C12:G12"/>
    <mergeCell ref="A1:G1"/>
    <mergeCell ref="C2:G2"/>
    <mergeCell ref="C3:G3"/>
    <mergeCell ref="C4:G4"/>
    <mergeCell ref="C10:G10"/>
    <mergeCell ref="C14:G14"/>
    <mergeCell ref="C18:G18"/>
    <mergeCell ref="C59:G59"/>
    <mergeCell ref="C69:G69"/>
    <mergeCell ref="C92:G9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</cols>
  <sheetData>
    <row r="1" spans="1:59" ht="15.75" customHeight="1" x14ac:dyDescent="0.25">
      <c r="A1" s="250" t="s">
        <v>320</v>
      </c>
      <c r="B1" s="250"/>
      <c r="C1" s="250"/>
      <c r="D1" s="250"/>
      <c r="E1" s="250"/>
      <c r="F1" s="250"/>
      <c r="G1" s="250"/>
      <c r="AF1" t="s">
        <v>236</v>
      </c>
    </row>
    <row r="2" spans="1:59" ht="24.95" customHeight="1" x14ac:dyDescent="0.2">
      <c r="A2" s="144" t="s">
        <v>7</v>
      </c>
      <c r="B2" s="73" t="s">
        <v>44</v>
      </c>
      <c r="C2" s="251" t="s">
        <v>45</v>
      </c>
      <c r="D2" s="252"/>
      <c r="E2" s="252"/>
      <c r="F2" s="252"/>
      <c r="G2" s="253"/>
      <c r="AF2" t="s">
        <v>237</v>
      </c>
    </row>
    <row r="3" spans="1:59" ht="24.95" customHeight="1" x14ac:dyDescent="0.2">
      <c r="A3" s="144" t="s">
        <v>8</v>
      </c>
      <c r="B3" s="73" t="s">
        <v>86</v>
      </c>
      <c r="C3" s="251" t="s">
        <v>87</v>
      </c>
      <c r="D3" s="252"/>
      <c r="E3" s="252"/>
      <c r="F3" s="252"/>
      <c r="G3" s="253"/>
      <c r="AB3" s="90" t="s">
        <v>237</v>
      </c>
      <c r="AF3" t="s">
        <v>239</v>
      </c>
    </row>
    <row r="4" spans="1:59" ht="24.95" customHeight="1" x14ac:dyDescent="0.2">
      <c r="A4" s="145" t="s">
        <v>9</v>
      </c>
      <c r="B4" s="146" t="s">
        <v>91</v>
      </c>
      <c r="C4" s="254" t="s">
        <v>71</v>
      </c>
      <c r="D4" s="255"/>
      <c r="E4" s="255"/>
      <c r="F4" s="255"/>
      <c r="G4" s="256"/>
      <c r="AF4" t="s">
        <v>240</v>
      </c>
    </row>
    <row r="5" spans="1:59" x14ac:dyDescent="0.2">
      <c r="D5" s="143"/>
    </row>
    <row r="6" spans="1:59" ht="38.25" x14ac:dyDescent="0.2">
      <c r="A6" s="148" t="s">
        <v>241</v>
      </c>
      <c r="B6" s="150" t="s">
        <v>242</v>
      </c>
      <c r="C6" s="150" t="s">
        <v>243</v>
      </c>
      <c r="D6" s="149" t="s">
        <v>244</v>
      </c>
      <c r="E6" s="148" t="s">
        <v>245</v>
      </c>
      <c r="F6" s="147" t="s">
        <v>246</v>
      </c>
      <c r="G6" s="148" t="s">
        <v>29</v>
      </c>
      <c r="H6" s="151" t="s">
        <v>30</v>
      </c>
      <c r="I6" s="151" t="s">
        <v>247</v>
      </c>
      <c r="J6" s="151" t="s">
        <v>31</v>
      </c>
      <c r="K6" s="151" t="s">
        <v>248</v>
      </c>
      <c r="L6" s="151" t="s">
        <v>249</v>
      </c>
      <c r="M6" s="151" t="s">
        <v>250</v>
      </c>
      <c r="N6" s="151" t="s">
        <v>251</v>
      </c>
      <c r="O6" s="151" t="s">
        <v>252</v>
      </c>
      <c r="P6" s="151" t="s">
        <v>253</v>
      </c>
      <c r="Q6" s="151" t="s">
        <v>254</v>
      </c>
      <c r="R6" s="151" t="s">
        <v>255</v>
      </c>
      <c r="S6" s="151" t="s">
        <v>256</v>
      </c>
      <c r="T6" s="151" t="s">
        <v>257</v>
      </c>
      <c r="U6" s="151" t="s">
        <v>258</v>
      </c>
      <c r="V6" s="151" t="s">
        <v>259</v>
      </c>
    </row>
    <row r="7" spans="1:59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59" ht="25.5" x14ac:dyDescent="0.2">
      <c r="A8" s="166" t="s">
        <v>260</v>
      </c>
      <c r="B8" s="167" t="s">
        <v>105</v>
      </c>
      <c r="C8" s="185" t="s">
        <v>106</v>
      </c>
      <c r="D8" s="168"/>
      <c r="E8" s="169"/>
      <c r="F8" s="170"/>
      <c r="G8" s="170">
        <f>SUMIF(AF9:AF21,"&lt;&gt;NOR",G9:G21)</f>
        <v>0</v>
      </c>
      <c r="H8" s="170"/>
      <c r="I8" s="170">
        <f>SUM(I9:I21)</f>
        <v>0</v>
      </c>
      <c r="J8" s="170"/>
      <c r="K8" s="170">
        <f>SUM(K9:K21)</f>
        <v>0</v>
      </c>
      <c r="L8" s="170"/>
      <c r="M8" s="170">
        <f>SUM(M9:M21)</f>
        <v>0</v>
      </c>
      <c r="N8" s="170"/>
      <c r="O8" s="170">
        <f>SUM(O9:O21)</f>
        <v>0</v>
      </c>
      <c r="P8" s="170"/>
      <c r="Q8" s="170">
        <f>SUM(Q9:Q21)</f>
        <v>0</v>
      </c>
      <c r="R8" s="170"/>
      <c r="S8" s="170"/>
      <c r="T8" s="165"/>
      <c r="U8" s="165">
        <f>SUM(U9:U21)</f>
        <v>0</v>
      </c>
      <c r="V8" s="165"/>
      <c r="AF8" t="s">
        <v>261</v>
      </c>
    </row>
    <row r="9" spans="1:59" outlineLevel="1" x14ac:dyDescent="0.2">
      <c r="A9" s="177">
        <v>1</v>
      </c>
      <c r="B9" s="178" t="s">
        <v>1558</v>
      </c>
      <c r="C9" s="186" t="s">
        <v>1559</v>
      </c>
      <c r="D9" s="179" t="s">
        <v>1500</v>
      </c>
      <c r="E9" s="180">
        <v>2</v>
      </c>
      <c r="F9" s="181"/>
      <c r="G9" s="182">
        <f t="shared" ref="G9:G21" si="0">ROUND(E9*F9,2)</f>
        <v>0</v>
      </c>
      <c r="H9" s="181"/>
      <c r="I9" s="182">
        <f t="shared" ref="I9:I21" si="1">ROUND(E9*H9,2)</f>
        <v>0</v>
      </c>
      <c r="J9" s="181"/>
      <c r="K9" s="182">
        <f t="shared" ref="K9:K21" si="2">ROUND(E9*J9,2)</f>
        <v>0</v>
      </c>
      <c r="L9" s="182">
        <v>15</v>
      </c>
      <c r="M9" s="182">
        <f t="shared" ref="M9:M21" si="3">G9*(1+L9/100)</f>
        <v>0</v>
      </c>
      <c r="N9" s="182">
        <v>0</v>
      </c>
      <c r="O9" s="182">
        <f t="shared" ref="O9:O21" si="4">ROUND(E9*N9,2)</f>
        <v>0</v>
      </c>
      <c r="P9" s="182">
        <v>0</v>
      </c>
      <c r="Q9" s="182">
        <f t="shared" ref="Q9:Q21" si="5">ROUND(E9*P9,2)</f>
        <v>0</v>
      </c>
      <c r="R9" s="182"/>
      <c r="S9" s="182" t="s">
        <v>265</v>
      </c>
      <c r="T9" s="161">
        <v>0</v>
      </c>
      <c r="U9" s="161">
        <f>ROUND(E9*T9,2)</f>
        <v>0</v>
      </c>
      <c r="V9" s="161"/>
      <c r="W9" s="152"/>
      <c r="X9" s="152"/>
      <c r="Y9" s="152"/>
      <c r="Z9" s="152"/>
      <c r="AA9" s="152"/>
      <c r="AB9" s="152"/>
      <c r="AC9" s="152"/>
      <c r="AD9" s="152"/>
      <c r="AE9" s="152"/>
      <c r="AF9" s="152" t="s">
        <v>325</v>
      </c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</row>
    <row r="10" spans="1:59" outlineLevel="1" x14ac:dyDescent="0.2">
      <c r="A10" s="177">
        <v>2</v>
      </c>
      <c r="B10" s="178" t="s">
        <v>1568</v>
      </c>
      <c r="C10" s="186" t="s">
        <v>1569</v>
      </c>
      <c r="D10" s="179" t="s">
        <v>1500</v>
      </c>
      <c r="E10" s="180">
        <v>1</v>
      </c>
      <c r="F10" s="181"/>
      <c r="G10" s="182">
        <f t="shared" si="0"/>
        <v>0</v>
      </c>
      <c r="H10" s="181"/>
      <c r="I10" s="182">
        <f t="shared" si="1"/>
        <v>0</v>
      </c>
      <c r="J10" s="181"/>
      <c r="K10" s="182">
        <f t="shared" si="2"/>
        <v>0</v>
      </c>
      <c r="L10" s="182">
        <v>15</v>
      </c>
      <c r="M10" s="182">
        <f t="shared" si="3"/>
        <v>0</v>
      </c>
      <c r="N10" s="182">
        <v>0</v>
      </c>
      <c r="O10" s="182">
        <f t="shared" si="4"/>
        <v>0</v>
      </c>
      <c r="P10" s="182">
        <v>0</v>
      </c>
      <c r="Q10" s="182">
        <f t="shared" si="5"/>
        <v>0</v>
      </c>
      <c r="R10" s="182"/>
      <c r="S10" s="182" t="s">
        <v>265</v>
      </c>
      <c r="T10" s="161">
        <v>0</v>
      </c>
      <c r="U10" s="161">
        <f>ROUND(E10*T10,2)</f>
        <v>0</v>
      </c>
      <c r="V10" s="161"/>
      <c r="W10" s="152"/>
      <c r="X10" s="152"/>
      <c r="Y10" s="152"/>
      <c r="Z10" s="152"/>
      <c r="AA10" s="152"/>
      <c r="AB10" s="152"/>
      <c r="AC10" s="152"/>
      <c r="AD10" s="152"/>
      <c r="AE10" s="152"/>
      <c r="AF10" s="152" t="s">
        <v>325</v>
      </c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</row>
    <row r="11" spans="1:59" outlineLevel="1" x14ac:dyDescent="0.2">
      <c r="A11" s="177">
        <v>3</v>
      </c>
      <c r="B11" s="178" t="s">
        <v>1570</v>
      </c>
      <c r="C11" s="186" t="s">
        <v>1571</v>
      </c>
      <c r="D11" s="179" t="s">
        <v>1500</v>
      </c>
      <c r="E11" s="180">
        <v>1</v>
      </c>
      <c r="F11" s="181"/>
      <c r="G11" s="182">
        <f t="shared" si="0"/>
        <v>0</v>
      </c>
      <c r="H11" s="181"/>
      <c r="I11" s="182">
        <f t="shared" si="1"/>
        <v>0</v>
      </c>
      <c r="J11" s="181"/>
      <c r="K11" s="182">
        <f t="shared" si="2"/>
        <v>0</v>
      </c>
      <c r="L11" s="182">
        <v>15</v>
      </c>
      <c r="M11" s="182">
        <f t="shared" si="3"/>
        <v>0</v>
      </c>
      <c r="N11" s="182">
        <v>0</v>
      </c>
      <c r="O11" s="182">
        <f t="shared" si="4"/>
        <v>0</v>
      </c>
      <c r="P11" s="182">
        <v>0</v>
      </c>
      <c r="Q11" s="182">
        <f t="shared" si="5"/>
        <v>0</v>
      </c>
      <c r="R11" s="182"/>
      <c r="S11" s="182" t="s">
        <v>265</v>
      </c>
      <c r="T11" s="161">
        <v>0</v>
      </c>
      <c r="U11" s="161">
        <f>ROUND(E11*T11,2)</f>
        <v>0</v>
      </c>
      <c r="V11" s="161"/>
      <c r="W11" s="152"/>
      <c r="X11" s="152"/>
      <c r="Y11" s="152"/>
      <c r="Z11" s="152"/>
      <c r="AA11" s="152"/>
      <c r="AB11" s="152"/>
      <c r="AC11" s="152"/>
      <c r="AD11" s="152"/>
      <c r="AE11" s="152"/>
      <c r="AF11" s="152" t="s">
        <v>325</v>
      </c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</row>
    <row r="12" spans="1:59" outlineLevel="1" x14ac:dyDescent="0.2">
      <c r="A12" s="177">
        <v>4</v>
      </c>
      <c r="B12" s="178" t="s">
        <v>1572</v>
      </c>
      <c r="C12" s="186" t="s">
        <v>1573</v>
      </c>
      <c r="D12" s="179" t="s">
        <v>1500</v>
      </c>
      <c r="E12" s="180">
        <v>1</v>
      </c>
      <c r="F12" s="181"/>
      <c r="G12" s="182">
        <f t="shared" si="0"/>
        <v>0</v>
      </c>
      <c r="H12" s="181"/>
      <c r="I12" s="182">
        <f t="shared" si="1"/>
        <v>0</v>
      </c>
      <c r="J12" s="181"/>
      <c r="K12" s="182">
        <f t="shared" si="2"/>
        <v>0</v>
      </c>
      <c r="L12" s="182">
        <v>15</v>
      </c>
      <c r="M12" s="182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2"/>
      <c r="S12" s="182" t="s">
        <v>265</v>
      </c>
      <c r="T12" s="161">
        <v>0</v>
      </c>
      <c r="U12" s="161">
        <f>ROUND(E12*T12,2)</f>
        <v>0</v>
      </c>
      <c r="V12" s="161"/>
      <c r="W12" s="152"/>
      <c r="X12" s="152"/>
      <c r="Y12" s="152"/>
      <c r="Z12" s="152"/>
      <c r="AA12" s="152"/>
      <c r="AB12" s="152"/>
      <c r="AC12" s="152"/>
      <c r="AD12" s="152"/>
      <c r="AE12" s="152"/>
      <c r="AF12" s="152" t="s">
        <v>325</v>
      </c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</row>
    <row r="13" spans="1:59" outlineLevel="1" x14ac:dyDescent="0.2">
      <c r="A13" s="177">
        <v>5</v>
      </c>
      <c r="B13" s="178" t="s">
        <v>1574</v>
      </c>
      <c r="C13" s="186" t="s">
        <v>1575</v>
      </c>
      <c r="D13" s="179" t="s">
        <v>1500</v>
      </c>
      <c r="E13" s="180">
        <v>27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15</v>
      </c>
      <c r="M13" s="182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2"/>
      <c r="S13" s="182" t="s">
        <v>265</v>
      </c>
      <c r="T13" s="161">
        <v>0</v>
      </c>
      <c r="U13" s="161">
        <f>ROUND(E13*T13,2)</f>
        <v>0</v>
      </c>
      <c r="V13" s="161"/>
      <c r="W13" s="152"/>
      <c r="X13" s="152"/>
      <c r="Y13" s="152"/>
      <c r="Z13" s="152"/>
      <c r="AA13" s="152"/>
      <c r="AB13" s="152"/>
      <c r="AC13" s="152"/>
      <c r="AD13" s="152"/>
      <c r="AE13" s="152"/>
      <c r="AF13" s="152" t="s">
        <v>325</v>
      </c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</row>
    <row r="14" spans="1:59" ht="22.5" outlineLevel="1" x14ac:dyDescent="0.2">
      <c r="A14" s="177">
        <v>6</v>
      </c>
      <c r="B14" s="178" t="s">
        <v>1576</v>
      </c>
      <c r="C14" s="186" t="s">
        <v>1577</v>
      </c>
      <c r="D14" s="179" t="s">
        <v>1500</v>
      </c>
      <c r="E14" s="180">
        <v>23</v>
      </c>
      <c r="F14" s="181"/>
      <c r="G14" s="182">
        <f t="shared" si="0"/>
        <v>0</v>
      </c>
      <c r="H14" s="181"/>
      <c r="I14" s="182">
        <f t="shared" si="1"/>
        <v>0</v>
      </c>
      <c r="J14" s="181"/>
      <c r="K14" s="182">
        <f t="shared" si="2"/>
        <v>0</v>
      </c>
      <c r="L14" s="182">
        <v>15</v>
      </c>
      <c r="M14" s="182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2"/>
      <c r="S14" s="182" t="s">
        <v>265</v>
      </c>
      <c r="T14" s="161">
        <v>0</v>
      </c>
      <c r="U14" s="161">
        <f>ROUND(E14*T14,2)</f>
        <v>0</v>
      </c>
      <c r="V14" s="161"/>
      <c r="W14" s="152"/>
      <c r="X14" s="152"/>
      <c r="Y14" s="152"/>
      <c r="Z14" s="152"/>
      <c r="AA14" s="152"/>
      <c r="AB14" s="152"/>
      <c r="AC14" s="152"/>
      <c r="AD14" s="152"/>
      <c r="AE14" s="152"/>
      <c r="AF14" s="152" t="s">
        <v>325</v>
      </c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</row>
    <row r="15" spans="1:59" outlineLevel="1" x14ac:dyDescent="0.2">
      <c r="A15" s="177">
        <v>7</v>
      </c>
      <c r="B15" s="178" t="s">
        <v>1578</v>
      </c>
      <c r="C15" s="186" t="s">
        <v>1579</v>
      </c>
      <c r="D15" s="179" t="s">
        <v>1500</v>
      </c>
      <c r="E15" s="180">
        <v>1</v>
      </c>
      <c r="F15" s="181"/>
      <c r="G15" s="182">
        <f t="shared" si="0"/>
        <v>0</v>
      </c>
      <c r="H15" s="181"/>
      <c r="I15" s="182">
        <f t="shared" si="1"/>
        <v>0</v>
      </c>
      <c r="J15" s="181"/>
      <c r="K15" s="182">
        <f t="shared" si="2"/>
        <v>0</v>
      </c>
      <c r="L15" s="182">
        <v>15</v>
      </c>
      <c r="M15" s="182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2"/>
      <c r="S15" s="182" t="s">
        <v>265</v>
      </c>
      <c r="T15" s="161">
        <v>0</v>
      </c>
      <c r="U15" s="161">
        <f>ROUND(E15*T15,2)</f>
        <v>0</v>
      </c>
      <c r="V15" s="161"/>
      <c r="W15" s="152"/>
      <c r="X15" s="152"/>
      <c r="Y15" s="152"/>
      <c r="Z15" s="152"/>
      <c r="AA15" s="152"/>
      <c r="AB15" s="152"/>
      <c r="AC15" s="152"/>
      <c r="AD15" s="152"/>
      <c r="AE15" s="152"/>
      <c r="AF15" s="152" t="s">
        <v>325</v>
      </c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</row>
    <row r="16" spans="1:59" outlineLevel="1" x14ac:dyDescent="0.2">
      <c r="A16" s="177">
        <v>8</v>
      </c>
      <c r="B16" s="178" t="s">
        <v>1580</v>
      </c>
      <c r="C16" s="186" t="s">
        <v>1581</v>
      </c>
      <c r="D16" s="179" t="s">
        <v>1500</v>
      </c>
      <c r="E16" s="180">
        <v>1</v>
      </c>
      <c r="F16" s="181"/>
      <c r="G16" s="182">
        <f t="shared" si="0"/>
        <v>0</v>
      </c>
      <c r="H16" s="181"/>
      <c r="I16" s="182">
        <f t="shared" si="1"/>
        <v>0</v>
      </c>
      <c r="J16" s="181"/>
      <c r="K16" s="182">
        <f t="shared" si="2"/>
        <v>0</v>
      </c>
      <c r="L16" s="182">
        <v>15</v>
      </c>
      <c r="M16" s="182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2"/>
      <c r="S16" s="182" t="s">
        <v>265</v>
      </c>
      <c r="T16" s="161">
        <v>0</v>
      </c>
      <c r="U16" s="161">
        <f>ROUND(E16*T16,2)</f>
        <v>0</v>
      </c>
      <c r="V16" s="161"/>
      <c r="W16" s="152"/>
      <c r="X16" s="152"/>
      <c r="Y16" s="152"/>
      <c r="Z16" s="152"/>
      <c r="AA16" s="152"/>
      <c r="AB16" s="152"/>
      <c r="AC16" s="152"/>
      <c r="AD16" s="152"/>
      <c r="AE16" s="152"/>
      <c r="AF16" s="152" t="s">
        <v>325</v>
      </c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</row>
    <row r="17" spans="1:59" outlineLevel="1" x14ac:dyDescent="0.2">
      <c r="A17" s="177">
        <v>9</v>
      </c>
      <c r="B17" s="178" t="s">
        <v>1582</v>
      </c>
      <c r="C17" s="186" t="s">
        <v>1583</v>
      </c>
      <c r="D17" s="179" t="s">
        <v>1500</v>
      </c>
      <c r="E17" s="180">
        <v>1</v>
      </c>
      <c r="F17" s="181"/>
      <c r="G17" s="182">
        <f t="shared" si="0"/>
        <v>0</v>
      </c>
      <c r="H17" s="181"/>
      <c r="I17" s="182">
        <f t="shared" si="1"/>
        <v>0</v>
      </c>
      <c r="J17" s="181"/>
      <c r="K17" s="182">
        <f t="shared" si="2"/>
        <v>0</v>
      </c>
      <c r="L17" s="182">
        <v>15</v>
      </c>
      <c r="M17" s="182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2"/>
      <c r="S17" s="182" t="s">
        <v>265</v>
      </c>
      <c r="T17" s="161">
        <v>0</v>
      </c>
      <c r="U17" s="161">
        <f>ROUND(E17*T17,2)</f>
        <v>0</v>
      </c>
      <c r="V17" s="161"/>
      <c r="W17" s="152"/>
      <c r="X17" s="152"/>
      <c r="Y17" s="152"/>
      <c r="Z17" s="152"/>
      <c r="AA17" s="152"/>
      <c r="AB17" s="152"/>
      <c r="AC17" s="152"/>
      <c r="AD17" s="152"/>
      <c r="AE17" s="152"/>
      <c r="AF17" s="152" t="s">
        <v>325</v>
      </c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</row>
    <row r="18" spans="1:59" outlineLevel="1" x14ac:dyDescent="0.2">
      <c r="A18" s="177">
        <v>10</v>
      </c>
      <c r="B18" s="178" t="s">
        <v>1560</v>
      </c>
      <c r="C18" s="186" t="s">
        <v>1561</v>
      </c>
      <c r="D18" s="179" t="s">
        <v>1500</v>
      </c>
      <c r="E18" s="180">
        <v>1</v>
      </c>
      <c r="F18" s="181"/>
      <c r="G18" s="182">
        <f t="shared" si="0"/>
        <v>0</v>
      </c>
      <c r="H18" s="181"/>
      <c r="I18" s="182">
        <f t="shared" si="1"/>
        <v>0</v>
      </c>
      <c r="J18" s="181"/>
      <c r="K18" s="182">
        <f t="shared" si="2"/>
        <v>0</v>
      </c>
      <c r="L18" s="182">
        <v>15</v>
      </c>
      <c r="M18" s="182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2"/>
      <c r="S18" s="182" t="s">
        <v>265</v>
      </c>
      <c r="T18" s="161">
        <v>0</v>
      </c>
      <c r="U18" s="161">
        <f>ROUND(E18*T18,2)</f>
        <v>0</v>
      </c>
      <c r="V18" s="161"/>
      <c r="W18" s="152"/>
      <c r="X18" s="152"/>
      <c r="Y18" s="152"/>
      <c r="Z18" s="152"/>
      <c r="AA18" s="152"/>
      <c r="AB18" s="152"/>
      <c r="AC18" s="152"/>
      <c r="AD18" s="152"/>
      <c r="AE18" s="152"/>
      <c r="AF18" s="152" t="s">
        <v>325</v>
      </c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</row>
    <row r="19" spans="1:59" outlineLevel="1" x14ac:dyDescent="0.2">
      <c r="A19" s="177">
        <v>11</v>
      </c>
      <c r="B19" s="178" t="s">
        <v>1562</v>
      </c>
      <c r="C19" s="186" t="s">
        <v>1563</v>
      </c>
      <c r="D19" s="179" t="s">
        <v>1500</v>
      </c>
      <c r="E19" s="180">
        <v>18</v>
      </c>
      <c r="F19" s="181"/>
      <c r="G19" s="182">
        <f t="shared" si="0"/>
        <v>0</v>
      </c>
      <c r="H19" s="181"/>
      <c r="I19" s="182">
        <f t="shared" si="1"/>
        <v>0</v>
      </c>
      <c r="J19" s="181"/>
      <c r="K19" s="182">
        <f t="shared" si="2"/>
        <v>0</v>
      </c>
      <c r="L19" s="182">
        <v>15</v>
      </c>
      <c r="M19" s="182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2"/>
      <c r="S19" s="182" t="s">
        <v>265</v>
      </c>
      <c r="T19" s="161">
        <v>0</v>
      </c>
      <c r="U19" s="161">
        <f>ROUND(E19*T19,2)</f>
        <v>0</v>
      </c>
      <c r="V19" s="161"/>
      <c r="W19" s="152"/>
      <c r="X19" s="152"/>
      <c r="Y19" s="152"/>
      <c r="Z19" s="152"/>
      <c r="AA19" s="152"/>
      <c r="AB19" s="152"/>
      <c r="AC19" s="152"/>
      <c r="AD19" s="152"/>
      <c r="AE19" s="152"/>
      <c r="AF19" s="152" t="s">
        <v>325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</row>
    <row r="20" spans="1:59" outlineLevel="1" x14ac:dyDescent="0.2">
      <c r="A20" s="177">
        <v>12</v>
      </c>
      <c r="B20" s="178" t="s">
        <v>1564</v>
      </c>
      <c r="C20" s="186" t="s">
        <v>1565</v>
      </c>
      <c r="D20" s="179" t="s">
        <v>1500</v>
      </c>
      <c r="E20" s="180">
        <v>1</v>
      </c>
      <c r="F20" s="181"/>
      <c r="G20" s="182">
        <f t="shared" si="0"/>
        <v>0</v>
      </c>
      <c r="H20" s="181"/>
      <c r="I20" s="182">
        <f t="shared" si="1"/>
        <v>0</v>
      </c>
      <c r="J20" s="181"/>
      <c r="K20" s="182">
        <f t="shared" si="2"/>
        <v>0</v>
      </c>
      <c r="L20" s="182">
        <v>15</v>
      </c>
      <c r="M20" s="182">
        <f t="shared" si="3"/>
        <v>0</v>
      </c>
      <c r="N20" s="182">
        <v>0</v>
      </c>
      <c r="O20" s="182">
        <f t="shared" si="4"/>
        <v>0</v>
      </c>
      <c r="P20" s="182">
        <v>0</v>
      </c>
      <c r="Q20" s="182">
        <f t="shared" si="5"/>
        <v>0</v>
      </c>
      <c r="R20" s="182"/>
      <c r="S20" s="182" t="s">
        <v>265</v>
      </c>
      <c r="T20" s="161">
        <v>0</v>
      </c>
      <c r="U20" s="161">
        <f>ROUND(E20*T20,2)</f>
        <v>0</v>
      </c>
      <c r="V20" s="161"/>
      <c r="W20" s="152"/>
      <c r="X20" s="152"/>
      <c r="Y20" s="152"/>
      <c r="Z20" s="152"/>
      <c r="AA20" s="152"/>
      <c r="AB20" s="152"/>
      <c r="AC20" s="152"/>
      <c r="AD20" s="152"/>
      <c r="AE20" s="152"/>
      <c r="AF20" s="152" t="s">
        <v>325</v>
      </c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</row>
    <row r="21" spans="1:59" ht="22.5" outlineLevel="1" x14ac:dyDescent="0.2">
      <c r="A21" s="177">
        <v>13</v>
      </c>
      <c r="B21" s="178" t="s">
        <v>1566</v>
      </c>
      <c r="C21" s="186" t="s">
        <v>1567</v>
      </c>
      <c r="D21" s="179" t="s">
        <v>1500</v>
      </c>
      <c r="E21" s="180">
        <v>1</v>
      </c>
      <c r="F21" s="181"/>
      <c r="G21" s="182">
        <f t="shared" si="0"/>
        <v>0</v>
      </c>
      <c r="H21" s="181"/>
      <c r="I21" s="182">
        <f t="shared" si="1"/>
        <v>0</v>
      </c>
      <c r="J21" s="181"/>
      <c r="K21" s="182">
        <f t="shared" si="2"/>
        <v>0</v>
      </c>
      <c r="L21" s="182">
        <v>15</v>
      </c>
      <c r="M21" s="182">
        <f t="shared" si="3"/>
        <v>0</v>
      </c>
      <c r="N21" s="182">
        <v>0</v>
      </c>
      <c r="O21" s="182">
        <f t="shared" si="4"/>
        <v>0</v>
      </c>
      <c r="P21" s="182">
        <v>0</v>
      </c>
      <c r="Q21" s="182">
        <f t="shared" si="5"/>
        <v>0</v>
      </c>
      <c r="R21" s="182"/>
      <c r="S21" s="182" t="s">
        <v>265</v>
      </c>
      <c r="T21" s="161">
        <v>0</v>
      </c>
      <c r="U21" s="161">
        <f>ROUND(E21*T21,2)</f>
        <v>0</v>
      </c>
      <c r="V21" s="161"/>
      <c r="W21" s="152"/>
      <c r="X21" s="152"/>
      <c r="Y21" s="152"/>
      <c r="Z21" s="152"/>
      <c r="AA21" s="152"/>
      <c r="AB21" s="152"/>
      <c r="AC21" s="152"/>
      <c r="AD21" s="152"/>
      <c r="AE21" s="152"/>
      <c r="AF21" s="152" t="s">
        <v>325</v>
      </c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</row>
    <row r="22" spans="1:59" x14ac:dyDescent="0.2">
      <c r="A22" s="166" t="s">
        <v>260</v>
      </c>
      <c r="B22" s="167" t="s">
        <v>107</v>
      </c>
      <c r="C22" s="185" t="s">
        <v>108</v>
      </c>
      <c r="D22" s="168"/>
      <c r="E22" s="169"/>
      <c r="F22" s="170"/>
      <c r="G22" s="170">
        <f>SUMIF(AF23:AF43,"&lt;&gt;NOR",G23:G43)</f>
        <v>0</v>
      </c>
      <c r="H22" s="170"/>
      <c r="I22" s="170">
        <f>SUM(I23:I43)</f>
        <v>0</v>
      </c>
      <c r="J22" s="170"/>
      <c r="K22" s="170">
        <f>SUM(K23:K43)</f>
        <v>0</v>
      </c>
      <c r="L22" s="170"/>
      <c r="M22" s="170">
        <f>SUM(M23:M43)</f>
        <v>0</v>
      </c>
      <c r="N22" s="170"/>
      <c r="O22" s="170">
        <f>SUM(O23:O43)</f>
        <v>0</v>
      </c>
      <c r="P22" s="170"/>
      <c r="Q22" s="170">
        <f>SUM(Q23:Q43)</f>
        <v>0</v>
      </c>
      <c r="R22" s="170"/>
      <c r="S22" s="170"/>
      <c r="T22" s="165"/>
      <c r="U22" s="165">
        <f>SUM(U23:U43)</f>
        <v>0</v>
      </c>
      <c r="V22" s="165"/>
      <c r="AF22" t="s">
        <v>261</v>
      </c>
    </row>
    <row r="23" spans="1:59" outlineLevel="1" x14ac:dyDescent="0.2">
      <c r="A23" s="177">
        <v>14</v>
      </c>
      <c r="B23" s="178" t="s">
        <v>1584</v>
      </c>
      <c r="C23" s="186" t="s">
        <v>1585</v>
      </c>
      <c r="D23" s="179" t="s">
        <v>364</v>
      </c>
      <c r="E23" s="180">
        <v>378</v>
      </c>
      <c r="F23" s="181"/>
      <c r="G23" s="182">
        <f t="shared" ref="G23:G43" si="6">ROUND(E23*F23,2)</f>
        <v>0</v>
      </c>
      <c r="H23" s="181"/>
      <c r="I23" s="182">
        <f t="shared" ref="I23:I43" si="7">ROUND(E23*H23,2)</f>
        <v>0</v>
      </c>
      <c r="J23" s="181"/>
      <c r="K23" s="182">
        <f t="shared" ref="K23:K43" si="8">ROUND(E23*J23,2)</f>
        <v>0</v>
      </c>
      <c r="L23" s="182">
        <v>15</v>
      </c>
      <c r="M23" s="182">
        <f t="shared" ref="M23:M43" si="9">G23*(1+L23/100)</f>
        <v>0</v>
      </c>
      <c r="N23" s="182">
        <v>0</v>
      </c>
      <c r="O23" s="182">
        <f t="shared" ref="O23:O43" si="10">ROUND(E23*N23,2)</f>
        <v>0</v>
      </c>
      <c r="P23" s="182">
        <v>0</v>
      </c>
      <c r="Q23" s="182">
        <f t="shared" ref="Q23:Q43" si="11">ROUND(E23*P23,2)</f>
        <v>0</v>
      </c>
      <c r="R23" s="182"/>
      <c r="S23" s="182" t="s">
        <v>265</v>
      </c>
      <c r="T23" s="161">
        <v>0</v>
      </c>
      <c r="U23" s="161">
        <f>ROUND(E23*T23,2)</f>
        <v>0</v>
      </c>
      <c r="V23" s="161"/>
      <c r="W23" s="152"/>
      <c r="X23" s="152"/>
      <c r="Y23" s="152"/>
      <c r="Z23" s="152"/>
      <c r="AA23" s="152"/>
      <c r="AB23" s="152"/>
      <c r="AC23" s="152"/>
      <c r="AD23" s="152"/>
      <c r="AE23" s="152"/>
      <c r="AF23" s="152" t="s">
        <v>325</v>
      </c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</row>
    <row r="24" spans="1:59" outlineLevel="1" x14ac:dyDescent="0.2">
      <c r="A24" s="177">
        <v>15</v>
      </c>
      <c r="B24" s="178" t="s">
        <v>1586</v>
      </c>
      <c r="C24" s="186" t="s">
        <v>1587</v>
      </c>
      <c r="D24" s="179" t="s">
        <v>364</v>
      </c>
      <c r="E24" s="180">
        <v>1256</v>
      </c>
      <c r="F24" s="181"/>
      <c r="G24" s="182">
        <f t="shared" si="6"/>
        <v>0</v>
      </c>
      <c r="H24" s="181"/>
      <c r="I24" s="182">
        <f t="shared" si="7"/>
        <v>0</v>
      </c>
      <c r="J24" s="181"/>
      <c r="K24" s="182">
        <f t="shared" si="8"/>
        <v>0</v>
      </c>
      <c r="L24" s="182">
        <v>15</v>
      </c>
      <c r="M24" s="182">
        <f t="shared" si="9"/>
        <v>0</v>
      </c>
      <c r="N24" s="182">
        <v>0</v>
      </c>
      <c r="O24" s="182">
        <f t="shared" si="10"/>
        <v>0</v>
      </c>
      <c r="P24" s="182">
        <v>0</v>
      </c>
      <c r="Q24" s="182">
        <f t="shared" si="11"/>
        <v>0</v>
      </c>
      <c r="R24" s="182"/>
      <c r="S24" s="182" t="s">
        <v>265</v>
      </c>
      <c r="T24" s="161">
        <v>0</v>
      </c>
      <c r="U24" s="161">
        <f>ROUND(E24*T24,2)</f>
        <v>0</v>
      </c>
      <c r="V24" s="161"/>
      <c r="W24" s="152"/>
      <c r="X24" s="152"/>
      <c r="Y24" s="152"/>
      <c r="Z24" s="152"/>
      <c r="AA24" s="152"/>
      <c r="AB24" s="152"/>
      <c r="AC24" s="152"/>
      <c r="AD24" s="152"/>
      <c r="AE24" s="152"/>
      <c r="AF24" s="152" t="s">
        <v>325</v>
      </c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</row>
    <row r="25" spans="1:59" outlineLevel="1" x14ac:dyDescent="0.2">
      <c r="A25" s="177">
        <v>16</v>
      </c>
      <c r="B25" s="178" t="s">
        <v>1588</v>
      </c>
      <c r="C25" s="186" t="s">
        <v>1589</v>
      </c>
      <c r="D25" s="179" t="s">
        <v>364</v>
      </c>
      <c r="E25" s="180">
        <v>20</v>
      </c>
      <c r="F25" s="181"/>
      <c r="G25" s="182">
        <f t="shared" si="6"/>
        <v>0</v>
      </c>
      <c r="H25" s="181"/>
      <c r="I25" s="182">
        <f t="shared" si="7"/>
        <v>0</v>
      </c>
      <c r="J25" s="181"/>
      <c r="K25" s="182">
        <f t="shared" si="8"/>
        <v>0</v>
      </c>
      <c r="L25" s="182">
        <v>15</v>
      </c>
      <c r="M25" s="182">
        <f t="shared" si="9"/>
        <v>0</v>
      </c>
      <c r="N25" s="182">
        <v>0</v>
      </c>
      <c r="O25" s="182">
        <f t="shared" si="10"/>
        <v>0</v>
      </c>
      <c r="P25" s="182">
        <v>0</v>
      </c>
      <c r="Q25" s="182">
        <f t="shared" si="11"/>
        <v>0</v>
      </c>
      <c r="R25" s="182"/>
      <c r="S25" s="182" t="s">
        <v>265</v>
      </c>
      <c r="T25" s="161">
        <v>0</v>
      </c>
      <c r="U25" s="161">
        <f>ROUND(E25*T25,2)</f>
        <v>0</v>
      </c>
      <c r="V25" s="161"/>
      <c r="W25" s="152"/>
      <c r="X25" s="152"/>
      <c r="Y25" s="152"/>
      <c r="Z25" s="152"/>
      <c r="AA25" s="152"/>
      <c r="AB25" s="152"/>
      <c r="AC25" s="152"/>
      <c r="AD25" s="152"/>
      <c r="AE25" s="152"/>
      <c r="AF25" s="152" t="s">
        <v>325</v>
      </c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</row>
    <row r="26" spans="1:59" outlineLevel="1" x14ac:dyDescent="0.2">
      <c r="A26" s="177">
        <v>17</v>
      </c>
      <c r="B26" s="178" t="s">
        <v>1590</v>
      </c>
      <c r="C26" s="186" t="s">
        <v>1591</v>
      </c>
      <c r="D26" s="179" t="s">
        <v>364</v>
      </c>
      <c r="E26" s="180">
        <v>420</v>
      </c>
      <c r="F26" s="181"/>
      <c r="G26" s="182">
        <f t="shared" si="6"/>
        <v>0</v>
      </c>
      <c r="H26" s="181"/>
      <c r="I26" s="182">
        <f t="shared" si="7"/>
        <v>0</v>
      </c>
      <c r="J26" s="181"/>
      <c r="K26" s="182">
        <f t="shared" si="8"/>
        <v>0</v>
      </c>
      <c r="L26" s="182">
        <v>15</v>
      </c>
      <c r="M26" s="182">
        <f t="shared" si="9"/>
        <v>0</v>
      </c>
      <c r="N26" s="182">
        <v>0</v>
      </c>
      <c r="O26" s="182">
        <f t="shared" si="10"/>
        <v>0</v>
      </c>
      <c r="P26" s="182">
        <v>0</v>
      </c>
      <c r="Q26" s="182">
        <f t="shared" si="11"/>
        <v>0</v>
      </c>
      <c r="R26" s="182"/>
      <c r="S26" s="182" t="s">
        <v>265</v>
      </c>
      <c r="T26" s="161">
        <v>0</v>
      </c>
      <c r="U26" s="161">
        <f>ROUND(E26*T26,2)</f>
        <v>0</v>
      </c>
      <c r="V26" s="161"/>
      <c r="W26" s="152"/>
      <c r="X26" s="152"/>
      <c r="Y26" s="152"/>
      <c r="Z26" s="152"/>
      <c r="AA26" s="152"/>
      <c r="AB26" s="152"/>
      <c r="AC26" s="152"/>
      <c r="AD26" s="152"/>
      <c r="AE26" s="152"/>
      <c r="AF26" s="152" t="s">
        <v>325</v>
      </c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</row>
    <row r="27" spans="1:59" outlineLevel="1" x14ac:dyDescent="0.2">
      <c r="A27" s="177">
        <v>18</v>
      </c>
      <c r="B27" s="178" t="s">
        <v>1592</v>
      </c>
      <c r="C27" s="186" t="s">
        <v>3161</v>
      </c>
      <c r="D27" s="179" t="s">
        <v>364</v>
      </c>
      <c r="E27" s="180">
        <v>420</v>
      </c>
      <c r="F27" s="181"/>
      <c r="G27" s="182">
        <f t="shared" si="6"/>
        <v>0</v>
      </c>
      <c r="H27" s="181"/>
      <c r="I27" s="182">
        <f t="shared" si="7"/>
        <v>0</v>
      </c>
      <c r="J27" s="181"/>
      <c r="K27" s="182">
        <f t="shared" si="8"/>
        <v>0</v>
      </c>
      <c r="L27" s="182">
        <v>15</v>
      </c>
      <c r="M27" s="182">
        <f t="shared" si="9"/>
        <v>0</v>
      </c>
      <c r="N27" s="182">
        <v>0</v>
      </c>
      <c r="O27" s="182">
        <f t="shared" si="10"/>
        <v>0</v>
      </c>
      <c r="P27" s="182">
        <v>0</v>
      </c>
      <c r="Q27" s="182">
        <f t="shared" si="11"/>
        <v>0</v>
      </c>
      <c r="R27" s="182"/>
      <c r="S27" s="182" t="s">
        <v>265</v>
      </c>
      <c r="T27" s="161">
        <v>0</v>
      </c>
      <c r="U27" s="161">
        <f>ROUND(E27*T27,2)</f>
        <v>0</v>
      </c>
      <c r="V27" s="161"/>
      <c r="W27" s="152"/>
      <c r="X27" s="152"/>
      <c r="Y27" s="152"/>
      <c r="Z27" s="152"/>
      <c r="AA27" s="152"/>
      <c r="AB27" s="152"/>
      <c r="AC27" s="152"/>
      <c r="AD27" s="152"/>
      <c r="AE27" s="152"/>
      <c r="AF27" s="152" t="s">
        <v>325</v>
      </c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 spans="1:59" outlineLevel="1" x14ac:dyDescent="0.2">
      <c r="A28" s="177">
        <v>19</v>
      </c>
      <c r="B28" s="178" t="s">
        <v>1594</v>
      </c>
      <c r="C28" s="186" t="s">
        <v>1595</v>
      </c>
      <c r="D28" s="179" t="s">
        <v>1500</v>
      </c>
      <c r="E28" s="180">
        <v>10</v>
      </c>
      <c r="F28" s="181"/>
      <c r="G28" s="182">
        <f t="shared" si="6"/>
        <v>0</v>
      </c>
      <c r="H28" s="181"/>
      <c r="I28" s="182">
        <f t="shared" si="7"/>
        <v>0</v>
      </c>
      <c r="J28" s="181"/>
      <c r="K28" s="182">
        <f t="shared" si="8"/>
        <v>0</v>
      </c>
      <c r="L28" s="182">
        <v>15</v>
      </c>
      <c r="M28" s="182">
        <f t="shared" si="9"/>
        <v>0</v>
      </c>
      <c r="N28" s="182">
        <v>0</v>
      </c>
      <c r="O28" s="182">
        <f t="shared" si="10"/>
        <v>0</v>
      </c>
      <c r="P28" s="182">
        <v>0</v>
      </c>
      <c r="Q28" s="182">
        <f t="shared" si="11"/>
        <v>0</v>
      </c>
      <c r="R28" s="182"/>
      <c r="S28" s="182" t="s">
        <v>265</v>
      </c>
      <c r="T28" s="161">
        <v>0</v>
      </c>
      <c r="U28" s="161">
        <f>ROUND(E28*T28,2)</f>
        <v>0</v>
      </c>
      <c r="V28" s="161"/>
      <c r="W28" s="152"/>
      <c r="X28" s="152"/>
      <c r="Y28" s="152"/>
      <c r="Z28" s="152"/>
      <c r="AA28" s="152"/>
      <c r="AB28" s="152"/>
      <c r="AC28" s="152"/>
      <c r="AD28" s="152"/>
      <c r="AE28" s="152"/>
      <c r="AF28" s="152" t="s">
        <v>325</v>
      </c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</row>
    <row r="29" spans="1:59" outlineLevel="1" x14ac:dyDescent="0.2">
      <c r="A29" s="177">
        <v>20</v>
      </c>
      <c r="B29" s="178" t="s">
        <v>1596</v>
      </c>
      <c r="C29" s="186" t="s">
        <v>1597</v>
      </c>
      <c r="D29" s="179" t="s">
        <v>1598</v>
      </c>
      <c r="E29" s="180">
        <v>1</v>
      </c>
      <c r="F29" s="181"/>
      <c r="G29" s="182">
        <f t="shared" si="6"/>
        <v>0</v>
      </c>
      <c r="H29" s="181"/>
      <c r="I29" s="182">
        <f t="shared" si="7"/>
        <v>0</v>
      </c>
      <c r="J29" s="181"/>
      <c r="K29" s="182">
        <f t="shared" si="8"/>
        <v>0</v>
      </c>
      <c r="L29" s="182">
        <v>15</v>
      </c>
      <c r="M29" s="182">
        <f t="shared" si="9"/>
        <v>0</v>
      </c>
      <c r="N29" s="182">
        <v>0</v>
      </c>
      <c r="O29" s="182">
        <f t="shared" si="10"/>
        <v>0</v>
      </c>
      <c r="P29" s="182">
        <v>0</v>
      </c>
      <c r="Q29" s="182">
        <f t="shared" si="11"/>
        <v>0</v>
      </c>
      <c r="R29" s="182"/>
      <c r="S29" s="182" t="s">
        <v>265</v>
      </c>
      <c r="T29" s="161">
        <v>0</v>
      </c>
      <c r="U29" s="161">
        <f>ROUND(E29*T29,2)</f>
        <v>0</v>
      </c>
      <c r="V29" s="161"/>
      <c r="W29" s="152"/>
      <c r="X29" s="152"/>
      <c r="Y29" s="152"/>
      <c r="Z29" s="152"/>
      <c r="AA29" s="152"/>
      <c r="AB29" s="152"/>
      <c r="AC29" s="152"/>
      <c r="AD29" s="152"/>
      <c r="AE29" s="152"/>
      <c r="AF29" s="152" t="s">
        <v>325</v>
      </c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</row>
    <row r="30" spans="1:59" outlineLevel="1" x14ac:dyDescent="0.2">
      <c r="A30" s="177">
        <v>21</v>
      </c>
      <c r="B30" s="178" t="s">
        <v>1599</v>
      </c>
      <c r="C30" s="186" t="s">
        <v>1600</v>
      </c>
      <c r="D30" s="179" t="s">
        <v>1500</v>
      </c>
      <c r="E30" s="180">
        <v>1</v>
      </c>
      <c r="F30" s="181"/>
      <c r="G30" s="182">
        <f t="shared" si="6"/>
        <v>0</v>
      </c>
      <c r="H30" s="181"/>
      <c r="I30" s="182">
        <f t="shared" si="7"/>
        <v>0</v>
      </c>
      <c r="J30" s="181"/>
      <c r="K30" s="182">
        <f t="shared" si="8"/>
        <v>0</v>
      </c>
      <c r="L30" s="182">
        <v>15</v>
      </c>
      <c r="M30" s="182">
        <f t="shared" si="9"/>
        <v>0</v>
      </c>
      <c r="N30" s="182">
        <v>0</v>
      </c>
      <c r="O30" s="182">
        <f t="shared" si="10"/>
        <v>0</v>
      </c>
      <c r="P30" s="182">
        <v>0</v>
      </c>
      <c r="Q30" s="182">
        <f t="shared" si="11"/>
        <v>0</v>
      </c>
      <c r="R30" s="182"/>
      <c r="S30" s="182" t="s">
        <v>265</v>
      </c>
      <c r="T30" s="161">
        <v>0</v>
      </c>
      <c r="U30" s="161">
        <f>ROUND(E30*T30,2)</f>
        <v>0</v>
      </c>
      <c r="V30" s="161"/>
      <c r="W30" s="152"/>
      <c r="X30" s="152"/>
      <c r="Y30" s="152"/>
      <c r="Z30" s="152"/>
      <c r="AA30" s="152"/>
      <c r="AB30" s="152"/>
      <c r="AC30" s="152"/>
      <c r="AD30" s="152"/>
      <c r="AE30" s="152"/>
      <c r="AF30" s="152" t="s">
        <v>325</v>
      </c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 spans="1:59" outlineLevel="1" x14ac:dyDescent="0.2">
      <c r="A31" s="177">
        <v>22</v>
      </c>
      <c r="B31" s="178" t="s">
        <v>1601</v>
      </c>
      <c r="C31" s="186" t="s">
        <v>1602</v>
      </c>
      <c r="D31" s="179" t="s">
        <v>364</v>
      </c>
      <c r="E31" s="180">
        <v>420</v>
      </c>
      <c r="F31" s="181"/>
      <c r="G31" s="182">
        <f t="shared" si="6"/>
        <v>0</v>
      </c>
      <c r="H31" s="181"/>
      <c r="I31" s="182">
        <f t="shared" si="7"/>
        <v>0</v>
      </c>
      <c r="J31" s="181"/>
      <c r="K31" s="182">
        <f t="shared" si="8"/>
        <v>0</v>
      </c>
      <c r="L31" s="182">
        <v>15</v>
      </c>
      <c r="M31" s="182">
        <f t="shared" si="9"/>
        <v>0</v>
      </c>
      <c r="N31" s="182">
        <v>0</v>
      </c>
      <c r="O31" s="182">
        <f t="shared" si="10"/>
        <v>0</v>
      </c>
      <c r="P31" s="182">
        <v>0</v>
      </c>
      <c r="Q31" s="182">
        <f t="shared" si="11"/>
        <v>0</v>
      </c>
      <c r="R31" s="182"/>
      <c r="S31" s="182" t="s">
        <v>265</v>
      </c>
      <c r="T31" s="161">
        <v>0</v>
      </c>
      <c r="U31" s="161">
        <f>ROUND(E31*T31,2)</f>
        <v>0</v>
      </c>
      <c r="V31" s="161"/>
      <c r="W31" s="152"/>
      <c r="X31" s="152"/>
      <c r="Y31" s="152"/>
      <c r="Z31" s="152"/>
      <c r="AA31" s="152"/>
      <c r="AB31" s="152"/>
      <c r="AC31" s="152"/>
      <c r="AD31" s="152"/>
      <c r="AE31" s="152"/>
      <c r="AF31" s="152" t="s">
        <v>325</v>
      </c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</row>
    <row r="32" spans="1:59" outlineLevel="1" x14ac:dyDescent="0.2">
      <c r="A32" s="177">
        <v>23</v>
      </c>
      <c r="B32" s="178" t="s">
        <v>1603</v>
      </c>
      <c r="C32" s="186" t="s">
        <v>1604</v>
      </c>
      <c r="D32" s="179" t="s">
        <v>1500</v>
      </c>
      <c r="E32" s="180">
        <v>48</v>
      </c>
      <c r="F32" s="181"/>
      <c r="G32" s="182">
        <f t="shared" si="6"/>
        <v>0</v>
      </c>
      <c r="H32" s="181"/>
      <c r="I32" s="182">
        <f t="shared" si="7"/>
        <v>0</v>
      </c>
      <c r="J32" s="181"/>
      <c r="K32" s="182">
        <f t="shared" si="8"/>
        <v>0</v>
      </c>
      <c r="L32" s="182">
        <v>15</v>
      </c>
      <c r="M32" s="182">
        <f t="shared" si="9"/>
        <v>0</v>
      </c>
      <c r="N32" s="182">
        <v>0</v>
      </c>
      <c r="O32" s="182">
        <f t="shared" si="10"/>
        <v>0</v>
      </c>
      <c r="P32" s="182">
        <v>0</v>
      </c>
      <c r="Q32" s="182">
        <f t="shared" si="11"/>
        <v>0</v>
      </c>
      <c r="R32" s="182"/>
      <c r="S32" s="182" t="s">
        <v>265</v>
      </c>
      <c r="T32" s="161">
        <v>0</v>
      </c>
      <c r="U32" s="161">
        <f>ROUND(E32*T32,2)</f>
        <v>0</v>
      </c>
      <c r="V32" s="161"/>
      <c r="W32" s="152"/>
      <c r="X32" s="152"/>
      <c r="Y32" s="152"/>
      <c r="Z32" s="152"/>
      <c r="AA32" s="152"/>
      <c r="AB32" s="152"/>
      <c r="AC32" s="152"/>
      <c r="AD32" s="152"/>
      <c r="AE32" s="152"/>
      <c r="AF32" s="152" t="s">
        <v>325</v>
      </c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</row>
    <row r="33" spans="1:59" outlineLevel="1" x14ac:dyDescent="0.2">
      <c r="A33" s="177">
        <v>24</v>
      </c>
      <c r="B33" s="178" t="s">
        <v>1605</v>
      </c>
      <c r="C33" s="186" t="s">
        <v>1606</v>
      </c>
      <c r="D33" s="179" t="s">
        <v>1500</v>
      </c>
      <c r="E33" s="180">
        <v>5</v>
      </c>
      <c r="F33" s="181"/>
      <c r="G33" s="182">
        <f t="shared" si="6"/>
        <v>0</v>
      </c>
      <c r="H33" s="181"/>
      <c r="I33" s="182">
        <f t="shared" si="7"/>
        <v>0</v>
      </c>
      <c r="J33" s="181"/>
      <c r="K33" s="182">
        <f t="shared" si="8"/>
        <v>0</v>
      </c>
      <c r="L33" s="182">
        <v>15</v>
      </c>
      <c r="M33" s="182">
        <f t="shared" si="9"/>
        <v>0</v>
      </c>
      <c r="N33" s="182">
        <v>0</v>
      </c>
      <c r="O33" s="182">
        <f t="shared" si="10"/>
        <v>0</v>
      </c>
      <c r="P33" s="182">
        <v>0</v>
      </c>
      <c r="Q33" s="182">
        <f t="shared" si="11"/>
        <v>0</v>
      </c>
      <c r="R33" s="182"/>
      <c r="S33" s="182" t="s">
        <v>265</v>
      </c>
      <c r="T33" s="161">
        <v>0</v>
      </c>
      <c r="U33" s="161">
        <f>ROUND(E33*T33,2)</f>
        <v>0</v>
      </c>
      <c r="V33" s="161"/>
      <c r="W33" s="152"/>
      <c r="X33" s="152"/>
      <c r="Y33" s="152"/>
      <c r="Z33" s="152"/>
      <c r="AA33" s="152"/>
      <c r="AB33" s="152"/>
      <c r="AC33" s="152"/>
      <c r="AD33" s="152"/>
      <c r="AE33" s="152"/>
      <c r="AF33" s="152" t="s">
        <v>325</v>
      </c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</row>
    <row r="34" spans="1:59" outlineLevel="1" x14ac:dyDescent="0.2">
      <c r="A34" s="177">
        <v>25</v>
      </c>
      <c r="B34" s="178" t="s">
        <v>1607</v>
      </c>
      <c r="C34" s="186" t="s">
        <v>1608</v>
      </c>
      <c r="D34" s="179" t="s">
        <v>1609</v>
      </c>
      <c r="E34" s="180">
        <v>12</v>
      </c>
      <c r="F34" s="181"/>
      <c r="G34" s="182">
        <f t="shared" si="6"/>
        <v>0</v>
      </c>
      <c r="H34" s="181"/>
      <c r="I34" s="182">
        <f t="shared" si="7"/>
        <v>0</v>
      </c>
      <c r="J34" s="181"/>
      <c r="K34" s="182">
        <f t="shared" si="8"/>
        <v>0</v>
      </c>
      <c r="L34" s="182">
        <v>15</v>
      </c>
      <c r="M34" s="182">
        <f t="shared" si="9"/>
        <v>0</v>
      </c>
      <c r="N34" s="182">
        <v>0</v>
      </c>
      <c r="O34" s="182">
        <f t="shared" si="10"/>
        <v>0</v>
      </c>
      <c r="P34" s="182">
        <v>0</v>
      </c>
      <c r="Q34" s="182">
        <f t="shared" si="11"/>
        <v>0</v>
      </c>
      <c r="R34" s="182"/>
      <c r="S34" s="182" t="s">
        <v>265</v>
      </c>
      <c r="T34" s="161">
        <v>0</v>
      </c>
      <c r="U34" s="161">
        <f>ROUND(E34*T34,2)</f>
        <v>0</v>
      </c>
      <c r="V34" s="161"/>
      <c r="W34" s="152"/>
      <c r="X34" s="152"/>
      <c r="Y34" s="152"/>
      <c r="Z34" s="152"/>
      <c r="AA34" s="152"/>
      <c r="AB34" s="152"/>
      <c r="AC34" s="152"/>
      <c r="AD34" s="152"/>
      <c r="AE34" s="152"/>
      <c r="AF34" s="152" t="s">
        <v>325</v>
      </c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</row>
    <row r="35" spans="1:59" outlineLevel="1" x14ac:dyDescent="0.2">
      <c r="A35" s="177">
        <v>26</v>
      </c>
      <c r="B35" s="178" t="s">
        <v>1610</v>
      </c>
      <c r="C35" s="186" t="s">
        <v>1611</v>
      </c>
      <c r="D35" s="179" t="s">
        <v>1609</v>
      </c>
      <c r="E35" s="180">
        <v>8</v>
      </c>
      <c r="F35" s="181"/>
      <c r="G35" s="182">
        <f t="shared" si="6"/>
        <v>0</v>
      </c>
      <c r="H35" s="181"/>
      <c r="I35" s="182">
        <f t="shared" si="7"/>
        <v>0</v>
      </c>
      <c r="J35" s="181"/>
      <c r="K35" s="182">
        <f t="shared" si="8"/>
        <v>0</v>
      </c>
      <c r="L35" s="182">
        <v>15</v>
      </c>
      <c r="M35" s="182">
        <f t="shared" si="9"/>
        <v>0</v>
      </c>
      <c r="N35" s="182">
        <v>0</v>
      </c>
      <c r="O35" s="182">
        <f t="shared" si="10"/>
        <v>0</v>
      </c>
      <c r="P35" s="182">
        <v>0</v>
      </c>
      <c r="Q35" s="182">
        <f t="shared" si="11"/>
        <v>0</v>
      </c>
      <c r="R35" s="182"/>
      <c r="S35" s="182" t="s">
        <v>265</v>
      </c>
      <c r="T35" s="161">
        <v>0</v>
      </c>
      <c r="U35" s="161">
        <f>ROUND(E35*T35,2)</f>
        <v>0</v>
      </c>
      <c r="V35" s="161"/>
      <c r="W35" s="152"/>
      <c r="X35" s="152"/>
      <c r="Y35" s="152"/>
      <c r="Z35" s="152"/>
      <c r="AA35" s="152"/>
      <c r="AB35" s="152"/>
      <c r="AC35" s="152"/>
      <c r="AD35" s="152"/>
      <c r="AE35" s="152"/>
      <c r="AF35" s="152" t="s">
        <v>325</v>
      </c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</row>
    <row r="36" spans="1:59" outlineLevel="1" x14ac:dyDescent="0.2">
      <c r="A36" s="177">
        <v>27</v>
      </c>
      <c r="B36" s="178" t="s">
        <v>1612</v>
      </c>
      <c r="C36" s="186" t="s">
        <v>1613</v>
      </c>
      <c r="D36" s="179" t="s">
        <v>1609</v>
      </c>
      <c r="E36" s="180">
        <v>5</v>
      </c>
      <c r="F36" s="181"/>
      <c r="G36" s="182">
        <f t="shared" si="6"/>
        <v>0</v>
      </c>
      <c r="H36" s="181"/>
      <c r="I36" s="182">
        <f t="shared" si="7"/>
        <v>0</v>
      </c>
      <c r="J36" s="181"/>
      <c r="K36" s="182">
        <f t="shared" si="8"/>
        <v>0</v>
      </c>
      <c r="L36" s="182">
        <v>15</v>
      </c>
      <c r="M36" s="182">
        <f t="shared" si="9"/>
        <v>0</v>
      </c>
      <c r="N36" s="182">
        <v>0</v>
      </c>
      <c r="O36" s="182">
        <f t="shared" si="10"/>
        <v>0</v>
      </c>
      <c r="P36" s="182">
        <v>0</v>
      </c>
      <c r="Q36" s="182">
        <f t="shared" si="11"/>
        <v>0</v>
      </c>
      <c r="R36" s="182"/>
      <c r="S36" s="182" t="s">
        <v>265</v>
      </c>
      <c r="T36" s="161">
        <v>0</v>
      </c>
      <c r="U36" s="161">
        <f>ROUND(E36*T36,2)</f>
        <v>0</v>
      </c>
      <c r="V36" s="161"/>
      <c r="W36" s="152"/>
      <c r="X36" s="152"/>
      <c r="Y36" s="152"/>
      <c r="Z36" s="152"/>
      <c r="AA36" s="152"/>
      <c r="AB36" s="152"/>
      <c r="AC36" s="152"/>
      <c r="AD36" s="152"/>
      <c r="AE36" s="152"/>
      <c r="AF36" s="152" t="s">
        <v>325</v>
      </c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</row>
    <row r="37" spans="1:59" outlineLevel="1" x14ac:dyDescent="0.2">
      <c r="A37" s="177">
        <v>28</v>
      </c>
      <c r="B37" s="178" t="s">
        <v>1614</v>
      </c>
      <c r="C37" s="186" t="s">
        <v>1615</v>
      </c>
      <c r="D37" s="179" t="s">
        <v>1609</v>
      </c>
      <c r="E37" s="180">
        <v>1</v>
      </c>
      <c r="F37" s="181"/>
      <c r="G37" s="182">
        <f t="shared" si="6"/>
        <v>0</v>
      </c>
      <c r="H37" s="181"/>
      <c r="I37" s="182">
        <f t="shared" si="7"/>
        <v>0</v>
      </c>
      <c r="J37" s="181"/>
      <c r="K37" s="182">
        <f t="shared" si="8"/>
        <v>0</v>
      </c>
      <c r="L37" s="182">
        <v>15</v>
      </c>
      <c r="M37" s="182">
        <f t="shared" si="9"/>
        <v>0</v>
      </c>
      <c r="N37" s="182">
        <v>0</v>
      </c>
      <c r="O37" s="182">
        <f t="shared" si="10"/>
        <v>0</v>
      </c>
      <c r="P37" s="182">
        <v>0</v>
      </c>
      <c r="Q37" s="182">
        <f t="shared" si="11"/>
        <v>0</v>
      </c>
      <c r="R37" s="182"/>
      <c r="S37" s="182" t="s">
        <v>265</v>
      </c>
      <c r="T37" s="161">
        <v>0</v>
      </c>
      <c r="U37" s="161">
        <f>ROUND(E37*T37,2)</f>
        <v>0</v>
      </c>
      <c r="V37" s="161"/>
      <c r="W37" s="152"/>
      <c r="X37" s="152"/>
      <c r="Y37" s="152"/>
      <c r="Z37" s="152"/>
      <c r="AA37" s="152"/>
      <c r="AB37" s="152"/>
      <c r="AC37" s="152"/>
      <c r="AD37" s="152"/>
      <c r="AE37" s="152"/>
      <c r="AF37" s="152" t="s">
        <v>325</v>
      </c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</row>
    <row r="38" spans="1:59" outlineLevel="1" x14ac:dyDescent="0.2">
      <c r="A38" s="177">
        <v>29</v>
      </c>
      <c r="B38" s="178" t="s">
        <v>1616</v>
      </c>
      <c r="C38" s="186" t="s">
        <v>1617</v>
      </c>
      <c r="D38" s="179" t="s">
        <v>1598</v>
      </c>
      <c r="E38" s="180">
        <v>1</v>
      </c>
      <c r="F38" s="181"/>
      <c r="G38" s="182">
        <f t="shared" si="6"/>
        <v>0</v>
      </c>
      <c r="H38" s="181"/>
      <c r="I38" s="182">
        <f t="shared" si="7"/>
        <v>0</v>
      </c>
      <c r="J38" s="181"/>
      <c r="K38" s="182">
        <f t="shared" si="8"/>
        <v>0</v>
      </c>
      <c r="L38" s="182">
        <v>15</v>
      </c>
      <c r="M38" s="182">
        <f t="shared" si="9"/>
        <v>0</v>
      </c>
      <c r="N38" s="182">
        <v>0</v>
      </c>
      <c r="O38" s="182">
        <f t="shared" si="10"/>
        <v>0</v>
      </c>
      <c r="P38" s="182">
        <v>0</v>
      </c>
      <c r="Q38" s="182">
        <f t="shared" si="11"/>
        <v>0</v>
      </c>
      <c r="R38" s="182"/>
      <c r="S38" s="182" t="s">
        <v>265</v>
      </c>
      <c r="T38" s="161">
        <v>0</v>
      </c>
      <c r="U38" s="161">
        <f>ROUND(E38*T38,2)</f>
        <v>0</v>
      </c>
      <c r="V38" s="161"/>
      <c r="W38" s="152"/>
      <c r="X38" s="152"/>
      <c r="Y38" s="152"/>
      <c r="Z38" s="152"/>
      <c r="AA38" s="152"/>
      <c r="AB38" s="152"/>
      <c r="AC38" s="152"/>
      <c r="AD38" s="152"/>
      <c r="AE38" s="152"/>
      <c r="AF38" s="152" t="s">
        <v>325</v>
      </c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</row>
    <row r="39" spans="1:59" outlineLevel="1" x14ac:dyDescent="0.2">
      <c r="A39" s="177">
        <v>30</v>
      </c>
      <c r="B39" s="178" t="s">
        <v>1618</v>
      </c>
      <c r="C39" s="186" t="s">
        <v>1619</v>
      </c>
      <c r="D39" s="179" t="s">
        <v>1609</v>
      </c>
      <c r="E39" s="180">
        <v>15</v>
      </c>
      <c r="F39" s="181"/>
      <c r="G39" s="182">
        <f t="shared" si="6"/>
        <v>0</v>
      </c>
      <c r="H39" s="181"/>
      <c r="I39" s="182">
        <f t="shared" si="7"/>
        <v>0</v>
      </c>
      <c r="J39" s="181"/>
      <c r="K39" s="182">
        <f t="shared" si="8"/>
        <v>0</v>
      </c>
      <c r="L39" s="182">
        <v>15</v>
      </c>
      <c r="M39" s="182">
        <f t="shared" si="9"/>
        <v>0</v>
      </c>
      <c r="N39" s="182">
        <v>0</v>
      </c>
      <c r="O39" s="182">
        <f t="shared" si="10"/>
        <v>0</v>
      </c>
      <c r="P39" s="182">
        <v>0</v>
      </c>
      <c r="Q39" s="182">
        <f t="shared" si="11"/>
        <v>0</v>
      </c>
      <c r="R39" s="182"/>
      <c r="S39" s="182" t="s">
        <v>265</v>
      </c>
      <c r="T39" s="161">
        <v>0</v>
      </c>
      <c r="U39" s="161">
        <f>ROUND(E39*T39,2)</f>
        <v>0</v>
      </c>
      <c r="V39" s="161"/>
      <c r="W39" s="152"/>
      <c r="X39" s="152"/>
      <c r="Y39" s="152"/>
      <c r="Z39" s="152"/>
      <c r="AA39" s="152"/>
      <c r="AB39" s="152"/>
      <c r="AC39" s="152"/>
      <c r="AD39" s="152"/>
      <c r="AE39" s="152"/>
      <c r="AF39" s="152" t="s">
        <v>325</v>
      </c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</row>
    <row r="40" spans="1:59" outlineLevel="1" x14ac:dyDescent="0.2">
      <c r="A40" s="177">
        <v>31</v>
      </c>
      <c r="B40" s="178" t="s">
        <v>1620</v>
      </c>
      <c r="C40" s="186" t="s">
        <v>1621</v>
      </c>
      <c r="D40" s="179" t="s">
        <v>1609</v>
      </c>
      <c r="E40" s="180">
        <v>8</v>
      </c>
      <c r="F40" s="181"/>
      <c r="G40" s="182">
        <f t="shared" si="6"/>
        <v>0</v>
      </c>
      <c r="H40" s="181"/>
      <c r="I40" s="182">
        <f t="shared" si="7"/>
        <v>0</v>
      </c>
      <c r="J40" s="181"/>
      <c r="K40" s="182">
        <f t="shared" si="8"/>
        <v>0</v>
      </c>
      <c r="L40" s="182">
        <v>15</v>
      </c>
      <c r="M40" s="182">
        <f t="shared" si="9"/>
        <v>0</v>
      </c>
      <c r="N40" s="182">
        <v>0</v>
      </c>
      <c r="O40" s="182">
        <f t="shared" si="10"/>
        <v>0</v>
      </c>
      <c r="P40" s="182">
        <v>0</v>
      </c>
      <c r="Q40" s="182">
        <f t="shared" si="11"/>
        <v>0</v>
      </c>
      <c r="R40" s="182"/>
      <c r="S40" s="182" t="s">
        <v>265</v>
      </c>
      <c r="T40" s="161">
        <v>0</v>
      </c>
      <c r="U40" s="161">
        <f>ROUND(E40*T40,2)</f>
        <v>0</v>
      </c>
      <c r="V40" s="161"/>
      <c r="W40" s="152"/>
      <c r="X40" s="152"/>
      <c r="Y40" s="152"/>
      <c r="Z40" s="152"/>
      <c r="AA40" s="152"/>
      <c r="AB40" s="152"/>
      <c r="AC40" s="152"/>
      <c r="AD40" s="152"/>
      <c r="AE40" s="152"/>
      <c r="AF40" s="152" t="s">
        <v>325</v>
      </c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</row>
    <row r="41" spans="1:59" ht="22.5" outlineLevel="1" x14ac:dyDescent="0.2">
      <c r="A41" s="177">
        <v>32</v>
      </c>
      <c r="B41" s="178" t="s">
        <v>1622</v>
      </c>
      <c r="C41" s="186" t="s">
        <v>1623</v>
      </c>
      <c r="D41" s="179" t="s">
        <v>1609</v>
      </c>
      <c r="E41" s="180">
        <v>8</v>
      </c>
      <c r="F41" s="181"/>
      <c r="G41" s="182">
        <f t="shared" si="6"/>
        <v>0</v>
      </c>
      <c r="H41" s="181"/>
      <c r="I41" s="182">
        <f t="shared" si="7"/>
        <v>0</v>
      </c>
      <c r="J41" s="181"/>
      <c r="K41" s="182">
        <f t="shared" si="8"/>
        <v>0</v>
      </c>
      <c r="L41" s="182">
        <v>15</v>
      </c>
      <c r="M41" s="182">
        <f t="shared" si="9"/>
        <v>0</v>
      </c>
      <c r="N41" s="182">
        <v>0</v>
      </c>
      <c r="O41" s="182">
        <f t="shared" si="10"/>
        <v>0</v>
      </c>
      <c r="P41" s="182">
        <v>0</v>
      </c>
      <c r="Q41" s="182">
        <f t="shared" si="11"/>
        <v>0</v>
      </c>
      <c r="R41" s="182"/>
      <c r="S41" s="182" t="s">
        <v>265</v>
      </c>
      <c r="T41" s="161">
        <v>0</v>
      </c>
      <c r="U41" s="161">
        <f>ROUND(E41*T41,2)</f>
        <v>0</v>
      </c>
      <c r="V41" s="161"/>
      <c r="W41" s="152"/>
      <c r="X41" s="152"/>
      <c r="Y41" s="152"/>
      <c r="Z41" s="152"/>
      <c r="AA41" s="152"/>
      <c r="AB41" s="152"/>
      <c r="AC41" s="152"/>
      <c r="AD41" s="152"/>
      <c r="AE41" s="152"/>
      <c r="AF41" s="152" t="s">
        <v>325</v>
      </c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</row>
    <row r="42" spans="1:59" outlineLevel="1" x14ac:dyDescent="0.2">
      <c r="A42" s="177">
        <v>33</v>
      </c>
      <c r="B42" s="178" t="s">
        <v>1624</v>
      </c>
      <c r="C42" s="186" t="s">
        <v>1625</v>
      </c>
      <c r="D42" s="179" t="s">
        <v>1598</v>
      </c>
      <c r="E42" s="180">
        <v>1</v>
      </c>
      <c r="F42" s="181"/>
      <c r="G42" s="182">
        <f t="shared" si="6"/>
        <v>0</v>
      </c>
      <c r="H42" s="181"/>
      <c r="I42" s="182">
        <f t="shared" si="7"/>
        <v>0</v>
      </c>
      <c r="J42" s="181"/>
      <c r="K42" s="182">
        <f t="shared" si="8"/>
        <v>0</v>
      </c>
      <c r="L42" s="182">
        <v>15</v>
      </c>
      <c r="M42" s="182">
        <f t="shared" si="9"/>
        <v>0</v>
      </c>
      <c r="N42" s="182">
        <v>0</v>
      </c>
      <c r="O42" s="182">
        <f t="shared" si="10"/>
        <v>0</v>
      </c>
      <c r="P42" s="182">
        <v>0</v>
      </c>
      <c r="Q42" s="182">
        <f t="shared" si="11"/>
        <v>0</v>
      </c>
      <c r="R42" s="182"/>
      <c r="S42" s="182" t="s">
        <v>265</v>
      </c>
      <c r="T42" s="161">
        <v>0</v>
      </c>
      <c r="U42" s="161">
        <f>ROUND(E42*T42,2)</f>
        <v>0</v>
      </c>
      <c r="V42" s="161"/>
      <c r="W42" s="152"/>
      <c r="X42" s="152"/>
      <c r="Y42" s="152"/>
      <c r="Z42" s="152"/>
      <c r="AA42" s="152"/>
      <c r="AB42" s="152"/>
      <c r="AC42" s="152"/>
      <c r="AD42" s="152"/>
      <c r="AE42" s="152"/>
      <c r="AF42" s="152" t="s">
        <v>325</v>
      </c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</row>
    <row r="43" spans="1:59" outlineLevel="1" x14ac:dyDescent="0.2">
      <c r="A43" s="177">
        <v>34</v>
      </c>
      <c r="B43" s="178" t="s">
        <v>1626</v>
      </c>
      <c r="C43" s="186" t="s">
        <v>1627</v>
      </c>
      <c r="D43" s="179" t="s">
        <v>1598</v>
      </c>
      <c r="E43" s="180">
        <v>1</v>
      </c>
      <c r="F43" s="181"/>
      <c r="G43" s="182">
        <f t="shared" si="6"/>
        <v>0</v>
      </c>
      <c r="H43" s="181"/>
      <c r="I43" s="182">
        <f t="shared" si="7"/>
        <v>0</v>
      </c>
      <c r="J43" s="181"/>
      <c r="K43" s="182">
        <f t="shared" si="8"/>
        <v>0</v>
      </c>
      <c r="L43" s="182">
        <v>15</v>
      </c>
      <c r="M43" s="182">
        <f t="shared" si="9"/>
        <v>0</v>
      </c>
      <c r="N43" s="182">
        <v>0</v>
      </c>
      <c r="O43" s="182">
        <f t="shared" si="10"/>
        <v>0</v>
      </c>
      <c r="P43" s="182">
        <v>0</v>
      </c>
      <c r="Q43" s="182">
        <f t="shared" si="11"/>
        <v>0</v>
      </c>
      <c r="R43" s="182"/>
      <c r="S43" s="182" t="s">
        <v>265</v>
      </c>
      <c r="T43" s="161">
        <v>0</v>
      </c>
      <c r="U43" s="161">
        <f>ROUND(E43*T43,2)</f>
        <v>0</v>
      </c>
      <c r="V43" s="161"/>
      <c r="W43" s="152"/>
      <c r="X43" s="152"/>
      <c r="Y43" s="152"/>
      <c r="Z43" s="152"/>
      <c r="AA43" s="152"/>
      <c r="AB43" s="152"/>
      <c r="AC43" s="152"/>
      <c r="AD43" s="152"/>
      <c r="AE43" s="152"/>
      <c r="AF43" s="152" t="s">
        <v>325</v>
      </c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</row>
    <row r="44" spans="1:59" x14ac:dyDescent="0.2">
      <c r="A44" s="166" t="s">
        <v>260</v>
      </c>
      <c r="B44" s="167" t="s">
        <v>112</v>
      </c>
      <c r="C44" s="185" t="s">
        <v>113</v>
      </c>
      <c r="D44" s="168"/>
      <c r="E44" s="169"/>
      <c r="F44" s="170"/>
      <c r="G44" s="170">
        <f>SUMIF(AF45:AF56,"&lt;&gt;NOR",G45:G56)</f>
        <v>0</v>
      </c>
      <c r="H44" s="170"/>
      <c r="I44" s="170">
        <f>SUM(I45:I56)</f>
        <v>0</v>
      </c>
      <c r="J44" s="170"/>
      <c r="K44" s="170">
        <f>SUM(K45:K56)</f>
        <v>0</v>
      </c>
      <c r="L44" s="170"/>
      <c r="M44" s="170">
        <f>SUM(M45:M56)</f>
        <v>0</v>
      </c>
      <c r="N44" s="170"/>
      <c r="O44" s="170">
        <f>SUM(O45:O56)</f>
        <v>0</v>
      </c>
      <c r="P44" s="170"/>
      <c r="Q44" s="170">
        <f>SUM(Q45:Q56)</f>
        <v>0</v>
      </c>
      <c r="R44" s="170"/>
      <c r="S44" s="170"/>
      <c r="T44" s="165"/>
      <c r="U44" s="165">
        <f>SUM(U45:U56)</f>
        <v>0</v>
      </c>
      <c r="V44" s="165"/>
      <c r="AF44" t="s">
        <v>261</v>
      </c>
    </row>
    <row r="45" spans="1:59" outlineLevel="1" x14ac:dyDescent="0.2">
      <c r="A45" s="177">
        <v>35</v>
      </c>
      <c r="B45" s="178" t="s">
        <v>1558</v>
      </c>
      <c r="C45" s="186" t="s">
        <v>1628</v>
      </c>
      <c r="D45" s="179" t="s">
        <v>1500</v>
      </c>
      <c r="E45" s="180">
        <v>8</v>
      </c>
      <c r="F45" s="181"/>
      <c r="G45" s="182">
        <f t="shared" ref="G45:G56" si="12">ROUND(E45*F45,2)</f>
        <v>0</v>
      </c>
      <c r="H45" s="181"/>
      <c r="I45" s="182">
        <f t="shared" ref="I45:I56" si="13">ROUND(E45*H45,2)</f>
        <v>0</v>
      </c>
      <c r="J45" s="181"/>
      <c r="K45" s="182">
        <f t="shared" ref="K45:K56" si="14">ROUND(E45*J45,2)</f>
        <v>0</v>
      </c>
      <c r="L45" s="182">
        <v>15</v>
      </c>
      <c r="M45" s="182">
        <f t="shared" ref="M45:M56" si="15">G45*(1+L45/100)</f>
        <v>0</v>
      </c>
      <c r="N45" s="182">
        <v>0</v>
      </c>
      <c r="O45" s="182">
        <f t="shared" ref="O45:O56" si="16">ROUND(E45*N45,2)</f>
        <v>0</v>
      </c>
      <c r="P45" s="182">
        <v>0</v>
      </c>
      <c r="Q45" s="182">
        <f t="shared" ref="Q45:Q56" si="17">ROUND(E45*P45,2)</f>
        <v>0</v>
      </c>
      <c r="R45" s="182"/>
      <c r="S45" s="182" t="s">
        <v>265</v>
      </c>
      <c r="T45" s="161">
        <v>0</v>
      </c>
      <c r="U45" s="161">
        <f>ROUND(E45*T45,2)</f>
        <v>0</v>
      </c>
      <c r="V45" s="161"/>
      <c r="W45" s="152"/>
      <c r="X45" s="152"/>
      <c r="Y45" s="152"/>
      <c r="Z45" s="152"/>
      <c r="AA45" s="152"/>
      <c r="AB45" s="152"/>
      <c r="AC45" s="152"/>
      <c r="AD45" s="152"/>
      <c r="AE45" s="152"/>
      <c r="AF45" s="152" t="s">
        <v>1548</v>
      </c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</row>
    <row r="46" spans="1:59" outlineLevel="1" x14ac:dyDescent="0.2">
      <c r="A46" s="177">
        <v>36</v>
      </c>
      <c r="B46" s="178" t="s">
        <v>1568</v>
      </c>
      <c r="C46" s="186" t="s">
        <v>1632</v>
      </c>
      <c r="D46" s="179" t="s">
        <v>1500</v>
      </c>
      <c r="E46" s="180">
        <v>15</v>
      </c>
      <c r="F46" s="181"/>
      <c r="G46" s="182">
        <f t="shared" si="12"/>
        <v>0</v>
      </c>
      <c r="H46" s="181"/>
      <c r="I46" s="182">
        <f t="shared" si="13"/>
        <v>0</v>
      </c>
      <c r="J46" s="181"/>
      <c r="K46" s="182">
        <f t="shared" si="14"/>
        <v>0</v>
      </c>
      <c r="L46" s="182">
        <v>15</v>
      </c>
      <c r="M46" s="182">
        <f t="shared" si="15"/>
        <v>0</v>
      </c>
      <c r="N46" s="182">
        <v>0</v>
      </c>
      <c r="O46" s="182">
        <f t="shared" si="16"/>
        <v>0</v>
      </c>
      <c r="P46" s="182">
        <v>0</v>
      </c>
      <c r="Q46" s="182">
        <f t="shared" si="17"/>
        <v>0</v>
      </c>
      <c r="R46" s="182"/>
      <c r="S46" s="182" t="s">
        <v>265</v>
      </c>
      <c r="T46" s="161">
        <v>0</v>
      </c>
      <c r="U46" s="161">
        <f>ROUND(E46*T46,2)</f>
        <v>0</v>
      </c>
      <c r="V46" s="161"/>
      <c r="W46" s="152"/>
      <c r="X46" s="152"/>
      <c r="Y46" s="152"/>
      <c r="Z46" s="152"/>
      <c r="AA46" s="152"/>
      <c r="AB46" s="152"/>
      <c r="AC46" s="152"/>
      <c r="AD46" s="152"/>
      <c r="AE46" s="152"/>
      <c r="AF46" s="152" t="s">
        <v>1548</v>
      </c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</row>
    <row r="47" spans="1:59" outlineLevel="1" x14ac:dyDescent="0.2">
      <c r="A47" s="177">
        <v>37</v>
      </c>
      <c r="B47" s="178" t="s">
        <v>1570</v>
      </c>
      <c r="C47" s="186" t="s">
        <v>1633</v>
      </c>
      <c r="D47" s="179" t="s">
        <v>1500</v>
      </c>
      <c r="E47" s="180">
        <v>2</v>
      </c>
      <c r="F47" s="181"/>
      <c r="G47" s="182">
        <f t="shared" si="12"/>
        <v>0</v>
      </c>
      <c r="H47" s="181"/>
      <c r="I47" s="182">
        <f t="shared" si="13"/>
        <v>0</v>
      </c>
      <c r="J47" s="181"/>
      <c r="K47" s="182">
        <f t="shared" si="14"/>
        <v>0</v>
      </c>
      <c r="L47" s="182">
        <v>15</v>
      </c>
      <c r="M47" s="182">
        <f t="shared" si="15"/>
        <v>0</v>
      </c>
      <c r="N47" s="182">
        <v>0</v>
      </c>
      <c r="O47" s="182">
        <f t="shared" si="16"/>
        <v>0</v>
      </c>
      <c r="P47" s="182">
        <v>0</v>
      </c>
      <c r="Q47" s="182">
        <f t="shared" si="17"/>
        <v>0</v>
      </c>
      <c r="R47" s="182"/>
      <c r="S47" s="182" t="s">
        <v>265</v>
      </c>
      <c r="T47" s="161">
        <v>0</v>
      </c>
      <c r="U47" s="161">
        <f>ROUND(E47*T47,2)</f>
        <v>0</v>
      </c>
      <c r="V47" s="161"/>
      <c r="W47" s="152"/>
      <c r="X47" s="152"/>
      <c r="Y47" s="152"/>
      <c r="Z47" s="152"/>
      <c r="AA47" s="152"/>
      <c r="AB47" s="152"/>
      <c r="AC47" s="152"/>
      <c r="AD47" s="152"/>
      <c r="AE47" s="152"/>
      <c r="AF47" s="152" t="s">
        <v>1548</v>
      </c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</row>
    <row r="48" spans="1:59" outlineLevel="1" x14ac:dyDescent="0.2">
      <c r="A48" s="177">
        <v>38</v>
      </c>
      <c r="B48" s="178" t="s">
        <v>1572</v>
      </c>
      <c r="C48" s="186" t="s">
        <v>1634</v>
      </c>
      <c r="D48" s="179" t="s">
        <v>1500</v>
      </c>
      <c r="E48" s="180">
        <v>2</v>
      </c>
      <c r="F48" s="181"/>
      <c r="G48" s="182">
        <f t="shared" si="12"/>
        <v>0</v>
      </c>
      <c r="H48" s="181"/>
      <c r="I48" s="182">
        <f t="shared" si="13"/>
        <v>0</v>
      </c>
      <c r="J48" s="181"/>
      <c r="K48" s="182">
        <f t="shared" si="14"/>
        <v>0</v>
      </c>
      <c r="L48" s="182">
        <v>15</v>
      </c>
      <c r="M48" s="182">
        <f t="shared" si="15"/>
        <v>0</v>
      </c>
      <c r="N48" s="182">
        <v>0</v>
      </c>
      <c r="O48" s="182">
        <f t="shared" si="16"/>
        <v>0</v>
      </c>
      <c r="P48" s="182">
        <v>0</v>
      </c>
      <c r="Q48" s="182">
        <f t="shared" si="17"/>
        <v>0</v>
      </c>
      <c r="R48" s="182"/>
      <c r="S48" s="182" t="s">
        <v>265</v>
      </c>
      <c r="T48" s="161">
        <v>0</v>
      </c>
      <c r="U48" s="161">
        <f>ROUND(E48*T48,2)</f>
        <v>0</v>
      </c>
      <c r="V48" s="161"/>
      <c r="W48" s="152"/>
      <c r="X48" s="152"/>
      <c r="Y48" s="152"/>
      <c r="Z48" s="152"/>
      <c r="AA48" s="152"/>
      <c r="AB48" s="152"/>
      <c r="AC48" s="152"/>
      <c r="AD48" s="152"/>
      <c r="AE48" s="152"/>
      <c r="AF48" s="152" t="s">
        <v>1548</v>
      </c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</row>
    <row r="49" spans="1:59" outlineLevel="1" x14ac:dyDescent="0.2">
      <c r="A49" s="177">
        <v>39</v>
      </c>
      <c r="B49" s="178" t="s">
        <v>1574</v>
      </c>
      <c r="C49" s="186" t="s">
        <v>1635</v>
      </c>
      <c r="D49" s="179" t="s">
        <v>1500</v>
      </c>
      <c r="E49" s="180">
        <v>2</v>
      </c>
      <c r="F49" s="181"/>
      <c r="G49" s="182">
        <f t="shared" si="12"/>
        <v>0</v>
      </c>
      <c r="H49" s="181"/>
      <c r="I49" s="182">
        <f t="shared" si="13"/>
        <v>0</v>
      </c>
      <c r="J49" s="181"/>
      <c r="K49" s="182">
        <f t="shared" si="14"/>
        <v>0</v>
      </c>
      <c r="L49" s="182">
        <v>15</v>
      </c>
      <c r="M49" s="182">
        <f t="shared" si="15"/>
        <v>0</v>
      </c>
      <c r="N49" s="182">
        <v>0</v>
      </c>
      <c r="O49" s="182">
        <f t="shared" si="16"/>
        <v>0</v>
      </c>
      <c r="P49" s="182">
        <v>0</v>
      </c>
      <c r="Q49" s="182">
        <f t="shared" si="17"/>
        <v>0</v>
      </c>
      <c r="R49" s="182"/>
      <c r="S49" s="182" t="s">
        <v>265</v>
      </c>
      <c r="T49" s="161">
        <v>0</v>
      </c>
      <c r="U49" s="161">
        <f>ROUND(E49*T49,2)</f>
        <v>0</v>
      </c>
      <c r="V49" s="161"/>
      <c r="W49" s="152"/>
      <c r="X49" s="152"/>
      <c r="Y49" s="152"/>
      <c r="Z49" s="152"/>
      <c r="AA49" s="152"/>
      <c r="AB49" s="152"/>
      <c r="AC49" s="152"/>
      <c r="AD49" s="152"/>
      <c r="AE49" s="152"/>
      <c r="AF49" s="152" t="s">
        <v>1548</v>
      </c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</row>
    <row r="50" spans="1:59" outlineLevel="1" x14ac:dyDescent="0.2">
      <c r="A50" s="177">
        <v>40</v>
      </c>
      <c r="B50" s="178" t="s">
        <v>1576</v>
      </c>
      <c r="C50" s="186" t="s">
        <v>1636</v>
      </c>
      <c r="D50" s="179" t="s">
        <v>1500</v>
      </c>
      <c r="E50" s="180">
        <v>13</v>
      </c>
      <c r="F50" s="181"/>
      <c r="G50" s="182">
        <f t="shared" si="12"/>
        <v>0</v>
      </c>
      <c r="H50" s="181"/>
      <c r="I50" s="182">
        <f t="shared" si="13"/>
        <v>0</v>
      </c>
      <c r="J50" s="181"/>
      <c r="K50" s="182">
        <f t="shared" si="14"/>
        <v>0</v>
      </c>
      <c r="L50" s="182">
        <v>15</v>
      </c>
      <c r="M50" s="182">
        <f t="shared" si="15"/>
        <v>0</v>
      </c>
      <c r="N50" s="182">
        <v>0</v>
      </c>
      <c r="O50" s="182">
        <f t="shared" si="16"/>
        <v>0</v>
      </c>
      <c r="P50" s="182">
        <v>0</v>
      </c>
      <c r="Q50" s="182">
        <f t="shared" si="17"/>
        <v>0</v>
      </c>
      <c r="R50" s="182"/>
      <c r="S50" s="182" t="s">
        <v>265</v>
      </c>
      <c r="T50" s="161">
        <v>0</v>
      </c>
      <c r="U50" s="161">
        <f>ROUND(E50*T50,2)</f>
        <v>0</v>
      </c>
      <c r="V50" s="161"/>
      <c r="W50" s="152"/>
      <c r="X50" s="152"/>
      <c r="Y50" s="152"/>
      <c r="Z50" s="152"/>
      <c r="AA50" s="152"/>
      <c r="AB50" s="152"/>
      <c r="AC50" s="152"/>
      <c r="AD50" s="152"/>
      <c r="AE50" s="152"/>
      <c r="AF50" s="152" t="s">
        <v>1548</v>
      </c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</row>
    <row r="51" spans="1:59" outlineLevel="1" x14ac:dyDescent="0.2">
      <c r="A51" s="177">
        <v>41</v>
      </c>
      <c r="B51" s="178" t="s">
        <v>1578</v>
      </c>
      <c r="C51" s="186" t="s">
        <v>1637</v>
      </c>
      <c r="D51" s="179" t="s">
        <v>1500</v>
      </c>
      <c r="E51" s="180">
        <v>2</v>
      </c>
      <c r="F51" s="181"/>
      <c r="G51" s="182">
        <f t="shared" si="12"/>
        <v>0</v>
      </c>
      <c r="H51" s="181"/>
      <c r="I51" s="182">
        <f t="shared" si="13"/>
        <v>0</v>
      </c>
      <c r="J51" s="181"/>
      <c r="K51" s="182">
        <f t="shared" si="14"/>
        <v>0</v>
      </c>
      <c r="L51" s="182">
        <v>15</v>
      </c>
      <c r="M51" s="182">
        <f t="shared" si="15"/>
        <v>0</v>
      </c>
      <c r="N51" s="182">
        <v>0</v>
      </c>
      <c r="O51" s="182">
        <f t="shared" si="16"/>
        <v>0</v>
      </c>
      <c r="P51" s="182">
        <v>0</v>
      </c>
      <c r="Q51" s="182">
        <f t="shared" si="17"/>
        <v>0</v>
      </c>
      <c r="R51" s="182"/>
      <c r="S51" s="182" t="s">
        <v>265</v>
      </c>
      <c r="T51" s="161">
        <v>0</v>
      </c>
      <c r="U51" s="161">
        <f>ROUND(E51*T51,2)</f>
        <v>0</v>
      </c>
      <c r="V51" s="161"/>
      <c r="W51" s="152"/>
      <c r="X51" s="152"/>
      <c r="Y51" s="152"/>
      <c r="Z51" s="152"/>
      <c r="AA51" s="152"/>
      <c r="AB51" s="152"/>
      <c r="AC51" s="152"/>
      <c r="AD51" s="152"/>
      <c r="AE51" s="152"/>
      <c r="AF51" s="152" t="s">
        <v>1548</v>
      </c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</row>
    <row r="52" spans="1:59" outlineLevel="1" x14ac:dyDescent="0.2">
      <c r="A52" s="177">
        <v>42</v>
      </c>
      <c r="B52" s="178" t="s">
        <v>1580</v>
      </c>
      <c r="C52" s="186" t="s">
        <v>1638</v>
      </c>
      <c r="D52" s="179" t="s">
        <v>1500</v>
      </c>
      <c r="E52" s="180">
        <v>2</v>
      </c>
      <c r="F52" s="181"/>
      <c r="G52" s="182">
        <f t="shared" si="12"/>
        <v>0</v>
      </c>
      <c r="H52" s="181"/>
      <c r="I52" s="182">
        <f t="shared" si="13"/>
        <v>0</v>
      </c>
      <c r="J52" s="181"/>
      <c r="K52" s="182">
        <f t="shared" si="14"/>
        <v>0</v>
      </c>
      <c r="L52" s="182">
        <v>15</v>
      </c>
      <c r="M52" s="182">
        <f t="shared" si="15"/>
        <v>0</v>
      </c>
      <c r="N52" s="182">
        <v>0</v>
      </c>
      <c r="O52" s="182">
        <f t="shared" si="16"/>
        <v>0</v>
      </c>
      <c r="P52" s="182">
        <v>0</v>
      </c>
      <c r="Q52" s="182">
        <f t="shared" si="17"/>
        <v>0</v>
      </c>
      <c r="R52" s="182"/>
      <c r="S52" s="182" t="s">
        <v>265</v>
      </c>
      <c r="T52" s="161">
        <v>0</v>
      </c>
      <c r="U52" s="161">
        <f>ROUND(E52*T52,2)</f>
        <v>0</v>
      </c>
      <c r="V52" s="161"/>
      <c r="W52" s="152"/>
      <c r="X52" s="152"/>
      <c r="Y52" s="152"/>
      <c r="Z52" s="152"/>
      <c r="AA52" s="152"/>
      <c r="AB52" s="152"/>
      <c r="AC52" s="152"/>
      <c r="AD52" s="152"/>
      <c r="AE52" s="152"/>
      <c r="AF52" s="152" t="s">
        <v>1548</v>
      </c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</row>
    <row r="53" spans="1:59" outlineLevel="1" x14ac:dyDescent="0.2">
      <c r="A53" s="177">
        <v>43</v>
      </c>
      <c r="B53" s="178" t="s">
        <v>1582</v>
      </c>
      <c r="C53" s="186" t="s">
        <v>1639</v>
      </c>
      <c r="D53" s="179" t="s">
        <v>1500</v>
      </c>
      <c r="E53" s="180">
        <v>4</v>
      </c>
      <c r="F53" s="181"/>
      <c r="G53" s="182">
        <f t="shared" si="12"/>
        <v>0</v>
      </c>
      <c r="H53" s="181"/>
      <c r="I53" s="182">
        <f t="shared" si="13"/>
        <v>0</v>
      </c>
      <c r="J53" s="181"/>
      <c r="K53" s="182">
        <f t="shared" si="14"/>
        <v>0</v>
      </c>
      <c r="L53" s="182">
        <v>15</v>
      </c>
      <c r="M53" s="182">
        <f t="shared" si="15"/>
        <v>0</v>
      </c>
      <c r="N53" s="182">
        <v>0</v>
      </c>
      <c r="O53" s="182">
        <f t="shared" si="16"/>
        <v>0</v>
      </c>
      <c r="P53" s="182">
        <v>0</v>
      </c>
      <c r="Q53" s="182">
        <f t="shared" si="17"/>
        <v>0</v>
      </c>
      <c r="R53" s="182"/>
      <c r="S53" s="182" t="s">
        <v>265</v>
      </c>
      <c r="T53" s="161">
        <v>0</v>
      </c>
      <c r="U53" s="161">
        <f>ROUND(E53*T53,2)</f>
        <v>0</v>
      </c>
      <c r="V53" s="161"/>
      <c r="W53" s="152"/>
      <c r="X53" s="152"/>
      <c r="Y53" s="152"/>
      <c r="Z53" s="152"/>
      <c r="AA53" s="152"/>
      <c r="AB53" s="152"/>
      <c r="AC53" s="152"/>
      <c r="AD53" s="152"/>
      <c r="AE53" s="152"/>
      <c r="AF53" s="152" t="s">
        <v>1548</v>
      </c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</row>
    <row r="54" spans="1:59" outlineLevel="1" x14ac:dyDescent="0.2">
      <c r="A54" s="177">
        <v>44</v>
      </c>
      <c r="B54" s="178" t="s">
        <v>1560</v>
      </c>
      <c r="C54" s="186" t="s">
        <v>1629</v>
      </c>
      <c r="D54" s="179" t="s">
        <v>1500</v>
      </c>
      <c r="E54" s="180">
        <v>23</v>
      </c>
      <c r="F54" s="181"/>
      <c r="G54" s="182">
        <f t="shared" si="12"/>
        <v>0</v>
      </c>
      <c r="H54" s="181"/>
      <c r="I54" s="182">
        <f t="shared" si="13"/>
        <v>0</v>
      </c>
      <c r="J54" s="181"/>
      <c r="K54" s="182">
        <f t="shared" si="14"/>
        <v>0</v>
      </c>
      <c r="L54" s="182">
        <v>15</v>
      </c>
      <c r="M54" s="182">
        <f t="shared" si="15"/>
        <v>0</v>
      </c>
      <c r="N54" s="182">
        <v>0</v>
      </c>
      <c r="O54" s="182">
        <f t="shared" si="16"/>
        <v>0</v>
      </c>
      <c r="P54" s="182">
        <v>0</v>
      </c>
      <c r="Q54" s="182">
        <f t="shared" si="17"/>
        <v>0</v>
      </c>
      <c r="R54" s="182"/>
      <c r="S54" s="182" t="s">
        <v>265</v>
      </c>
      <c r="T54" s="161">
        <v>0</v>
      </c>
      <c r="U54" s="161">
        <f>ROUND(E54*T54,2)</f>
        <v>0</v>
      </c>
      <c r="V54" s="161"/>
      <c r="W54" s="152"/>
      <c r="X54" s="152"/>
      <c r="Y54" s="152"/>
      <c r="Z54" s="152"/>
      <c r="AA54" s="152"/>
      <c r="AB54" s="152"/>
      <c r="AC54" s="152"/>
      <c r="AD54" s="152"/>
      <c r="AE54" s="152"/>
      <c r="AF54" s="152" t="s">
        <v>1548</v>
      </c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</row>
    <row r="55" spans="1:59" outlineLevel="1" x14ac:dyDescent="0.2">
      <c r="A55" s="177">
        <v>45</v>
      </c>
      <c r="B55" s="178" t="s">
        <v>1562</v>
      </c>
      <c r="C55" s="186" t="s">
        <v>1630</v>
      </c>
      <c r="D55" s="179" t="s">
        <v>1500</v>
      </c>
      <c r="E55" s="180">
        <v>4</v>
      </c>
      <c r="F55" s="181"/>
      <c r="G55" s="182">
        <f t="shared" si="12"/>
        <v>0</v>
      </c>
      <c r="H55" s="181"/>
      <c r="I55" s="182">
        <f t="shared" si="13"/>
        <v>0</v>
      </c>
      <c r="J55" s="181"/>
      <c r="K55" s="182">
        <f t="shared" si="14"/>
        <v>0</v>
      </c>
      <c r="L55" s="182">
        <v>15</v>
      </c>
      <c r="M55" s="182">
        <f t="shared" si="15"/>
        <v>0</v>
      </c>
      <c r="N55" s="182">
        <v>0</v>
      </c>
      <c r="O55" s="182">
        <f t="shared" si="16"/>
        <v>0</v>
      </c>
      <c r="P55" s="182">
        <v>0</v>
      </c>
      <c r="Q55" s="182">
        <f t="shared" si="17"/>
        <v>0</v>
      </c>
      <c r="R55" s="182"/>
      <c r="S55" s="182" t="s">
        <v>265</v>
      </c>
      <c r="T55" s="161">
        <v>0</v>
      </c>
      <c r="U55" s="161">
        <f>ROUND(E55*T55,2)</f>
        <v>0</v>
      </c>
      <c r="V55" s="161"/>
      <c r="W55" s="152"/>
      <c r="X55" s="152"/>
      <c r="Y55" s="152"/>
      <c r="Z55" s="152"/>
      <c r="AA55" s="152"/>
      <c r="AB55" s="152"/>
      <c r="AC55" s="152"/>
      <c r="AD55" s="152"/>
      <c r="AE55" s="152"/>
      <c r="AF55" s="152" t="s">
        <v>1548</v>
      </c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</row>
    <row r="56" spans="1:59" outlineLevel="1" x14ac:dyDescent="0.2">
      <c r="A56" s="177">
        <v>46</v>
      </c>
      <c r="B56" s="178" t="s">
        <v>1564</v>
      </c>
      <c r="C56" s="186" t="s">
        <v>1631</v>
      </c>
      <c r="D56" s="179" t="s">
        <v>1500</v>
      </c>
      <c r="E56" s="180">
        <v>23</v>
      </c>
      <c r="F56" s="181"/>
      <c r="G56" s="182">
        <f t="shared" si="12"/>
        <v>0</v>
      </c>
      <c r="H56" s="181"/>
      <c r="I56" s="182">
        <f t="shared" si="13"/>
        <v>0</v>
      </c>
      <c r="J56" s="181"/>
      <c r="K56" s="182">
        <f t="shared" si="14"/>
        <v>0</v>
      </c>
      <c r="L56" s="182">
        <v>15</v>
      </c>
      <c r="M56" s="182">
        <f t="shared" si="15"/>
        <v>0</v>
      </c>
      <c r="N56" s="182">
        <v>0</v>
      </c>
      <c r="O56" s="182">
        <f t="shared" si="16"/>
        <v>0</v>
      </c>
      <c r="P56" s="182">
        <v>0</v>
      </c>
      <c r="Q56" s="182">
        <f t="shared" si="17"/>
        <v>0</v>
      </c>
      <c r="R56" s="182"/>
      <c r="S56" s="182" t="s">
        <v>265</v>
      </c>
      <c r="T56" s="161">
        <v>0</v>
      </c>
      <c r="U56" s="161">
        <f>ROUND(E56*T56,2)</f>
        <v>0</v>
      </c>
      <c r="V56" s="161"/>
      <c r="W56" s="152"/>
      <c r="X56" s="152"/>
      <c r="Y56" s="152"/>
      <c r="Z56" s="152"/>
      <c r="AA56" s="152"/>
      <c r="AB56" s="152"/>
      <c r="AC56" s="152"/>
      <c r="AD56" s="152"/>
      <c r="AE56" s="152"/>
      <c r="AF56" s="152" t="s">
        <v>1548</v>
      </c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</row>
    <row r="57" spans="1:59" x14ac:dyDescent="0.2">
      <c r="A57" s="166" t="s">
        <v>260</v>
      </c>
      <c r="B57" s="167" t="s">
        <v>114</v>
      </c>
      <c r="C57" s="185" t="s">
        <v>115</v>
      </c>
      <c r="D57" s="168"/>
      <c r="E57" s="169"/>
      <c r="F57" s="170"/>
      <c r="G57" s="170">
        <f>SUMIF(AF58:AF72,"&lt;&gt;NOR",G58:G72)</f>
        <v>0</v>
      </c>
      <c r="H57" s="170"/>
      <c r="I57" s="170">
        <f>SUM(I58:I72)</f>
        <v>0</v>
      </c>
      <c r="J57" s="170"/>
      <c r="K57" s="170">
        <f>SUM(K58:K72)</f>
        <v>0</v>
      </c>
      <c r="L57" s="170"/>
      <c r="M57" s="170">
        <f>SUM(M58:M72)</f>
        <v>0</v>
      </c>
      <c r="N57" s="170"/>
      <c r="O57" s="170">
        <f>SUM(O58:O72)</f>
        <v>0</v>
      </c>
      <c r="P57" s="170"/>
      <c r="Q57" s="170">
        <f>SUM(Q58:Q72)</f>
        <v>0</v>
      </c>
      <c r="R57" s="170"/>
      <c r="S57" s="170"/>
      <c r="T57" s="165"/>
      <c r="U57" s="165">
        <f>SUM(U58:U72)</f>
        <v>0</v>
      </c>
      <c r="V57" s="165"/>
      <c r="AF57" t="s">
        <v>261</v>
      </c>
    </row>
    <row r="58" spans="1:59" outlineLevel="1" x14ac:dyDescent="0.2">
      <c r="A58" s="177">
        <v>47</v>
      </c>
      <c r="B58" s="178" t="s">
        <v>1566</v>
      </c>
      <c r="C58" s="186" t="s">
        <v>1640</v>
      </c>
      <c r="D58" s="179" t="s">
        <v>364</v>
      </c>
      <c r="E58" s="180">
        <v>456</v>
      </c>
      <c r="F58" s="181"/>
      <c r="G58" s="182">
        <f t="shared" ref="G58:G72" si="18">ROUND(E58*F58,2)</f>
        <v>0</v>
      </c>
      <c r="H58" s="181"/>
      <c r="I58" s="182">
        <f t="shared" ref="I58:I72" si="19">ROUND(E58*H58,2)</f>
        <v>0</v>
      </c>
      <c r="J58" s="181"/>
      <c r="K58" s="182">
        <f t="shared" ref="K58:K72" si="20">ROUND(E58*J58,2)</f>
        <v>0</v>
      </c>
      <c r="L58" s="182">
        <v>15</v>
      </c>
      <c r="M58" s="182">
        <f t="shared" ref="M58:M72" si="21">G58*(1+L58/100)</f>
        <v>0</v>
      </c>
      <c r="N58" s="182">
        <v>0</v>
      </c>
      <c r="O58" s="182">
        <f t="shared" ref="O58:O72" si="22">ROUND(E58*N58,2)</f>
        <v>0</v>
      </c>
      <c r="P58" s="182">
        <v>0</v>
      </c>
      <c r="Q58" s="182">
        <f t="shared" ref="Q58:Q72" si="23">ROUND(E58*P58,2)</f>
        <v>0</v>
      </c>
      <c r="R58" s="182"/>
      <c r="S58" s="182" t="s">
        <v>265</v>
      </c>
      <c r="T58" s="161">
        <v>0</v>
      </c>
      <c r="U58" s="161">
        <f>ROUND(E58*T58,2)</f>
        <v>0</v>
      </c>
      <c r="V58" s="161"/>
      <c r="W58" s="152"/>
      <c r="X58" s="152"/>
      <c r="Y58" s="152"/>
      <c r="Z58" s="152"/>
      <c r="AA58" s="152"/>
      <c r="AB58" s="152"/>
      <c r="AC58" s="152"/>
      <c r="AD58" s="152"/>
      <c r="AE58" s="152"/>
      <c r="AF58" s="152" t="s">
        <v>1548</v>
      </c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</row>
    <row r="59" spans="1:59" outlineLevel="1" x14ac:dyDescent="0.2">
      <c r="A59" s="177">
        <v>48</v>
      </c>
      <c r="B59" s="178" t="s">
        <v>1584</v>
      </c>
      <c r="C59" s="186" t="s">
        <v>1591</v>
      </c>
      <c r="D59" s="179" t="s">
        <v>364</v>
      </c>
      <c r="E59" s="180">
        <v>240</v>
      </c>
      <c r="F59" s="181"/>
      <c r="G59" s="182">
        <f t="shared" si="18"/>
        <v>0</v>
      </c>
      <c r="H59" s="181"/>
      <c r="I59" s="182">
        <f t="shared" si="19"/>
        <v>0</v>
      </c>
      <c r="J59" s="181"/>
      <c r="K59" s="182">
        <f t="shared" si="20"/>
        <v>0</v>
      </c>
      <c r="L59" s="182">
        <v>15</v>
      </c>
      <c r="M59" s="182">
        <f t="shared" si="21"/>
        <v>0</v>
      </c>
      <c r="N59" s="182">
        <v>0</v>
      </c>
      <c r="O59" s="182">
        <f t="shared" si="22"/>
        <v>0</v>
      </c>
      <c r="P59" s="182">
        <v>0</v>
      </c>
      <c r="Q59" s="182">
        <f t="shared" si="23"/>
        <v>0</v>
      </c>
      <c r="R59" s="182"/>
      <c r="S59" s="182" t="s">
        <v>265</v>
      </c>
      <c r="T59" s="161">
        <v>0</v>
      </c>
      <c r="U59" s="161">
        <f>ROUND(E59*T59,2)</f>
        <v>0</v>
      </c>
      <c r="V59" s="161"/>
      <c r="W59" s="152"/>
      <c r="X59" s="152"/>
      <c r="Y59" s="152"/>
      <c r="Z59" s="152"/>
      <c r="AA59" s="152"/>
      <c r="AB59" s="152"/>
      <c r="AC59" s="152"/>
      <c r="AD59" s="152"/>
      <c r="AE59" s="152"/>
      <c r="AF59" s="152" t="s">
        <v>1548</v>
      </c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</row>
    <row r="60" spans="1:59" outlineLevel="1" x14ac:dyDescent="0.2">
      <c r="A60" s="177">
        <v>49</v>
      </c>
      <c r="B60" s="178" t="s">
        <v>1586</v>
      </c>
      <c r="C60" s="186" t="s">
        <v>1593</v>
      </c>
      <c r="D60" s="179" t="s">
        <v>364</v>
      </c>
      <c r="E60" s="180">
        <v>210</v>
      </c>
      <c r="F60" s="181"/>
      <c r="G60" s="182">
        <f t="shared" si="18"/>
        <v>0</v>
      </c>
      <c r="H60" s="181"/>
      <c r="I60" s="182">
        <f t="shared" si="19"/>
        <v>0</v>
      </c>
      <c r="J60" s="181"/>
      <c r="K60" s="182">
        <f t="shared" si="20"/>
        <v>0</v>
      </c>
      <c r="L60" s="182">
        <v>15</v>
      </c>
      <c r="M60" s="182">
        <f t="shared" si="21"/>
        <v>0</v>
      </c>
      <c r="N60" s="182">
        <v>0</v>
      </c>
      <c r="O60" s="182">
        <f t="shared" si="22"/>
        <v>0</v>
      </c>
      <c r="P60" s="182">
        <v>0</v>
      </c>
      <c r="Q60" s="182">
        <f t="shared" si="23"/>
        <v>0</v>
      </c>
      <c r="R60" s="182"/>
      <c r="S60" s="182" t="s">
        <v>265</v>
      </c>
      <c r="T60" s="161">
        <v>0</v>
      </c>
      <c r="U60" s="161">
        <f>ROUND(E60*T60,2)</f>
        <v>0</v>
      </c>
      <c r="V60" s="161"/>
      <c r="W60" s="152"/>
      <c r="X60" s="152"/>
      <c r="Y60" s="152"/>
      <c r="Z60" s="152"/>
      <c r="AA60" s="152"/>
      <c r="AB60" s="152"/>
      <c r="AC60" s="152"/>
      <c r="AD60" s="152"/>
      <c r="AE60" s="152"/>
      <c r="AF60" s="152" t="s">
        <v>1548</v>
      </c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</row>
    <row r="61" spans="1:59" outlineLevel="1" x14ac:dyDescent="0.2">
      <c r="A61" s="177">
        <v>50</v>
      </c>
      <c r="B61" s="178" t="s">
        <v>1588</v>
      </c>
      <c r="C61" s="186" t="s">
        <v>1595</v>
      </c>
      <c r="D61" s="179" t="s">
        <v>1500</v>
      </c>
      <c r="E61" s="180">
        <v>15</v>
      </c>
      <c r="F61" s="181"/>
      <c r="G61" s="182">
        <f t="shared" si="18"/>
        <v>0</v>
      </c>
      <c r="H61" s="181"/>
      <c r="I61" s="182">
        <f t="shared" si="19"/>
        <v>0</v>
      </c>
      <c r="J61" s="181"/>
      <c r="K61" s="182">
        <f t="shared" si="20"/>
        <v>0</v>
      </c>
      <c r="L61" s="182">
        <v>15</v>
      </c>
      <c r="M61" s="182">
        <f t="shared" si="21"/>
        <v>0</v>
      </c>
      <c r="N61" s="182">
        <v>0</v>
      </c>
      <c r="O61" s="182">
        <f t="shared" si="22"/>
        <v>0</v>
      </c>
      <c r="P61" s="182">
        <v>0</v>
      </c>
      <c r="Q61" s="182">
        <f t="shared" si="23"/>
        <v>0</v>
      </c>
      <c r="R61" s="182"/>
      <c r="S61" s="182" t="s">
        <v>265</v>
      </c>
      <c r="T61" s="161">
        <v>0</v>
      </c>
      <c r="U61" s="161">
        <f>ROUND(E61*T61,2)</f>
        <v>0</v>
      </c>
      <c r="V61" s="161"/>
      <c r="W61" s="152"/>
      <c r="X61" s="152"/>
      <c r="Y61" s="152"/>
      <c r="Z61" s="152"/>
      <c r="AA61" s="152"/>
      <c r="AB61" s="152"/>
      <c r="AC61" s="152"/>
      <c r="AD61" s="152"/>
      <c r="AE61" s="152"/>
      <c r="AF61" s="152" t="s">
        <v>1548</v>
      </c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</row>
    <row r="62" spans="1:59" outlineLevel="1" x14ac:dyDescent="0.2">
      <c r="A62" s="177">
        <v>51</v>
      </c>
      <c r="B62" s="178" t="s">
        <v>1590</v>
      </c>
      <c r="C62" s="186" t="s">
        <v>1602</v>
      </c>
      <c r="D62" s="179" t="s">
        <v>364</v>
      </c>
      <c r="E62" s="180">
        <v>210</v>
      </c>
      <c r="F62" s="181"/>
      <c r="G62" s="182">
        <f t="shared" si="18"/>
        <v>0</v>
      </c>
      <c r="H62" s="181"/>
      <c r="I62" s="182">
        <f t="shared" si="19"/>
        <v>0</v>
      </c>
      <c r="J62" s="181"/>
      <c r="K62" s="182">
        <f t="shared" si="20"/>
        <v>0</v>
      </c>
      <c r="L62" s="182">
        <v>15</v>
      </c>
      <c r="M62" s="182">
        <f t="shared" si="21"/>
        <v>0</v>
      </c>
      <c r="N62" s="182">
        <v>0</v>
      </c>
      <c r="O62" s="182">
        <f t="shared" si="22"/>
        <v>0</v>
      </c>
      <c r="P62" s="182">
        <v>0</v>
      </c>
      <c r="Q62" s="182">
        <f t="shared" si="23"/>
        <v>0</v>
      </c>
      <c r="R62" s="182"/>
      <c r="S62" s="182" t="s">
        <v>265</v>
      </c>
      <c r="T62" s="161">
        <v>0</v>
      </c>
      <c r="U62" s="161">
        <f>ROUND(E62*T62,2)</f>
        <v>0</v>
      </c>
      <c r="V62" s="161"/>
      <c r="W62" s="152"/>
      <c r="X62" s="152"/>
      <c r="Y62" s="152"/>
      <c r="Z62" s="152"/>
      <c r="AA62" s="152"/>
      <c r="AB62" s="152"/>
      <c r="AC62" s="152"/>
      <c r="AD62" s="152"/>
      <c r="AE62" s="152"/>
      <c r="AF62" s="152" t="s">
        <v>1548</v>
      </c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</row>
    <row r="63" spans="1:59" outlineLevel="1" x14ac:dyDescent="0.2">
      <c r="A63" s="177">
        <v>52</v>
      </c>
      <c r="B63" s="178" t="s">
        <v>1592</v>
      </c>
      <c r="C63" s="186" t="s">
        <v>1604</v>
      </c>
      <c r="D63" s="179" t="s">
        <v>1500</v>
      </c>
      <c r="E63" s="180">
        <v>4</v>
      </c>
      <c r="F63" s="181"/>
      <c r="G63" s="182">
        <f t="shared" si="18"/>
        <v>0</v>
      </c>
      <c r="H63" s="181"/>
      <c r="I63" s="182">
        <f t="shared" si="19"/>
        <v>0</v>
      </c>
      <c r="J63" s="181"/>
      <c r="K63" s="182">
        <f t="shared" si="20"/>
        <v>0</v>
      </c>
      <c r="L63" s="182">
        <v>15</v>
      </c>
      <c r="M63" s="182">
        <f t="shared" si="21"/>
        <v>0</v>
      </c>
      <c r="N63" s="182">
        <v>0</v>
      </c>
      <c r="O63" s="182">
        <f t="shared" si="22"/>
        <v>0</v>
      </c>
      <c r="P63" s="182">
        <v>0</v>
      </c>
      <c r="Q63" s="182">
        <f t="shared" si="23"/>
        <v>0</v>
      </c>
      <c r="R63" s="182"/>
      <c r="S63" s="182" t="s">
        <v>265</v>
      </c>
      <c r="T63" s="161">
        <v>0</v>
      </c>
      <c r="U63" s="161">
        <f>ROUND(E63*T63,2)</f>
        <v>0</v>
      </c>
      <c r="V63" s="161"/>
      <c r="W63" s="152"/>
      <c r="X63" s="152"/>
      <c r="Y63" s="152"/>
      <c r="Z63" s="152"/>
      <c r="AA63" s="152"/>
      <c r="AB63" s="152"/>
      <c r="AC63" s="152"/>
      <c r="AD63" s="152"/>
      <c r="AE63" s="152"/>
      <c r="AF63" s="152" t="s">
        <v>1548</v>
      </c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</row>
    <row r="64" spans="1:59" outlineLevel="1" x14ac:dyDescent="0.2">
      <c r="A64" s="177">
        <v>53</v>
      </c>
      <c r="B64" s="178" t="s">
        <v>1594</v>
      </c>
      <c r="C64" s="186" t="s">
        <v>1606</v>
      </c>
      <c r="D64" s="179" t="s">
        <v>1500</v>
      </c>
      <c r="E64" s="180">
        <v>23</v>
      </c>
      <c r="F64" s="181"/>
      <c r="G64" s="182">
        <f t="shared" si="18"/>
        <v>0</v>
      </c>
      <c r="H64" s="181"/>
      <c r="I64" s="182">
        <f t="shared" si="19"/>
        <v>0</v>
      </c>
      <c r="J64" s="181"/>
      <c r="K64" s="182">
        <f t="shared" si="20"/>
        <v>0</v>
      </c>
      <c r="L64" s="182">
        <v>15</v>
      </c>
      <c r="M64" s="182">
        <f t="shared" si="21"/>
        <v>0</v>
      </c>
      <c r="N64" s="182">
        <v>0</v>
      </c>
      <c r="O64" s="182">
        <f t="shared" si="22"/>
        <v>0</v>
      </c>
      <c r="P64" s="182">
        <v>0</v>
      </c>
      <c r="Q64" s="182">
        <f t="shared" si="23"/>
        <v>0</v>
      </c>
      <c r="R64" s="182"/>
      <c r="S64" s="182" t="s">
        <v>265</v>
      </c>
      <c r="T64" s="161">
        <v>0</v>
      </c>
      <c r="U64" s="161">
        <f>ROUND(E64*T64,2)</f>
        <v>0</v>
      </c>
      <c r="V64" s="161"/>
      <c r="W64" s="152"/>
      <c r="X64" s="152"/>
      <c r="Y64" s="152"/>
      <c r="Z64" s="152"/>
      <c r="AA64" s="152"/>
      <c r="AB64" s="152"/>
      <c r="AC64" s="152"/>
      <c r="AD64" s="152"/>
      <c r="AE64" s="152"/>
      <c r="AF64" s="152" t="s">
        <v>1548</v>
      </c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</row>
    <row r="65" spans="1:59" outlineLevel="1" x14ac:dyDescent="0.2">
      <c r="A65" s="177">
        <v>54</v>
      </c>
      <c r="B65" s="178" t="s">
        <v>1596</v>
      </c>
      <c r="C65" s="186" t="s">
        <v>1641</v>
      </c>
      <c r="D65" s="179" t="s">
        <v>1609</v>
      </c>
      <c r="E65" s="180">
        <v>4</v>
      </c>
      <c r="F65" s="181"/>
      <c r="G65" s="182">
        <f t="shared" si="18"/>
        <v>0</v>
      </c>
      <c r="H65" s="181"/>
      <c r="I65" s="182">
        <f t="shared" si="19"/>
        <v>0</v>
      </c>
      <c r="J65" s="181"/>
      <c r="K65" s="182">
        <f t="shared" si="20"/>
        <v>0</v>
      </c>
      <c r="L65" s="182">
        <v>15</v>
      </c>
      <c r="M65" s="182">
        <f t="shared" si="21"/>
        <v>0</v>
      </c>
      <c r="N65" s="182">
        <v>0</v>
      </c>
      <c r="O65" s="182">
        <f t="shared" si="22"/>
        <v>0</v>
      </c>
      <c r="P65" s="182">
        <v>0</v>
      </c>
      <c r="Q65" s="182">
        <f t="shared" si="23"/>
        <v>0</v>
      </c>
      <c r="R65" s="182"/>
      <c r="S65" s="182" t="s">
        <v>265</v>
      </c>
      <c r="T65" s="161">
        <v>0</v>
      </c>
      <c r="U65" s="161">
        <f>ROUND(E65*T65,2)</f>
        <v>0</v>
      </c>
      <c r="V65" s="161"/>
      <c r="W65" s="152"/>
      <c r="X65" s="152"/>
      <c r="Y65" s="152"/>
      <c r="Z65" s="152"/>
      <c r="AA65" s="152"/>
      <c r="AB65" s="152"/>
      <c r="AC65" s="152"/>
      <c r="AD65" s="152"/>
      <c r="AE65" s="152"/>
      <c r="AF65" s="152" t="s">
        <v>1548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</row>
    <row r="66" spans="1:59" outlineLevel="1" x14ac:dyDescent="0.2">
      <c r="A66" s="177">
        <v>55</v>
      </c>
      <c r="B66" s="178" t="s">
        <v>1599</v>
      </c>
      <c r="C66" s="186" t="s">
        <v>1642</v>
      </c>
      <c r="D66" s="179" t="s">
        <v>1609</v>
      </c>
      <c r="E66" s="180">
        <v>10</v>
      </c>
      <c r="F66" s="181"/>
      <c r="G66" s="182">
        <f t="shared" si="18"/>
        <v>0</v>
      </c>
      <c r="H66" s="181"/>
      <c r="I66" s="182">
        <f t="shared" si="19"/>
        <v>0</v>
      </c>
      <c r="J66" s="181"/>
      <c r="K66" s="182">
        <f t="shared" si="20"/>
        <v>0</v>
      </c>
      <c r="L66" s="182">
        <v>15</v>
      </c>
      <c r="M66" s="182">
        <f t="shared" si="21"/>
        <v>0</v>
      </c>
      <c r="N66" s="182">
        <v>0</v>
      </c>
      <c r="O66" s="182">
        <f t="shared" si="22"/>
        <v>0</v>
      </c>
      <c r="P66" s="182">
        <v>0</v>
      </c>
      <c r="Q66" s="182">
        <f t="shared" si="23"/>
        <v>0</v>
      </c>
      <c r="R66" s="182"/>
      <c r="S66" s="182" t="s">
        <v>265</v>
      </c>
      <c r="T66" s="161">
        <v>0</v>
      </c>
      <c r="U66" s="161">
        <f>ROUND(E66*T66,2)</f>
        <v>0</v>
      </c>
      <c r="V66" s="161"/>
      <c r="W66" s="152"/>
      <c r="X66" s="152"/>
      <c r="Y66" s="152"/>
      <c r="Z66" s="152"/>
      <c r="AA66" s="152"/>
      <c r="AB66" s="152"/>
      <c r="AC66" s="152"/>
      <c r="AD66" s="152"/>
      <c r="AE66" s="152"/>
      <c r="AF66" s="152" t="s">
        <v>1548</v>
      </c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</row>
    <row r="67" spans="1:59" outlineLevel="1" x14ac:dyDescent="0.2">
      <c r="A67" s="177">
        <v>56</v>
      </c>
      <c r="B67" s="178" t="s">
        <v>1601</v>
      </c>
      <c r="C67" s="186" t="s">
        <v>1615</v>
      </c>
      <c r="D67" s="179" t="s">
        <v>1609</v>
      </c>
      <c r="E67" s="180">
        <v>3</v>
      </c>
      <c r="F67" s="181"/>
      <c r="G67" s="182">
        <f t="shared" si="18"/>
        <v>0</v>
      </c>
      <c r="H67" s="181"/>
      <c r="I67" s="182">
        <f t="shared" si="19"/>
        <v>0</v>
      </c>
      <c r="J67" s="181"/>
      <c r="K67" s="182">
        <f t="shared" si="20"/>
        <v>0</v>
      </c>
      <c r="L67" s="182">
        <v>15</v>
      </c>
      <c r="M67" s="182">
        <f t="shared" si="21"/>
        <v>0</v>
      </c>
      <c r="N67" s="182">
        <v>0</v>
      </c>
      <c r="O67" s="182">
        <f t="shared" si="22"/>
        <v>0</v>
      </c>
      <c r="P67" s="182">
        <v>0</v>
      </c>
      <c r="Q67" s="182">
        <f t="shared" si="23"/>
        <v>0</v>
      </c>
      <c r="R67" s="182"/>
      <c r="S67" s="182" t="s">
        <v>265</v>
      </c>
      <c r="T67" s="161">
        <v>0</v>
      </c>
      <c r="U67" s="161">
        <f>ROUND(E67*T67,2)</f>
        <v>0</v>
      </c>
      <c r="V67" s="161"/>
      <c r="W67" s="152"/>
      <c r="X67" s="152"/>
      <c r="Y67" s="152"/>
      <c r="Z67" s="152"/>
      <c r="AA67" s="152"/>
      <c r="AB67" s="152"/>
      <c r="AC67" s="152"/>
      <c r="AD67" s="152"/>
      <c r="AE67" s="152"/>
      <c r="AF67" s="152" t="s">
        <v>1548</v>
      </c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</row>
    <row r="68" spans="1:59" outlineLevel="1" x14ac:dyDescent="0.2">
      <c r="A68" s="177">
        <v>57</v>
      </c>
      <c r="B68" s="178" t="s">
        <v>1603</v>
      </c>
      <c r="C68" s="186" t="s">
        <v>1617</v>
      </c>
      <c r="D68" s="179" t="s">
        <v>1598</v>
      </c>
      <c r="E68" s="180">
        <v>1</v>
      </c>
      <c r="F68" s="181"/>
      <c r="G68" s="182">
        <f t="shared" si="18"/>
        <v>0</v>
      </c>
      <c r="H68" s="181"/>
      <c r="I68" s="182">
        <f t="shared" si="19"/>
        <v>0</v>
      </c>
      <c r="J68" s="181"/>
      <c r="K68" s="182">
        <f t="shared" si="20"/>
        <v>0</v>
      </c>
      <c r="L68" s="182">
        <v>15</v>
      </c>
      <c r="M68" s="182">
        <f t="shared" si="21"/>
        <v>0</v>
      </c>
      <c r="N68" s="182">
        <v>0</v>
      </c>
      <c r="O68" s="182">
        <f t="shared" si="22"/>
        <v>0</v>
      </c>
      <c r="P68" s="182">
        <v>0</v>
      </c>
      <c r="Q68" s="182">
        <f t="shared" si="23"/>
        <v>0</v>
      </c>
      <c r="R68" s="182"/>
      <c r="S68" s="182" t="s">
        <v>265</v>
      </c>
      <c r="T68" s="161">
        <v>0</v>
      </c>
      <c r="U68" s="161">
        <f>ROUND(E68*T68,2)</f>
        <v>0</v>
      </c>
      <c r="V68" s="161"/>
      <c r="W68" s="152"/>
      <c r="X68" s="152"/>
      <c r="Y68" s="152"/>
      <c r="Z68" s="152"/>
      <c r="AA68" s="152"/>
      <c r="AB68" s="152"/>
      <c r="AC68" s="152"/>
      <c r="AD68" s="152"/>
      <c r="AE68" s="152"/>
      <c r="AF68" s="152" t="s">
        <v>1548</v>
      </c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</row>
    <row r="69" spans="1:59" outlineLevel="1" x14ac:dyDescent="0.2">
      <c r="A69" s="177">
        <v>58</v>
      </c>
      <c r="B69" s="178" t="s">
        <v>1605</v>
      </c>
      <c r="C69" s="186" t="s">
        <v>1619</v>
      </c>
      <c r="D69" s="179" t="s">
        <v>1609</v>
      </c>
      <c r="E69" s="180">
        <v>10</v>
      </c>
      <c r="F69" s="181"/>
      <c r="G69" s="182">
        <f t="shared" si="18"/>
        <v>0</v>
      </c>
      <c r="H69" s="181"/>
      <c r="I69" s="182">
        <f t="shared" si="19"/>
        <v>0</v>
      </c>
      <c r="J69" s="181"/>
      <c r="K69" s="182">
        <f t="shared" si="20"/>
        <v>0</v>
      </c>
      <c r="L69" s="182">
        <v>15</v>
      </c>
      <c r="M69" s="182">
        <f t="shared" si="21"/>
        <v>0</v>
      </c>
      <c r="N69" s="182">
        <v>0</v>
      </c>
      <c r="O69" s="182">
        <f t="shared" si="22"/>
        <v>0</v>
      </c>
      <c r="P69" s="182">
        <v>0</v>
      </c>
      <c r="Q69" s="182">
        <f t="shared" si="23"/>
        <v>0</v>
      </c>
      <c r="R69" s="182"/>
      <c r="S69" s="182" t="s">
        <v>265</v>
      </c>
      <c r="T69" s="161">
        <v>0</v>
      </c>
      <c r="U69" s="161">
        <f>ROUND(E69*T69,2)</f>
        <v>0</v>
      </c>
      <c r="V69" s="161"/>
      <c r="W69" s="152"/>
      <c r="X69" s="152"/>
      <c r="Y69" s="152"/>
      <c r="Z69" s="152"/>
      <c r="AA69" s="152"/>
      <c r="AB69" s="152"/>
      <c r="AC69" s="152"/>
      <c r="AD69" s="152"/>
      <c r="AE69" s="152"/>
      <c r="AF69" s="152" t="s">
        <v>1548</v>
      </c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</row>
    <row r="70" spans="1:59" outlineLevel="1" x14ac:dyDescent="0.2">
      <c r="A70" s="177">
        <v>59</v>
      </c>
      <c r="B70" s="178" t="s">
        <v>1607</v>
      </c>
      <c r="C70" s="186" t="s">
        <v>1621</v>
      </c>
      <c r="D70" s="179" t="s">
        <v>1609</v>
      </c>
      <c r="E70" s="180">
        <v>6</v>
      </c>
      <c r="F70" s="181"/>
      <c r="G70" s="182">
        <f t="shared" si="18"/>
        <v>0</v>
      </c>
      <c r="H70" s="181"/>
      <c r="I70" s="182">
        <f t="shared" si="19"/>
        <v>0</v>
      </c>
      <c r="J70" s="181"/>
      <c r="K70" s="182">
        <f t="shared" si="20"/>
        <v>0</v>
      </c>
      <c r="L70" s="182">
        <v>15</v>
      </c>
      <c r="M70" s="182">
        <f t="shared" si="21"/>
        <v>0</v>
      </c>
      <c r="N70" s="182">
        <v>0</v>
      </c>
      <c r="O70" s="182">
        <f t="shared" si="22"/>
        <v>0</v>
      </c>
      <c r="P70" s="182">
        <v>0</v>
      </c>
      <c r="Q70" s="182">
        <f t="shared" si="23"/>
        <v>0</v>
      </c>
      <c r="R70" s="182"/>
      <c r="S70" s="182" t="s">
        <v>265</v>
      </c>
      <c r="T70" s="161">
        <v>0</v>
      </c>
      <c r="U70" s="161">
        <f>ROUND(E70*T70,2)</f>
        <v>0</v>
      </c>
      <c r="V70" s="161"/>
      <c r="W70" s="152"/>
      <c r="X70" s="152"/>
      <c r="Y70" s="152"/>
      <c r="Z70" s="152"/>
      <c r="AA70" s="152"/>
      <c r="AB70" s="152"/>
      <c r="AC70" s="152"/>
      <c r="AD70" s="152"/>
      <c r="AE70" s="152"/>
      <c r="AF70" s="152" t="s">
        <v>1548</v>
      </c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</row>
    <row r="71" spans="1:59" outlineLevel="1" x14ac:dyDescent="0.2">
      <c r="A71" s="177">
        <v>60</v>
      </c>
      <c r="B71" s="178" t="s">
        <v>1610</v>
      </c>
      <c r="C71" s="186" t="s">
        <v>1625</v>
      </c>
      <c r="D71" s="179" t="s">
        <v>1598</v>
      </c>
      <c r="E71" s="180">
        <v>1</v>
      </c>
      <c r="F71" s="181"/>
      <c r="G71" s="182">
        <f t="shared" si="18"/>
        <v>0</v>
      </c>
      <c r="H71" s="181"/>
      <c r="I71" s="182">
        <f t="shared" si="19"/>
        <v>0</v>
      </c>
      <c r="J71" s="181"/>
      <c r="K71" s="182">
        <f t="shared" si="20"/>
        <v>0</v>
      </c>
      <c r="L71" s="182">
        <v>15</v>
      </c>
      <c r="M71" s="182">
        <f t="shared" si="21"/>
        <v>0</v>
      </c>
      <c r="N71" s="182">
        <v>0</v>
      </c>
      <c r="O71" s="182">
        <f t="shared" si="22"/>
        <v>0</v>
      </c>
      <c r="P71" s="182">
        <v>0</v>
      </c>
      <c r="Q71" s="182">
        <f t="shared" si="23"/>
        <v>0</v>
      </c>
      <c r="R71" s="182"/>
      <c r="S71" s="182" t="s">
        <v>265</v>
      </c>
      <c r="T71" s="161">
        <v>0</v>
      </c>
      <c r="U71" s="161">
        <f>ROUND(E71*T71,2)</f>
        <v>0</v>
      </c>
      <c r="V71" s="161"/>
      <c r="W71" s="152"/>
      <c r="X71" s="152"/>
      <c r="Y71" s="152"/>
      <c r="Z71" s="152"/>
      <c r="AA71" s="152"/>
      <c r="AB71" s="152"/>
      <c r="AC71" s="152"/>
      <c r="AD71" s="152"/>
      <c r="AE71" s="152"/>
      <c r="AF71" s="152" t="s">
        <v>1548</v>
      </c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</row>
    <row r="72" spans="1:59" outlineLevel="1" x14ac:dyDescent="0.2">
      <c r="A72" s="177">
        <v>61</v>
      </c>
      <c r="B72" s="178" t="s">
        <v>1612</v>
      </c>
      <c r="C72" s="186" t="s">
        <v>1627</v>
      </c>
      <c r="D72" s="179" t="s">
        <v>1598</v>
      </c>
      <c r="E72" s="180">
        <v>1</v>
      </c>
      <c r="F72" s="181"/>
      <c r="G72" s="182">
        <f t="shared" si="18"/>
        <v>0</v>
      </c>
      <c r="H72" s="181"/>
      <c r="I72" s="182">
        <f t="shared" si="19"/>
        <v>0</v>
      </c>
      <c r="J72" s="181"/>
      <c r="K72" s="182">
        <f t="shared" si="20"/>
        <v>0</v>
      </c>
      <c r="L72" s="182">
        <v>15</v>
      </c>
      <c r="M72" s="182">
        <f t="shared" si="21"/>
        <v>0</v>
      </c>
      <c r="N72" s="182">
        <v>0</v>
      </c>
      <c r="O72" s="182">
        <f t="shared" si="22"/>
        <v>0</v>
      </c>
      <c r="P72" s="182">
        <v>0</v>
      </c>
      <c r="Q72" s="182">
        <f t="shared" si="23"/>
        <v>0</v>
      </c>
      <c r="R72" s="182"/>
      <c r="S72" s="182" t="s">
        <v>265</v>
      </c>
      <c r="T72" s="161">
        <v>0</v>
      </c>
      <c r="U72" s="161">
        <f>ROUND(E72*T72,2)</f>
        <v>0</v>
      </c>
      <c r="V72" s="161"/>
      <c r="W72" s="152"/>
      <c r="X72" s="152"/>
      <c r="Y72" s="152"/>
      <c r="Z72" s="152"/>
      <c r="AA72" s="152"/>
      <c r="AB72" s="152"/>
      <c r="AC72" s="152"/>
      <c r="AD72" s="152"/>
      <c r="AE72" s="152"/>
      <c r="AF72" s="152" t="s">
        <v>1548</v>
      </c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</row>
    <row r="73" spans="1:59" x14ac:dyDescent="0.2">
      <c r="A73" s="166" t="s">
        <v>260</v>
      </c>
      <c r="B73" s="167" t="s">
        <v>119</v>
      </c>
      <c r="C73" s="185" t="s">
        <v>120</v>
      </c>
      <c r="D73" s="168"/>
      <c r="E73" s="169"/>
      <c r="F73" s="170"/>
      <c r="G73" s="170">
        <f>SUMIF(AF74:AF77,"&lt;&gt;NOR",G74:G77)</f>
        <v>0</v>
      </c>
      <c r="H73" s="170"/>
      <c r="I73" s="170">
        <f>SUM(I74:I77)</f>
        <v>0</v>
      </c>
      <c r="J73" s="170"/>
      <c r="K73" s="170">
        <f>SUM(K74:K77)</f>
        <v>0</v>
      </c>
      <c r="L73" s="170"/>
      <c r="M73" s="170">
        <f>SUM(M74:M77)</f>
        <v>0</v>
      </c>
      <c r="N73" s="170"/>
      <c r="O73" s="170">
        <f>SUM(O74:O77)</f>
        <v>0</v>
      </c>
      <c r="P73" s="170"/>
      <c r="Q73" s="170">
        <f>SUM(Q74:Q77)</f>
        <v>0</v>
      </c>
      <c r="R73" s="170"/>
      <c r="S73" s="170"/>
      <c r="T73" s="165"/>
      <c r="U73" s="165">
        <f>SUM(U74:U77)</f>
        <v>0</v>
      </c>
      <c r="V73" s="165"/>
      <c r="AF73" t="s">
        <v>261</v>
      </c>
    </row>
    <row r="74" spans="1:59" ht="22.5" outlineLevel="1" x14ac:dyDescent="0.2">
      <c r="A74" s="177">
        <v>62</v>
      </c>
      <c r="B74" s="178" t="s">
        <v>1558</v>
      </c>
      <c r="C74" s="186" t="s">
        <v>1643</v>
      </c>
      <c r="D74" s="179" t="s">
        <v>1500</v>
      </c>
      <c r="E74" s="180">
        <v>1</v>
      </c>
      <c r="F74" s="181"/>
      <c r="G74" s="182">
        <f>ROUND(E74*F74,2)</f>
        <v>0</v>
      </c>
      <c r="H74" s="181"/>
      <c r="I74" s="182">
        <f>ROUND(E74*H74,2)</f>
        <v>0</v>
      </c>
      <c r="J74" s="181"/>
      <c r="K74" s="182">
        <f>ROUND(E74*J74,2)</f>
        <v>0</v>
      </c>
      <c r="L74" s="182">
        <v>15</v>
      </c>
      <c r="M74" s="182">
        <f>G74*(1+L74/100)</f>
        <v>0</v>
      </c>
      <c r="N74" s="182">
        <v>0</v>
      </c>
      <c r="O74" s="182">
        <f>ROUND(E74*N74,2)</f>
        <v>0</v>
      </c>
      <c r="P74" s="182">
        <v>0</v>
      </c>
      <c r="Q74" s="182">
        <f>ROUND(E74*P74,2)</f>
        <v>0</v>
      </c>
      <c r="R74" s="182"/>
      <c r="S74" s="182" t="s">
        <v>265</v>
      </c>
      <c r="T74" s="161">
        <v>0</v>
      </c>
      <c r="U74" s="161">
        <f>ROUND(E74*T74,2)</f>
        <v>0</v>
      </c>
      <c r="V74" s="161"/>
      <c r="W74" s="152"/>
      <c r="X74" s="152"/>
      <c r="Y74" s="152"/>
      <c r="Z74" s="152"/>
      <c r="AA74" s="152"/>
      <c r="AB74" s="152"/>
      <c r="AC74" s="152"/>
      <c r="AD74" s="152"/>
      <c r="AE74" s="152"/>
      <c r="AF74" s="152" t="s">
        <v>1548</v>
      </c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</row>
    <row r="75" spans="1:59" outlineLevel="1" x14ac:dyDescent="0.2">
      <c r="A75" s="177">
        <v>63</v>
      </c>
      <c r="B75" s="178" t="s">
        <v>1568</v>
      </c>
      <c r="C75" s="186" t="s">
        <v>1644</v>
      </c>
      <c r="D75" s="179" t="s">
        <v>1500</v>
      </c>
      <c r="E75" s="180">
        <v>2</v>
      </c>
      <c r="F75" s="181"/>
      <c r="G75" s="182">
        <f>ROUND(E75*F75,2)</f>
        <v>0</v>
      </c>
      <c r="H75" s="181"/>
      <c r="I75" s="182">
        <f>ROUND(E75*H75,2)</f>
        <v>0</v>
      </c>
      <c r="J75" s="181"/>
      <c r="K75" s="182">
        <f>ROUND(E75*J75,2)</f>
        <v>0</v>
      </c>
      <c r="L75" s="182">
        <v>15</v>
      </c>
      <c r="M75" s="182">
        <f>G75*(1+L75/100)</f>
        <v>0</v>
      </c>
      <c r="N75" s="182">
        <v>0</v>
      </c>
      <c r="O75" s="182">
        <f>ROUND(E75*N75,2)</f>
        <v>0</v>
      </c>
      <c r="P75" s="182">
        <v>0</v>
      </c>
      <c r="Q75" s="182">
        <f>ROUND(E75*P75,2)</f>
        <v>0</v>
      </c>
      <c r="R75" s="182"/>
      <c r="S75" s="182" t="s">
        <v>265</v>
      </c>
      <c r="T75" s="161">
        <v>0</v>
      </c>
      <c r="U75" s="161">
        <f>ROUND(E75*T75,2)</f>
        <v>0</v>
      </c>
      <c r="V75" s="161"/>
      <c r="W75" s="152"/>
      <c r="X75" s="152"/>
      <c r="Y75" s="152"/>
      <c r="Z75" s="152"/>
      <c r="AA75" s="152"/>
      <c r="AB75" s="152"/>
      <c r="AC75" s="152"/>
      <c r="AD75" s="152"/>
      <c r="AE75" s="152"/>
      <c r="AF75" s="152" t="s">
        <v>1548</v>
      </c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</row>
    <row r="76" spans="1:59" outlineLevel="1" x14ac:dyDescent="0.2">
      <c r="A76" s="177">
        <v>64</v>
      </c>
      <c r="B76" s="178" t="s">
        <v>1570</v>
      </c>
      <c r="C76" s="186" t="s">
        <v>1645</v>
      </c>
      <c r="D76" s="179" t="s">
        <v>1500</v>
      </c>
      <c r="E76" s="180">
        <v>1</v>
      </c>
      <c r="F76" s="181"/>
      <c r="G76" s="182">
        <f>ROUND(E76*F76,2)</f>
        <v>0</v>
      </c>
      <c r="H76" s="181"/>
      <c r="I76" s="182">
        <f>ROUND(E76*H76,2)</f>
        <v>0</v>
      </c>
      <c r="J76" s="181"/>
      <c r="K76" s="182">
        <f>ROUND(E76*J76,2)</f>
        <v>0</v>
      </c>
      <c r="L76" s="182">
        <v>15</v>
      </c>
      <c r="M76" s="182">
        <f>G76*(1+L76/100)</f>
        <v>0</v>
      </c>
      <c r="N76" s="182">
        <v>0</v>
      </c>
      <c r="O76" s="182">
        <f>ROUND(E76*N76,2)</f>
        <v>0</v>
      </c>
      <c r="P76" s="182">
        <v>0</v>
      </c>
      <c r="Q76" s="182">
        <f>ROUND(E76*P76,2)</f>
        <v>0</v>
      </c>
      <c r="R76" s="182"/>
      <c r="S76" s="182" t="s">
        <v>265</v>
      </c>
      <c r="T76" s="161">
        <v>0</v>
      </c>
      <c r="U76" s="161">
        <f>ROUND(E76*T76,2)</f>
        <v>0</v>
      </c>
      <c r="V76" s="161"/>
      <c r="W76" s="152"/>
      <c r="X76" s="152"/>
      <c r="Y76" s="152"/>
      <c r="Z76" s="152"/>
      <c r="AA76" s="152"/>
      <c r="AB76" s="152"/>
      <c r="AC76" s="152"/>
      <c r="AD76" s="152"/>
      <c r="AE76" s="152"/>
      <c r="AF76" s="152" t="s">
        <v>1548</v>
      </c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</row>
    <row r="77" spans="1:59" outlineLevel="1" x14ac:dyDescent="0.2">
      <c r="A77" s="177">
        <v>65</v>
      </c>
      <c r="B77" s="178" t="s">
        <v>1572</v>
      </c>
      <c r="C77" s="186" t="s">
        <v>1646</v>
      </c>
      <c r="D77" s="179" t="s">
        <v>1500</v>
      </c>
      <c r="E77" s="180">
        <v>1</v>
      </c>
      <c r="F77" s="181"/>
      <c r="G77" s="182">
        <f>ROUND(E77*F77,2)</f>
        <v>0</v>
      </c>
      <c r="H77" s="181"/>
      <c r="I77" s="182">
        <f>ROUND(E77*H77,2)</f>
        <v>0</v>
      </c>
      <c r="J77" s="181"/>
      <c r="K77" s="182">
        <f>ROUND(E77*J77,2)</f>
        <v>0</v>
      </c>
      <c r="L77" s="182">
        <v>15</v>
      </c>
      <c r="M77" s="182">
        <f>G77*(1+L77/100)</f>
        <v>0</v>
      </c>
      <c r="N77" s="182">
        <v>0</v>
      </c>
      <c r="O77" s="182">
        <f>ROUND(E77*N77,2)</f>
        <v>0</v>
      </c>
      <c r="P77" s="182">
        <v>0</v>
      </c>
      <c r="Q77" s="182">
        <f>ROUND(E77*P77,2)</f>
        <v>0</v>
      </c>
      <c r="R77" s="182"/>
      <c r="S77" s="182" t="s">
        <v>265</v>
      </c>
      <c r="T77" s="161">
        <v>0</v>
      </c>
      <c r="U77" s="161">
        <f>ROUND(E77*T77,2)</f>
        <v>0</v>
      </c>
      <c r="V77" s="161"/>
      <c r="W77" s="152"/>
      <c r="X77" s="152"/>
      <c r="Y77" s="152"/>
      <c r="Z77" s="152"/>
      <c r="AA77" s="152"/>
      <c r="AB77" s="152"/>
      <c r="AC77" s="152"/>
      <c r="AD77" s="152"/>
      <c r="AE77" s="152"/>
      <c r="AF77" s="152" t="s">
        <v>1548</v>
      </c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</row>
    <row r="78" spans="1:59" x14ac:dyDescent="0.2">
      <c r="A78" s="166" t="s">
        <v>260</v>
      </c>
      <c r="B78" s="167" t="s">
        <v>121</v>
      </c>
      <c r="C78" s="185" t="s">
        <v>115</v>
      </c>
      <c r="D78" s="168"/>
      <c r="E78" s="169"/>
      <c r="F78" s="170"/>
      <c r="G78" s="170">
        <f>SUMIF(AF79:AF91,"&lt;&gt;NOR",G79:G91)</f>
        <v>0</v>
      </c>
      <c r="H78" s="170"/>
      <c r="I78" s="170">
        <f>SUM(I79:I91)</f>
        <v>0</v>
      </c>
      <c r="J78" s="170"/>
      <c r="K78" s="170">
        <f>SUM(K79:K91)</f>
        <v>0</v>
      </c>
      <c r="L78" s="170"/>
      <c r="M78" s="170">
        <f>SUM(M79:M91)</f>
        <v>0</v>
      </c>
      <c r="N78" s="170"/>
      <c r="O78" s="170">
        <f>SUM(O79:O91)</f>
        <v>0</v>
      </c>
      <c r="P78" s="170"/>
      <c r="Q78" s="170">
        <f>SUM(Q79:Q91)</f>
        <v>0</v>
      </c>
      <c r="R78" s="170"/>
      <c r="S78" s="170"/>
      <c r="T78" s="165"/>
      <c r="U78" s="165">
        <f>SUM(U79:U91)</f>
        <v>0</v>
      </c>
      <c r="V78" s="165"/>
      <c r="AF78" t="s">
        <v>261</v>
      </c>
    </row>
    <row r="79" spans="1:59" outlineLevel="1" x14ac:dyDescent="0.2">
      <c r="A79" s="177">
        <v>66</v>
      </c>
      <c r="B79" s="178" t="s">
        <v>1574</v>
      </c>
      <c r="C79" s="186" t="s">
        <v>1648</v>
      </c>
      <c r="D79" s="179" t="s">
        <v>364</v>
      </c>
      <c r="E79" s="180">
        <v>215</v>
      </c>
      <c r="F79" s="181"/>
      <c r="G79" s="182">
        <f t="shared" ref="G79:G91" si="24">ROUND(E79*F79,2)</f>
        <v>0</v>
      </c>
      <c r="H79" s="181"/>
      <c r="I79" s="182">
        <f t="shared" ref="I79:I91" si="25">ROUND(E79*H79,2)</f>
        <v>0</v>
      </c>
      <c r="J79" s="181"/>
      <c r="K79" s="182">
        <f t="shared" ref="K79:K91" si="26">ROUND(E79*J79,2)</f>
        <v>0</v>
      </c>
      <c r="L79" s="182">
        <v>15</v>
      </c>
      <c r="M79" s="182">
        <f t="shared" ref="M79:M91" si="27">G79*(1+L79/100)</f>
        <v>0</v>
      </c>
      <c r="N79" s="182">
        <v>0</v>
      </c>
      <c r="O79" s="182">
        <f t="shared" ref="O79:O91" si="28">ROUND(E79*N79,2)</f>
        <v>0</v>
      </c>
      <c r="P79" s="182">
        <v>0</v>
      </c>
      <c r="Q79" s="182">
        <f t="shared" ref="Q79:Q91" si="29">ROUND(E79*P79,2)</f>
        <v>0</v>
      </c>
      <c r="R79" s="182"/>
      <c r="S79" s="182" t="s">
        <v>265</v>
      </c>
      <c r="T79" s="161">
        <v>0</v>
      </c>
      <c r="U79" s="161">
        <f>ROUND(E79*T79,2)</f>
        <v>0</v>
      </c>
      <c r="V79" s="161"/>
      <c r="W79" s="152"/>
      <c r="X79" s="152"/>
      <c r="Y79" s="152"/>
      <c r="Z79" s="152"/>
      <c r="AA79" s="152"/>
      <c r="AB79" s="152"/>
      <c r="AC79" s="152"/>
      <c r="AD79" s="152"/>
      <c r="AE79" s="152"/>
      <c r="AF79" s="152" t="s">
        <v>1548</v>
      </c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</row>
    <row r="80" spans="1:59" outlineLevel="1" x14ac:dyDescent="0.2">
      <c r="A80" s="177">
        <v>67</v>
      </c>
      <c r="B80" s="178" t="s">
        <v>1576</v>
      </c>
      <c r="C80" s="186" t="s">
        <v>1649</v>
      </c>
      <c r="D80" s="179" t="s">
        <v>364</v>
      </c>
      <c r="E80" s="180">
        <v>42</v>
      </c>
      <c r="F80" s="181"/>
      <c r="G80" s="182">
        <f t="shared" si="24"/>
        <v>0</v>
      </c>
      <c r="H80" s="181"/>
      <c r="I80" s="182">
        <f t="shared" si="25"/>
        <v>0</v>
      </c>
      <c r="J80" s="181"/>
      <c r="K80" s="182">
        <f t="shared" si="26"/>
        <v>0</v>
      </c>
      <c r="L80" s="182">
        <v>15</v>
      </c>
      <c r="M80" s="182">
        <f t="shared" si="27"/>
        <v>0</v>
      </c>
      <c r="N80" s="182">
        <v>0</v>
      </c>
      <c r="O80" s="182">
        <f t="shared" si="28"/>
        <v>0</v>
      </c>
      <c r="P80" s="182">
        <v>0</v>
      </c>
      <c r="Q80" s="182">
        <f t="shared" si="29"/>
        <v>0</v>
      </c>
      <c r="R80" s="182"/>
      <c r="S80" s="182" t="s">
        <v>265</v>
      </c>
      <c r="T80" s="161">
        <v>0</v>
      </c>
      <c r="U80" s="161">
        <f>ROUND(E80*T80,2)</f>
        <v>0</v>
      </c>
      <c r="V80" s="161"/>
      <c r="W80" s="152"/>
      <c r="X80" s="152"/>
      <c r="Y80" s="152"/>
      <c r="Z80" s="152"/>
      <c r="AA80" s="152"/>
      <c r="AB80" s="152"/>
      <c r="AC80" s="152"/>
      <c r="AD80" s="152"/>
      <c r="AE80" s="152"/>
      <c r="AF80" s="152" t="s">
        <v>1548</v>
      </c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</row>
    <row r="81" spans="1:59" outlineLevel="1" x14ac:dyDescent="0.2">
      <c r="A81" s="177">
        <v>68</v>
      </c>
      <c r="B81" s="178" t="s">
        <v>1578</v>
      </c>
      <c r="C81" s="186" t="s">
        <v>1593</v>
      </c>
      <c r="D81" s="179" t="s">
        <v>364</v>
      </c>
      <c r="E81" s="180">
        <v>120</v>
      </c>
      <c r="F81" s="181"/>
      <c r="G81" s="182">
        <f t="shared" si="24"/>
        <v>0</v>
      </c>
      <c r="H81" s="181"/>
      <c r="I81" s="182">
        <f t="shared" si="25"/>
        <v>0</v>
      </c>
      <c r="J81" s="181"/>
      <c r="K81" s="182">
        <f t="shared" si="26"/>
        <v>0</v>
      </c>
      <c r="L81" s="182">
        <v>15</v>
      </c>
      <c r="M81" s="182">
        <f t="shared" si="27"/>
        <v>0</v>
      </c>
      <c r="N81" s="182">
        <v>0</v>
      </c>
      <c r="O81" s="182">
        <f t="shared" si="28"/>
        <v>0</v>
      </c>
      <c r="P81" s="182">
        <v>0</v>
      </c>
      <c r="Q81" s="182">
        <f t="shared" si="29"/>
        <v>0</v>
      </c>
      <c r="R81" s="182"/>
      <c r="S81" s="182" t="s">
        <v>265</v>
      </c>
      <c r="T81" s="161">
        <v>0</v>
      </c>
      <c r="U81" s="161">
        <f>ROUND(E81*T81,2)</f>
        <v>0</v>
      </c>
      <c r="V81" s="161"/>
      <c r="W81" s="152"/>
      <c r="X81" s="152"/>
      <c r="Y81" s="152"/>
      <c r="Z81" s="152"/>
      <c r="AA81" s="152"/>
      <c r="AB81" s="152"/>
      <c r="AC81" s="152"/>
      <c r="AD81" s="152"/>
      <c r="AE81" s="152"/>
      <c r="AF81" s="152" t="s">
        <v>1548</v>
      </c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</row>
    <row r="82" spans="1:59" outlineLevel="1" x14ac:dyDescent="0.2">
      <c r="A82" s="177">
        <v>69</v>
      </c>
      <c r="B82" s="178" t="s">
        <v>1580</v>
      </c>
      <c r="C82" s="186" t="s">
        <v>1602</v>
      </c>
      <c r="D82" s="179" t="s">
        <v>364</v>
      </c>
      <c r="E82" s="180">
        <v>120</v>
      </c>
      <c r="F82" s="181"/>
      <c r="G82" s="182">
        <f t="shared" si="24"/>
        <v>0</v>
      </c>
      <c r="H82" s="181"/>
      <c r="I82" s="182">
        <f t="shared" si="25"/>
        <v>0</v>
      </c>
      <c r="J82" s="181"/>
      <c r="K82" s="182">
        <f t="shared" si="26"/>
        <v>0</v>
      </c>
      <c r="L82" s="182">
        <v>15</v>
      </c>
      <c r="M82" s="182">
        <f t="shared" si="27"/>
        <v>0</v>
      </c>
      <c r="N82" s="182">
        <v>0</v>
      </c>
      <c r="O82" s="182">
        <f t="shared" si="28"/>
        <v>0</v>
      </c>
      <c r="P82" s="182">
        <v>0</v>
      </c>
      <c r="Q82" s="182">
        <f t="shared" si="29"/>
        <v>0</v>
      </c>
      <c r="R82" s="182"/>
      <c r="S82" s="182" t="s">
        <v>265</v>
      </c>
      <c r="T82" s="161">
        <v>0</v>
      </c>
      <c r="U82" s="161">
        <f>ROUND(E82*T82,2)</f>
        <v>0</v>
      </c>
      <c r="V82" s="161"/>
      <c r="W82" s="152"/>
      <c r="X82" s="152"/>
      <c r="Y82" s="152"/>
      <c r="Z82" s="152"/>
      <c r="AA82" s="152"/>
      <c r="AB82" s="152"/>
      <c r="AC82" s="152"/>
      <c r="AD82" s="152"/>
      <c r="AE82" s="152"/>
      <c r="AF82" s="152" t="s">
        <v>1548</v>
      </c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</row>
    <row r="83" spans="1:59" outlineLevel="1" x14ac:dyDescent="0.2">
      <c r="A83" s="177">
        <v>70</v>
      </c>
      <c r="B83" s="178" t="s">
        <v>1582</v>
      </c>
      <c r="C83" s="186" t="s">
        <v>1604</v>
      </c>
      <c r="D83" s="179" t="s">
        <v>1500</v>
      </c>
      <c r="E83" s="180">
        <v>2</v>
      </c>
      <c r="F83" s="181"/>
      <c r="G83" s="182">
        <f t="shared" si="24"/>
        <v>0</v>
      </c>
      <c r="H83" s="181"/>
      <c r="I83" s="182">
        <f t="shared" si="25"/>
        <v>0</v>
      </c>
      <c r="J83" s="181"/>
      <c r="K83" s="182">
        <f t="shared" si="26"/>
        <v>0</v>
      </c>
      <c r="L83" s="182">
        <v>15</v>
      </c>
      <c r="M83" s="182">
        <f t="shared" si="27"/>
        <v>0</v>
      </c>
      <c r="N83" s="182">
        <v>0</v>
      </c>
      <c r="O83" s="182">
        <f t="shared" si="28"/>
        <v>0</v>
      </c>
      <c r="P83" s="182">
        <v>0</v>
      </c>
      <c r="Q83" s="182">
        <f t="shared" si="29"/>
        <v>0</v>
      </c>
      <c r="R83" s="182"/>
      <c r="S83" s="182" t="s">
        <v>265</v>
      </c>
      <c r="T83" s="161">
        <v>0</v>
      </c>
      <c r="U83" s="161">
        <f>ROUND(E83*T83,2)</f>
        <v>0</v>
      </c>
      <c r="V83" s="161"/>
      <c r="W83" s="152"/>
      <c r="X83" s="152"/>
      <c r="Y83" s="152"/>
      <c r="Z83" s="152"/>
      <c r="AA83" s="152"/>
      <c r="AB83" s="152"/>
      <c r="AC83" s="152"/>
      <c r="AD83" s="152"/>
      <c r="AE83" s="152"/>
      <c r="AF83" s="152" t="s">
        <v>1548</v>
      </c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</row>
    <row r="84" spans="1:59" outlineLevel="1" x14ac:dyDescent="0.2">
      <c r="A84" s="177">
        <v>71</v>
      </c>
      <c r="B84" s="178" t="s">
        <v>1560</v>
      </c>
      <c r="C84" s="186" t="s">
        <v>1606</v>
      </c>
      <c r="D84" s="179" t="s">
        <v>1500</v>
      </c>
      <c r="E84" s="180">
        <v>8</v>
      </c>
      <c r="F84" s="181"/>
      <c r="G84" s="182">
        <f t="shared" si="24"/>
        <v>0</v>
      </c>
      <c r="H84" s="181"/>
      <c r="I84" s="182">
        <f t="shared" si="25"/>
        <v>0</v>
      </c>
      <c r="J84" s="181"/>
      <c r="K84" s="182">
        <f t="shared" si="26"/>
        <v>0</v>
      </c>
      <c r="L84" s="182">
        <v>15</v>
      </c>
      <c r="M84" s="182">
        <f t="shared" si="27"/>
        <v>0</v>
      </c>
      <c r="N84" s="182">
        <v>0</v>
      </c>
      <c r="O84" s="182">
        <f t="shared" si="28"/>
        <v>0</v>
      </c>
      <c r="P84" s="182">
        <v>0</v>
      </c>
      <c r="Q84" s="182">
        <f t="shared" si="29"/>
        <v>0</v>
      </c>
      <c r="R84" s="182"/>
      <c r="S84" s="182" t="s">
        <v>265</v>
      </c>
      <c r="T84" s="161">
        <v>0</v>
      </c>
      <c r="U84" s="161">
        <f>ROUND(E84*T84,2)</f>
        <v>0</v>
      </c>
      <c r="V84" s="161"/>
      <c r="W84" s="152"/>
      <c r="X84" s="152"/>
      <c r="Y84" s="152"/>
      <c r="Z84" s="152"/>
      <c r="AA84" s="152"/>
      <c r="AB84" s="152"/>
      <c r="AC84" s="152"/>
      <c r="AD84" s="152"/>
      <c r="AE84" s="152"/>
      <c r="AF84" s="152" t="s">
        <v>1548</v>
      </c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</row>
    <row r="85" spans="1:59" outlineLevel="1" x14ac:dyDescent="0.2">
      <c r="A85" s="177">
        <v>72</v>
      </c>
      <c r="B85" s="178" t="s">
        <v>1562</v>
      </c>
      <c r="C85" s="186" t="s">
        <v>1647</v>
      </c>
      <c r="D85" s="179" t="s">
        <v>1609</v>
      </c>
      <c r="E85" s="180">
        <v>8</v>
      </c>
      <c r="F85" s="181"/>
      <c r="G85" s="182">
        <f t="shared" si="24"/>
        <v>0</v>
      </c>
      <c r="H85" s="181"/>
      <c r="I85" s="182">
        <f t="shared" si="25"/>
        <v>0</v>
      </c>
      <c r="J85" s="181"/>
      <c r="K85" s="182">
        <f t="shared" si="26"/>
        <v>0</v>
      </c>
      <c r="L85" s="182">
        <v>15</v>
      </c>
      <c r="M85" s="182">
        <f t="shared" si="27"/>
        <v>0</v>
      </c>
      <c r="N85" s="182">
        <v>0</v>
      </c>
      <c r="O85" s="182">
        <f t="shared" si="28"/>
        <v>0</v>
      </c>
      <c r="P85" s="182">
        <v>0</v>
      </c>
      <c r="Q85" s="182">
        <f t="shared" si="29"/>
        <v>0</v>
      </c>
      <c r="R85" s="182"/>
      <c r="S85" s="182" t="s">
        <v>265</v>
      </c>
      <c r="T85" s="161">
        <v>0</v>
      </c>
      <c r="U85" s="161">
        <f>ROUND(E85*T85,2)</f>
        <v>0</v>
      </c>
      <c r="V85" s="161"/>
      <c r="W85" s="152"/>
      <c r="X85" s="152"/>
      <c r="Y85" s="152"/>
      <c r="Z85" s="152"/>
      <c r="AA85" s="152"/>
      <c r="AB85" s="152"/>
      <c r="AC85" s="152"/>
      <c r="AD85" s="152"/>
      <c r="AE85" s="152"/>
      <c r="AF85" s="152" t="s">
        <v>1548</v>
      </c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</row>
    <row r="86" spans="1:59" outlineLevel="1" x14ac:dyDescent="0.2">
      <c r="A86" s="177">
        <v>73</v>
      </c>
      <c r="B86" s="178" t="s">
        <v>1564</v>
      </c>
      <c r="C86" s="186" t="s">
        <v>1615</v>
      </c>
      <c r="D86" s="179" t="s">
        <v>1609</v>
      </c>
      <c r="E86" s="180">
        <v>1</v>
      </c>
      <c r="F86" s="181"/>
      <c r="G86" s="182">
        <f t="shared" si="24"/>
        <v>0</v>
      </c>
      <c r="H86" s="181"/>
      <c r="I86" s="182">
        <f t="shared" si="25"/>
        <v>0</v>
      </c>
      <c r="J86" s="181"/>
      <c r="K86" s="182">
        <f t="shared" si="26"/>
        <v>0</v>
      </c>
      <c r="L86" s="182">
        <v>15</v>
      </c>
      <c r="M86" s="182">
        <f t="shared" si="27"/>
        <v>0</v>
      </c>
      <c r="N86" s="182">
        <v>0</v>
      </c>
      <c r="O86" s="182">
        <f t="shared" si="28"/>
        <v>0</v>
      </c>
      <c r="P86" s="182">
        <v>0</v>
      </c>
      <c r="Q86" s="182">
        <f t="shared" si="29"/>
        <v>0</v>
      </c>
      <c r="R86" s="182"/>
      <c r="S86" s="182" t="s">
        <v>265</v>
      </c>
      <c r="T86" s="161">
        <v>0</v>
      </c>
      <c r="U86" s="161">
        <f>ROUND(E86*T86,2)</f>
        <v>0</v>
      </c>
      <c r="V86" s="161"/>
      <c r="W86" s="152"/>
      <c r="X86" s="152"/>
      <c r="Y86" s="152"/>
      <c r="Z86" s="152"/>
      <c r="AA86" s="152"/>
      <c r="AB86" s="152"/>
      <c r="AC86" s="152"/>
      <c r="AD86" s="152"/>
      <c r="AE86" s="152"/>
      <c r="AF86" s="152" t="s">
        <v>1548</v>
      </c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</row>
    <row r="87" spans="1:59" outlineLevel="1" x14ac:dyDescent="0.2">
      <c r="A87" s="177">
        <v>74</v>
      </c>
      <c r="B87" s="178" t="s">
        <v>1566</v>
      </c>
      <c r="C87" s="186" t="s">
        <v>1617</v>
      </c>
      <c r="D87" s="179" t="s">
        <v>1598</v>
      </c>
      <c r="E87" s="180">
        <v>1</v>
      </c>
      <c r="F87" s="181"/>
      <c r="G87" s="182">
        <f t="shared" si="24"/>
        <v>0</v>
      </c>
      <c r="H87" s="181"/>
      <c r="I87" s="182">
        <f t="shared" si="25"/>
        <v>0</v>
      </c>
      <c r="J87" s="181"/>
      <c r="K87" s="182">
        <f t="shared" si="26"/>
        <v>0</v>
      </c>
      <c r="L87" s="182">
        <v>15</v>
      </c>
      <c r="M87" s="182">
        <f t="shared" si="27"/>
        <v>0</v>
      </c>
      <c r="N87" s="182">
        <v>0</v>
      </c>
      <c r="O87" s="182">
        <f t="shared" si="28"/>
        <v>0</v>
      </c>
      <c r="P87" s="182">
        <v>0</v>
      </c>
      <c r="Q87" s="182">
        <f t="shared" si="29"/>
        <v>0</v>
      </c>
      <c r="R87" s="182"/>
      <c r="S87" s="182" t="s">
        <v>265</v>
      </c>
      <c r="T87" s="161">
        <v>0</v>
      </c>
      <c r="U87" s="161">
        <f>ROUND(E87*T87,2)</f>
        <v>0</v>
      </c>
      <c r="V87" s="161"/>
      <c r="W87" s="152"/>
      <c r="X87" s="152"/>
      <c r="Y87" s="152"/>
      <c r="Z87" s="152"/>
      <c r="AA87" s="152"/>
      <c r="AB87" s="152"/>
      <c r="AC87" s="152"/>
      <c r="AD87" s="152"/>
      <c r="AE87" s="152"/>
      <c r="AF87" s="152" t="s">
        <v>1548</v>
      </c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</row>
    <row r="88" spans="1:59" outlineLevel="1" x14ac:dyDescent="0.2">
      <c r="A88" s="177">
        <v>75</v>
      </c>
      <c r="B88" s="178" t="s">
        <v>1584</v>
      </c>
      <c r="C88" s="186" t="s">
        <v>1619</v>
      </c>
      <c r="D88" s="179" t="s">
        <v>1609</v>
      </c>
      <c r="E88" s="180">
        <v>8</v>
      </c>
      <c r="F88" s="181"/>
      <c r="G88" s="182">
        <f t="shared" si="24"/>
        <v>0</v>
      </c>
      <c r="H88" s="181"/>
      <c r="I88" s="182">
        <f t="shared" si="25"/>
        <v>0</v>
      </c>
      <c r="J88" s="181"/>
      <c r="K88" s="182">
        <f t="shared" si="26"/>
        <v>0</v>
      </c>
      <c r="L88" s="182">
        <v>15</v>
      </c>
      <c r="M88" s="182">
        <f t="shared" si="27"/>
        <v>0</v>
      </c>
      <c r="N88" s="182">
        <v>0</v>
      </c>
      <c r="O88" s="182">
        <f t="shared" si="28"/>
        <v>0</v>
      </c>
      <c r="P88" s="182">
        <v>0</v>
      </c>
      <c r="Q88" s="182">
        <f t="shared" si="29"/>
        <v>0</v>
      </c>
      <c r="R88" s="182"/>
      <c r="S88" s="182" t="s">
        <v>265</v>
      </c>
      <c r="T88" s="161">
        <v>0</v>
      </c>
      <c r="U88" s="161">
        <f>ROUND(E88*T88,2)</f>
        <v>0</v>
      </c>
      <c r="V88" s="161"/>
      <c r="W88" s="152"/>
      <c r="X88" s="152"/>
      <c r="Y88" s="152"/>
      <c r="Z88" s="152"/>
      <c r="AA88" s="152"/>
      <c r="AB88" s="152"/>
      <c r="AC88" s="152"/>
      <c r="AD88" s="152"/>
      <c r="AE88" s="152"/>
      <c r="AF88" s="152" t="s">
        <v>1548</v>
      </c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</row>
    <row r="89" spans="1:59" outlineLevel="1" x14ac:dyDescent="0.2">
      <c r="A89" s="177">
        <v>76</v>
      </c>
      <c r="B89" s="178" t="s">
        <v>1586</v>
      </c>
      <c r="C89" s="186" t="s">
        <v>1621</v>
      </c>
      <c r="D89" s="179" t="s">
        <v>1609</v>
      </c>
      <c r="E89" s="180">
        <v>5</v>
      </c>
      <c r="F89" s="181"/>
      <c r="G89" s="182">
        <f t="shared" si="24"/>
        <v>0</v>
      </c>
      <c r="H89" s="181"/>
      <c r="I89" s="182">
        <f t="shared" si="25"/>
        <v>0</v>
      </c>
      <c r="J89" s="181"/>
      <c r="K89" s="182">
        <f t="shared" si="26"/>
        <v>0</v>
      </c>
      <c r="L89" s="182">
        <v>15</v>
      </c>
      <c r="M89" s="182">
        <f t="shared" si="27"/>
        <v>0</v>
      </c>
      <c r="N89" s="182">
        <v>0</v>
      </c>
      <c r="O89" s="182">
        <f t="shared" si="28"/>
        <v>0</v>
      </c>
      <c r="P89" s="182">
        <v>0</v>
      </c>
      <c r="Q89" s="182">
        <f t="shared" si="29"/>
        <v>0</v>
      </c>
      <c r="R89" s="182"/>
      <c r="S89" s="182" t="s">
        <v>265</v>
      </c>
      <c r="T89" s="161">
        <v>0</v>
      </c>
      <c r="U89" s="161">
        <f>ROUND(E89*T89,2)</f>
        <v>0</v>
      </c>
      <c r="V89" s="161"/>
      <c r="W89" s="152"/>
      <c r="X89" s="152"/>
      <c r="Y89" s="152"/>
      <c r="Z89" s="152"/>
      <c r="AA89" s="152"/>
      <c r="AB89" s="152"/>
      <c r="AC89" s="152"/>
      <c r="AD89" s="152"/>
      <c r="AE89" s="152"/>
      <c r="AF89" s="152" t="s">
        <v>1548</v>
      </c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</row>
    <row r="90" spans="1:59" outlineLevel="1" x14ac:dyDescent="0.2">
      <c r="A90" s="177">
        <v>77</v>
      </c>
      <c r="B90" s="178" t="s">
        <v>1588</v>
      </c>
      <c r="C90" s="186" t="s">
        <v>1625</v>
      </c>
      <c r="D90" s="179" t="s">
        <v>1598</v>
      </c>
      <c r="E90" s="180">
        <v>1</v>
      </c>
      <c r="F90" s="181"/>
      <c r="G90" s="182">
        <f t="shared" si="24"/>
        <v>0</v>
      </c>
      <c r="H90" s="181"/>
      <c r="I90" s="182">
        <f t="shared" si="25"/>
        <v>0</v>
      </c>
      <c r="J90" s="181"/>
      <c r="K90" s="182">
        <f t="shared" si="26"/>
        <v>0</v>
      </c>
      <c r="L90" s="182">
        <v>15</v>
      </c>
      <c r="M90" s="182">
        <f t="shared" si="27"/>
        <v>0</v>
      </c>
      <c r="N90" s="182">
        <v>0</v>
      </c>
      <c r="O90" s="182">
        <f t="shared" si="28"/>
        <v>0</v>
      </c>
      <c r="P90" s="182">
        <v>0</v>
      </c>
      <c r="Q90" s="182">
        <f t="shared" si="29"/>
        <v>0</v>
      </c>
      <c r="R90" s="182"/>
      <c r="S90" s="182" t="s">
        <v>265</v>
      </c>
      <c r="T90" s="161">
        <v>0</v>
      </c>
      <c r="U90" s="161">
        <f>ROUND(E90*T90,2)</f>
        <v>0</v>
      </c>
      <c r="V90" s="161"/>
      <c r="W90" s="152"/>
      <c r="X90" s="152"/>
      <c r="Y90" s="152"/>
      <c r="Z90" s="152"/>
      <c r="AA90" s="152"/>
      <c r="AB90" s="152"/>
      <c r="AC90" s="152"/>
      <c r="AD90" s="152"/>
      <c r="AE90" s="152"/>
      <c r="AF90" s="152" t="s">
        <v>1548</v>
      </c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</row>
    <row r="91" spans="1:59" outlineLevel="1" x14ac:dyDescent="0.2">
      <c r="A91" s="177">
        <v>78</v>
      </c>
      <c r="B91" s="178" t="s">
        <v>1590</v>
      </c>
      <c r="C91" s="186" t="s">
        <v>1627</v>
      </c>
      <c r="D91" s="179" t="s">
        <v>1598</v>
      </c>
      <c r="E91" s="180">
        <v>1</v>
      </c>
      <c r="F91" s="181"/>
      <c r="G91" s="182">
        <f t="shared" si="24"/>
        <v>0</v>
      </c>
      <c r="H91" s="181"/>
      <c r="I91" s="182">
        <f t="shared" si="25"/>
        <v>0</v>
      </c>
      <c r="J91" s="181"/>
      <c r="K91" s="182">
        <f t="shared" si="26"/>
        <v>0</v>
      </c>
      <c r="L91" s="182">
        <v>15</v>
      </c>
      <c r="M91" s="182">
        <f t="shared" si="27"/>
        <v>0</v>
      </c>
      <c r="N91" s="182">
        <v>0</v>
      </c>
      <c r="O91" s="182">
        <f t="shared" si="28"/>
        <v>0</v>
      </c>
      <c r="P91" s="182">
        <v>0</v>
      </c>
      <c r="Q91" s="182">
        <f t="shared" si="29"/>
        <v>0</v>
      </c>
      <c r="R91" s="182"/>
      <c r="S91" s="182" t="s">
        <v>265</v>
      </c>
      <c r="T91" s="161">
        <v>0</v>
      </c>
      <c r="U91" s="161">
        <f>ROUND(E91*T91,2)</f>
        <v>0</v>
      </c>
      <c r="V91" s="161"/>
      <c r="W91" s="152"/>
      <c r="X91" s="152"/>
      <c r="Y91" s="152"/>
      <c r="Z91" s="152"/>
      <c r="AA91" s="152"/>
      <c r="AB91" s="152"/>
      <c r="AC91" s="152"/>
      <c r="AD91" s="152"/>
      <c r="AE91" s="152"/>
      <c r="AF91" s="152" t="s">
        <v>1548</v>
      </c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</row>
    <row r="92" spans="1:59" x14ac:dyDescent="0.2">
      <c r="A92" s="166" t="s">
        <v>260</v>
      </c>
      <c r="B92" s="167" t="s">
        <v>124</v>
      </c>
      <c r="C92" s="185" t="s">
        <v>125</v>
      </c>
      <c r="D92" s="168"/>
      <c r="E92" s="169"/>
      <c r="F92" s="170"/>
      <c r="G92" s="170">
        <f>SUMIF(AF93:AF103,"&lt;&gt;NOR",G93:G103)</f>
        <v>0</v>
      </c>
      <c r="H92" s="170"/>
      <c r="I92" s="170">
        <f>SUM(I93:I103)</f>
        <v>0</v>
      </c>
      <c r="J92" s="170"/>
      <c r="K92" s="170">
        <f>SUM(K93:K103)</f>
        <v>0</v>
      </c>
      <c r="L92" s="170"/>
      <c r="M92" s="170">
        <f>SUM(M93:M103)</f>
        <v>0</v>
      </c>
      <c r="N92" s="170"/>
      <c r="O92" s="170">
        <f>SUM(O93:O103)</f>
        <v>0</v>
      </c>
      <c r="P92" s="170"/>
      <c r="Q92" s="170">
        <f>SUM(Q93:Q103)</f>
        <v>0</v>
      </c>
      <c r="R92" s="170"/>
      <c r="S92" s="170"/>
      <c r="T92" s="165"/>
      <c r="U92" s="165">
        <f>SUM(U93:U103)</f>
        <v>0</v>
      </c>
      <c r="V92" s="165"/>
      <c r="AF92" t="s">
        <v>261</v>
      </c>
    </row>
    <row r="93" spans="1:59" outlineLevel="1" x14ac:dyDescent="0.2">
      <c r="A93" s="177">
        <v>79</v>
      </c>
      <c r="B93" s="178" t="s">
        <v>1558</v>
      </c>
      <c r="C93" s="186" t="s">
        <v>1650</v>
      </c>
      <c r="D93" s="179" t="s">
        <v>1500</v>
      </c>
      <c r="E93" s="180">
        <v>1</v>
      </c>
      <c r="F93" s="181"/>
      <c r="G93" s="182">
        <f t="shared" ref="G93:G103" si="30">ROUND(E93*F93,2)</f>
        <v>0</v>
      </c>
      <c r="H93" s="181"/>
      <c r="I93" s="182">
        <f t="shared" ref="I93:I103" si="31">ROUND(E93*H93,2)</f>
        <v>0</v>
      </c>
      <c r="J93" s="181"/>
      <c r="K93" s="182">
        <f t="shared" ref="K93:K103" si="32">ROUND(E93*J93,2)</f>
        <v>0</v>
      </c>
      <c r="L93" s="182">
        <v>15</v>
      </c>
      <c r="M93" s="182">
        <f t="shared" ref="M93:M103" si="33">G93*(1+L93/100)</f>
        <v>0</v>
      </c>
      <c r="N93" s="182">
        <v>0</v>
      </c>
      <c r="O93" s="182">
        <f t="shared" ref="O93:O103" si="34">ROUND(E93*N93,2)</f>
        <v>0</v>
      </c>
      <c r="P93" s="182">
        <v>0</v>
      </c>
      <c r="Q93" s="182">
        <f t="shared" ref="Q93:Q103" si="35">ROUND(E93*P93,2)</f>
        <v>0</v>
      </c>
      <c r="R93" s="182"/>
      <c r="S93" s="182" t="s">
        <v>265</v>
      </c>
      <c r="T93" s="161">
        <v>0</v>
      </c>
      <c r="U93" s="161">
        <f>ROUND(E93*T93,2)</f>
        <v>0</v>
      </c>
      <c r="V93" s="161"/>
      <c r="W93" s="152"/>
      <c r="X93" s="152"/>
      <c r="Y93" s="152"/>
      <c r="Z93" s="152"/>
      <c r="AA93" s="152"/>
      <c r="AB93" s="152"/>
      <c r="AC93" s="152"/>
      <c r="AD93" s="152"/>
      <c r="AE93" s="152"/>
      <c r="AF93" s="152" t="s">
        <v>1548</v>
      </c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</row>
    <row r="94" spans="1:59" outlineLevel="1" x14ac:dyDescent="0.2">
      <c r="A94" s="177">
        <v>80</v>
      </c>
      <c r="B94" s="178" t="s">
        <v>1568</v>
      </c>
      <c r="C94" s="186" t="s">
        <v>1653</v>
      </c>
      <c r="D94" s="179" t="s">
        <v>1500</v>
      </c>
      <c r="E94" s="180">
        <v>8</v>
      </c>
      <c r="F94" s="181"/>
      <c r="G94" s="182">
        <f t="shared" si="30"/>
        <v>0</v>
      </c>
      <c r="H94" s="181"/>
      <c r="I94" s="182">
        <f t="shared" si="31"/>
        <v>0</v>
      </c>
      <c r="J94" s="181"/>
      <c r="K94" s="182">
        <f t="shared" si="32"/>
        <v>0</v>
      </c>
      <c r="L94" s="182">
        <v>15</v>
      </c>
      <c r="M94" s="182">
        <f t="shared" si="33"/>
        <v>0</v>
      </c>
      <c r="N94" s="182">
        <v>0</v>
      </c>
      <c r="O94" s="182">
        <f t="shared" si="34"/>
        <v>0</v>
      </c>
      <c r="P94" s="182">
        <v>0</v>
      </c>
      <c r="Q94" s="182">
        <f t="shared" si="35"/>
        <v>0</v>
      </c>
      <c r="R94" s="182"/>
      <c r="S94" s="182" t="s">
        <v>265</v>
      </c>
      <c r="T94" s="161">
        <v>0</v>
      </c>
      <c r="U94" s="161">
        <f>ROUND(E94*T94,2)</f>
        <v>0</v>
      </c>
      <c r="V94" s="161"/>
      <c r="W94" s="152"/>
      <c r="X94" s="152"/>
      <c r="Y94" s="152"/>
      <c r="Z94" s="152"/>
      <c r="AA94" s="152"/>
      <c r="AB94" s="152"/>
      <c r="AC94" s="152"/>
      <c r="AD94" s="152"/>
      <c r="AE94" s="152"/>
      <c r="AF94" s="152" t="s">
        <v>1548</v>
      </c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</row>
    <row r="95" spans="1:59" outlineLevel="1" x14ac:dyDescent="0.2">
      <c r="A95" s="177">
        <v>81</v>
      </c>
      <c r="B95" s="178" t="s">
        <v>1570</v>
      </c>
      <c r="C95" s="186" t="s">
        <v>1654</v>
      </c>
      <c r="D95" s="179" t="s">
        <v>1500</v>
      </c>
      <c r="E95" s="180">
        <v>1</v>
      </c>
      <c r="F95" s="181"/>
      <c r="G95" s="182">
        <f t="shared" si="30"/>
        <v>0</v>
      </c>
      <c r="H95" s="181"/>
      <c r="I95" s="182">
        <f t="shared" si="31"/>
        <v>0</v>
      </c>
      <c r="J95" s="181"/>
      <c r="K95" s="182">
        <f t="shared" si="32"/>
        <v>0</v>
      </c>
      <c r="L95" s="182">
        <v>15</v>
      </c>
      <c r="M95" s="182">
        <f t="shared" si="33"/>
        <v>0</v>
      </c>
      <c r="N95" s="182">
        <v>0</v>
      </c>
      <c r="O95" s="182">
        <f t="shared" si="34"/>
        <v>0</v>
      </c>
      <c r="P95" s="182">
        <v>0</v>
      </c>
      <c r="Q95" s="182">
        <f t="shared" si="35"/>
        <v>0</v>
      </c>
      <c r="R95" s="182"/>
      <c r="S95" s="182" t="s">
        <v>265</v>
      </c>
      <c r="T95" s="161">
        <v>0</v>
      </c>
      <c r="U95" s="161">
        <f>ROUND(E95*T95,2)</f>
        <v>0</v>
      </c>
      <c r="V95" s="161"/>
      <c r="W95" s="152"/>
      <c r="X95" s="152"/>
      <c r="Y95" s="152"/>
      <c r="Z95" s="152"/>
      <c r="AA95" s="152"/>
      <c r="AB95" s="152"/>
      <c r="AC95" s="152"/>
      <c r="AD95" s="152"/>
      <c r="AE95" s="152"/>
      <c r="AF95" s="152" t="s">
        <v>1548</v>
      </c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</row>
    <row r="96" spans="1:59" ht="22.5" outlineLevel="1" x14ac:dyDescent="0.2">
      <c r="A96" s="177">
        <v>82</v>
      </c>
      <c r="B96" s="178" t="s">
        <v>1572</v>
      </c>
      <c r="C96" s="186" t="s">
        <v>1655</v>
      </c>
      <c r="D96" s="179" t="s">
        <v>1500</v>
      </c>
      <c r="E96" s="180">
        <v>1</v>
      </c>
      <c r="F96" s="181"/>
      <c r="G96" s="182">
        <f t="shared" si="30"/>
        <v>0</v>
      </c>
      <c r="H96" s="181"/>
      <c r="I96" s="182">
        <f t="shared" si="31"/>
        <v>0</v>
      </c>
      <c r="J96" s="181"/>
      <c r="K96" s="182">
        <f t="shared" si="32"/>
        <v>0</v>
      </c>
      <c r="L96" s="182">
        <v>15</v>
      </c>
      <c r="M96" s="182">
        <f t="shared" si="33"/>
        <v>0</v>
      </c>
      <c r="N96" s="182">
        <v>0</v>
      </c>
      <c r="O96" s="182">
        <f t="shared" si="34"/>
        <v>0</v>
      </c>
      <c r="P96" s="182">
        <v>0</v>
      </c>
      <c r="Q96" s="182">
        <f t="shared" si="35"/>
        <v>0</v>
      </c>
      <c r="R96" s="182"/>
      <c r="S96" s="182" t="s">
        <v>265</v>
      </c>
      <c r="T96" s="161">
        <v>0</v>
      </c>
      <c r="U96" s="161">
        <f>ROUND(E96*T96,2)</f>
        <v>0</v>
      </c>
      <c r="V96" s="161"/>
      <c r="W96" s="152"/>
      <c r="X96" s="152"/>
      <c r="Y96" s="152"/>
      <c r="Z96" s="152"/>
      <c r="AA96" s="152"/>
      <c r="AB96" s="152"/>
      <c r="AC96" s="152"/>
      <c r="AD96" s="152"/>
      <c r="AE96" s="152"/>
      <c r="AF96" s="152" t="s">
        <v>1548</v>
      </c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</row>
    <row r="97" spans="1:59" outlineLevel="1" x14ac:dyDescent="0.2">
      <c r="A97" s="177">
        <v>83</v>
      </c>
      <c r="B97" s="178" t="s">
        <v>1574</v>
      </c>
      <c r="C97" s="186" t="s">
        <v>1656</v>
      </c>
      <c r="D97" s="179" t="s">
        <v>1500</v>
      </c>
      <c r="E97" s="180">
        <v>1</v>
      </c>
      <c r="F97" s="181"/>
      <c r="G97" s="182">
        <f t="shared" si="30"/>
        <v>0</v>
      </c>
      <c r="H97" s="181"/>
      <c r="I97" s="182">
        <f t="shared" si="31"/>
        <v>0</v>
      </c>
      <c r="J97" s="181"/>
      <c r="K97" s="182">
        <f t="shared" si="32"/>
        <v>0</v>
      </c>
      <c r="L97" s="182">
        <v>15</v>
      </c>
      <c r="M97" s="182">
        <f t="shared" si="33"/>
        <v>0</v>
      </c>
      <c r="N97" s="182">
        <v>0</v>
      </c>
      <c r="O97" s="182">
        <f t="shared" si="34"/>
        <v>0</v>
      </c>
      <c r="P97" s="182">
        <v>0</v>
      </c>
      <c r="Q97" s="182">
        <f t="shared" si="35"/>
        <v>0</v>
      </c>
      <c r="R97" s="182"/>
      <c r="S97" s="182" t="s">
        <v>265</v>
      </c>
      <c r="T97" s="161">
        <v>0</v>
      </c>
      <c r="U97" s="161">
        <f>ROUND(E97*T97,2)</f>
        <v>0</v>
      </c>
      <c r="V97" s="161"/>
      <c r="W97" s="152"/>
      <c r="X97" s="152"/>
      <c r="Y97" s="152"/>
      <c r="Z97" s="152"/>
      <c r="AA97" s="152"/>
      <c r="AB97" s="152"/>
      <c r="AC97" s="152"/>
      <c r="AD97" s="152"/>
      <c r="AE97" s="152"/>
      <c r="AF97" s="152" t="s">
        <v>1548</v>
      </c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</row>
    <row r="98" spans="1:59" outlineLevel="1" x14ac:dyDescent="0.2">
      <c r="A98" s="177">
        <v>84</v>
      </c>
      <c r="B98" s="178" t="s">
        <v>1576</v>
      </c>
      <c r="C98" s="186" t="s">
        <v>1657</v>
      </c>
      <c r="D98" s="179" t="s">
        <v>1500</v>
      </c>
      <c r="E98" s="180">
        <v>3</v>
      </c>
      <c r="F98" s="181"/>
      <c r="G98" s="182">
        <f t="shared" si="30"/>
        <v>0</v>
      </c>
      <c r="H98" s="181"/>
      <c r="I98" s="182">
        <f t="shared" si="31"/>
        <v>0</v>
      </c>
      <c r="J98" s="181"/>
      <c r="K98" s="182">
        <f t="shared" si="32"/>
        <v>0</v>
      </c>
      <c r="L98" s="182">
        <v>15</v>
      </c>
      <c r="M98" s="182">
        <f t="shared" si="33"/>
        <v>0</v>
      </c>
      <c r="N98" s="182">
        <v>0</v>
      </c>
      <c r="O98" s="182">
        <f t="shared" si="34"/>
        <v>0</v>
      </c>
      <c r="P98" s="182">
        <v>0</v>
      </c>
      <c r="Q98" s="182">
        <f t="shared" si="35"/>
        <v>0</v>
      </c>
      <c r="R98" s="182"/>
      <c r="S98" s="182" t="s">
        <v>265</v>
      </c>
      <c r="T98" s="161">
        <v>0</v>
      </c>
      <c r="U98" s="161">
        <f>ROUND(E98*T98,2)</f>
        <v>0</v>
      </c>
      <c r="V98" s="161"/>
      <c r="W98" s="152"/>
      <c r="X98" s="152"/>
      <c r="Y98" s="152"/>
      <c r="Z98" s="152"/>
      <c r="AA98" s="152"/>
      <c r="AB98" s="152"/>
      <c r="AC98" s="152"/>
      <c r="AD98" s="152"/>
      <c r="AE98" s="152"/>
      <c r="AF98" s="152" t="s">
        <v>1548</v>
      </c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</row>
    <row r="99" spans="1:59" outlineLevel="1" x14ac:dyDescent="0.2">
      <c r="A99" s="177">
        <v>85</v>
      </c>
      <c r="B99" s="178" t="s">
        <v>1578</v>
      </c>
      <c r="C99" s="186" t="s">
        <v>1658</v>
      </c>
      <c r="D99" s="179" t="s">
        <v>1500</v>
      </c>
      <c r="E99" s="180">
        <v>1</v>
      </c>
      <c r="F99" s="181"/>
      <c r="G99" s="182">
        <f t="shared" si="30"/>
        <v>0</v>
      </c>
      <c r="H99" s="181"/>
      <c r="I99" s="182">
        <f t="shared" si="31"/>
        <v>0</v>
      </c>
      <c r="J99" s="181"/>
      <c r="K99" s="182">
        <f t="shared" si="32"/>
        <v>0</v>
      </c>
      <c r="L99" s="182">
        <v>15</v>
      </c>
      <c r="M99" s="182">
        <f t="shared" si="33"/>
        <v>0</v>
      </c>
      <c r="N99" s="182">
        <v>0</v>
      </c>
      <c r="O99" s="182">
        <f t="shared" si="34"/>
        <v>0</v>
      </c>
      <c r="P99" s="182">
        <v>0</v>
      </c>
      <c r="Q99" s="182">
        <f t="shared" si="35"/>
        <v>0</v>
      </c>
      <c r="R99" s="182"/>
      <c r="S99" s="182" t="s">
        <v>265</v>
      </c>
      <c r="T99" s="161">
        <v>0</v>
      </c>
      <c r="U99" s="161">
        <f>ROUND(E99*T99,2)</f>
        <v>0</v>
      </c>
      <c r="V99" s="161"/>
      <c r="W99" s="152"/>
      <c r="X99" s="152"/>
      <c r="Y99" s="152"/>
      <c r="Z99" s="152"/>
      <c r="AA99" s="152"/>
      <c r="AB99" s="152"/>
      <c r="AC99" s="152"/>
      <c r="AD99" s="152"/>
      <c r="AE99" s="152"/>
      <c r="AF99" s="152" t="s">
        <v>1548</v>
      </c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</row>
    <row r="100" spans="1:59" outlineLevel="1" x14ac:dyDescent="0.2">
      <c r="A100" s="177">
        <v>86</v>
      </c>
      <c r="B100" s="178" t="s">
        <v>1580</v>
      </c>
      <c r="C100" s="186" t="s">
        <v>1659</v>
      </c>
      <c r="D100" s="179" t="s">
        <v>1500</v>
      </c>
      <c r="E100" s="180">
        <v>1</v>
      </c>
      <c r="F100" s="181"/>
      <c r="G100" s="182">
        <f t="shared" si="30"/>
        <v>0</v>
      </c>
      <c r="H100" s="181"/>
      <c r="I100" s="182">
        <f t="shared" si="31"/>
        <v>0</v>
      </c>
      <c r="J100" s="181"/>
      <c r="K100" s="182">
        <f t="shared" si="32"/>
        <v>0</v>
      </c>
      <c r="L100" s="182">
        <v>15</v>
      </c>
      <c r="M100" s="182">
        <f t="shared" si="33"/>
        <v>0</v>
      </c>
      <c r="N100" s="182">
        <v>0</v>
      </c>
      <c r="O100" s="182">
        <f t="shared" si="34"/>
        <v>0</v>
      </c>
      <c r="P100" s="182">
        <v>0</v>
      </c>
      <c r="Q100" s="182">
        <f t="shared" si="35"/>
        <v>0</v>
      </c>
      <c r="R100" s="182"/>
      <c r="S100" s="182" t="s">
        <v>265</v>
      </c>
      <c r="T100" s="161">
        <v>0</v>
      </c>
      <c r="U100" s="161">
        <f>ROUND(E100*T100,2)</f>
        <v>0</v>
      </c>
      <c r="V100" s="161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 t="s">
        <v>1548</v>
      </c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</row>
    <row r="101" spans="1:59" outlineLevel="1" x14ac:dyDescent="0.2">
      <c r="A101" s="177">
        <v>87</v>
      </c>
      <c r="B101" s="178" t="s">
        <v>1582</v>
      </c>
      <c r="C101" s="186" t="s">
        <v>1660</v>
      </c>
      <c r="D101" s="179" t="s">
        <v>1500</v>
      </c>
      <c r="E101" s="180">
        <v>1</v>
      </c>
      <c r="F101" s="181"/>
      <c r="G101" s="182">
        <f t="shared" si="30"/>
        <v>0</v>
      </c>
      <c r="H101" s="181"/>
      <c r="I101" s="182">
        <f t="shared" si="31"/>
        <v>0</v>
      </c>
      <c r="J101" s="181"/>
      <c r="K101" s="182">
        <f t="shared" si="32"/>
        <v>0</v>
      </c>
      <c r="L101" s="182">
        <v>15</v>
      </c>
      <c r="M101" s="182">
        <f t="shared" si="33"/>
        <v>0</v>
      </c>
      <c r="N101" s="182">
        <v>0</v>
      </c>
      <c r="O101" s="182">
        <f t="shared" si="34"/>
        <v>0</v>
      </c>
      <c r="P101" s="182">
        <v>0</v>
      </c>
      <c r="Q101" s="182">
        <f t="shared" si="35"/>
        <v>0</v>
      </c>
      <c r="R101" s="182"/>
      <c r="S101" s="182" t="s">
        <v>265</v>
      </c>
      <c r="T101" s="161">
        <v>0</v>
      </c>
      <c r="U101" s="161">
        <f>ROUND(E101*T101,2)</f>
        <v>0</v>
      </c>
      <c r="V101" s="161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 t="s">
        <v>1548</v>
      </c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</row>
    <row r="102" spans="1:59" outlineLevel="1" x14ac:dyDescent="0.2">
      <c r="A102" s="177">
        <v>88</v>
      </c>
      <c r="B102" s="178" t="s">
        <v>1560</v>
      </c>
      <c r="C102" s="186" t="s">
        <v>1651</v>
      </c>
      <c r="D102" s="179" t="s">
        <v>1500</v>
      </c>
      <c r="E102" s="180">
        <v>1</v>
      </c>
      <c r="F102" s="181"/>
      <c r="G102" s="182">
        <f t="shared" si="30"/>
        <v>0</v>
      </c>
      <c r="H102" s="181"/>
      <c r="I102" s="182">
        <f t="shared" si="31"/>
        <v>0</v>
      </c>
      <c r="J102" s="181"/>
      <c r="K102" s="182">
        <f t="shared" si="32"/>
        <v>0</v>
      </c>
      <c r="L102" s="182">
        <v>15</v>
      </c>
      <c r="M102" s="182">
        <f t="shared" si="33"/>
        <v>0</v>
      </c>
      <c r="N102" s="182">
        <v>0</v>
      </c>
      <c r="O102" s="182">
        <f t="shared" si="34"/>
        <v>0</v>
      </c>
      <c r="P102" s="182">
        <v>0</v>
      </c>
      <c r="Q102" s="182">
        <f t="shared" si="35"/>
        <v>0</v>
      </c>
      <c r="R102" s="182"/>
      <c r="S102" s="182" t="s">
        <v>265</v>
      </c>
      <c r="T102" s="161">
        <v>0</v>
      </c>
      <c r="U102" s="161">
        <f>ROUND(E102*T102,2)</f>
        <v>0</v>
      </c>
      <c r="V102" s="161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 t="s">
        <v>1548</v>
      </c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</row>
    <row r="103" spans="1:59" outlineLevel="1" x14ac:dyDescent="0.2">
      <c r="A103" s="177">
        <v>89</v>
      </c>
      <c r="B103" s="178" t="s">
        <v>1562</v>
      </c>
      <c r="C103" s="186" t="s">
        <v>1652</v>
      </c>
      <c r="D103" s="179" t="s">
        <v>1500</v>
      </c>
      <c r="E103" s="180">
        <v>14</v>
      </c>
      <c r="F103" s="181"/>
      <c r="G103" s="182">
        <f t="shared" si="30"/>
        <v>0</v>
      </c>
      <c r="H103" s="181"/>
      <c r="I103" s="182">
        <f t="shared" si="31"/>
        <v>0</v>
      </c>
      <c r="J103" s="181"/>
      <c r="K103" s="182">
        <f t="shared" si="32"/>
        <v>0</v>
      </c>
      <c r="L103" s="182">
        <v>15</v>
      </c>
      <c r="M103" s="182">
        <f t="shared" si="33"/>
        <v>0</v>
      </c>
      <c r="N103" s="182">
        <v>0</v>
      </c>
      <c r="O103" s="182">
        <f t="shared" si="34"/>
        <v>0</v>
      </c>
      <c r="P103" s="182">
        <v>0</v>
      </c>
      <c r="Q103" s="182">
        <f t="shared" si="35"/>
        <v>0</v>
      </c>
      <c r="R103" s="182"/>
      <c r="S103" s="182" t="s">
        <v>265</v>
      </c>
      <c r="T103" s="161">
        <v>0</v>
      </c>
      <c r="U103" s="161">
        <f>ROUND(E103*T103,2)</f>
        <v>0</v>
      </c>
      <c r="V103" s="161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 t="s">
        <v>1548</v>
      </c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</row>
    <row r="104" spans="1:59" x14ac:dyDescent="0.2">
      <c r="A104" s="166" t="s">
        <v>260</v>
      </c>
      <c r="B104" s="167" t="s">
        <v>126</v>
      </c>
      <c r="C104" s="185" t="s">
        <v>115</v>
      </c>
      <c r="D104" s="168"/>
      <c r="E104" s="169"/>
      <c r="F104" s="170"/>
      <c r="G104" s="170">
        <f>SUMIF(AF105:AF121,"&lt;&gt;NOR",G105:G121)</f>
        <v>0</v>
      </c>
      <c r="H104" s="170"/>
      <c r="I104" s="170">
        <f>SUM(I105:I121)</f>
        <v>0</v>
      </c>
      <c r="J104" s="170"/>
      <c r="K104" s="170">
        <f>SUM(K105:K121)</f>
        <v>0</v>
      </c>
      <c r="L104" s="170"/>
      <c r="M104" s="170">
        <f>SUM(M105:M121)</f>
        <v>0</v>
      </c>
      <c r="N104" s="170"/>
      <c r="O104" s="170">
        <f>SUM(O105:O121)</f>
        <v>0</v>
      </c>
      <c r="P104" s="170"/>
      <c r="Q104" s="170">
        <f>SUM(Q105:Q121)</f>
        <v>0</v>
      </c>
      <c r="R104" s="170"/>
      <c r="S104" s="170"/>
      <c r="T104" s="165"/>
      <c r="U104" s="165">
        <f>SUM(U105:U121)</f>
        <v>0</v>
      </c>
      <c r="V104" s="165"/>
      <c r="AF104" t="s">
        <v>261</v>
      </c>
    </row>
    <row r="105" spans="1:59" outlineLevel="1" x14ac:dyDescent="0.2">
      <c r="A105" s="177">
        <v>90</v>
      </c>
      <c r="B105" s="178" t="s">
        <v>1564</v>
      </c>
      <c r="C105" s="186" t="s">
        <v>1661</v>
      </c>
      <c r="D105" s="179" t="s">
        <v>364</v>
      </c>
      <c r="E105" s="180">
        <v>356</v>
      </c>
      <c r="F105" s="181"/>
      <c r="G105" s="182">
        <f t="shared" ref="G105:G113" si="36">ROUND(E105*F105,2)</f>
        <v>0</v>
      </c>
      <c r="H105" s="181"/>
      <c r="I105" s="182">
        <f t="shared" ref="I105:I113" si="37">ROUND(E105*H105,2)</f>
        <v>0</v>
      </c>
      <c r="J105" s="181"/>
      <c r="K105" s="182">
        <f t="shared" ref="K105:K113" si="38">ROUND(E105*J105,2)</f>
        <v>0</v>
      </c>
      <c r="L105" s="182">
        <v>15</v>
      </c>
      <c r="M105" s="182">
        <f t="shared" ref="M105:M113" si="39">G105*(1+L105/100)</f>
        <v>0</v>
      </c>
      <c r="N105" s="182">
        <v>0</v>
      </c>
      <c r="O105" s="182">
        <f t="shared" ref="O105:O113" si="40">ROUND(E105*N105,2)</f>
        <v>0</v>
      </c>
      <c r="P105" s="182">
        <v>0</v>
      </c>
      <c r="Q105" s="182">
        <f t="shared" ref="Q105:Q113" si="41">ROUND(E105*P105,2)</f>
        <v>0</v>
      </c>
      <c r="R105" s="182"/>
      <c r="S105" s="182" t="s">
        <v>265</v>
      </c>
      <c r="T105" s="161">
        <v>0</v>
      </c>
      <c r="U105" s="161">
        <f>ROUND(E105*T105,2)</f>
        <v>0</v>
      </c>
      <c r="V105" s="161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 t="s">
        <v>1548</v>
      </c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</row>
    <row r="106" spans="1:59" outlineLevel="1" x14ac:dyDescent="0.2">
      <c r="A106" s="177">
        <v>91</v>
      </c>
      <c r="B106" s="178" t="s">
        <v>1566</v>
      </c>
      <c r="C106" s="186" t="s">
        <v>1662</v>
      </c>
      <c r="D106" s="179" t="s">
        <v>364</v>
      </c>
      <c r="E106" s="180">
        <v>48</v>
      </c>
      <c r="F106" s="181"/>
      <c r="G106" s="182">
        <f t="shared" si="36"/>
        <v>0</v>
      </c>
      <c r="H106" s="181"/>
      <c r="I106" s="182">
        <f t="shared" si="37"/>
        <v>0</v>
      </c>
      <c r="J106" s="181"/>
      <c r="K106" s="182">
        <f t="shared" si="38"/>
        <v>0</v>
      </c>
      <c r="L106" s="182">
        <v>15</v>
      </c>
      <c r="M106" s="182">
        <f t="shared" si="39"/>
        <v>0</v>
      </c>
      <c r="N106" s="182">
        <v>0</v>
      </c>
      <c r="O106" s="182">
        <f t="shared" si="40"/>
        <v>0</v>
      </c>
      <c r="P106" s="182">
        <v>0</v>
      </c>
      <c r="Q106" s="182">
        <f t="shared" si="41"/>
        <v>0</v>
      </c>
      <c r="R106" s="182"/>
      <c r="S106" s="182" t="s">
        <v>265</v>
      </c>
      <c r="T106" s="161">
        <v>0</v>
      </c>
      <c r="U106" s="161">
        <f>ROUND(E106*T106,2)</f>
        <v>0</v>
      </c>
      <c r="V106" s="161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 t="s">
        <v>1548</v>
      </c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</row>
    <row r="107" spans="1:59" outlineLevel="1" x14ac:dyDescent="0.2">
      <c r="A107" s="177">
        <v>92</v>
      </c>
      <c r="B107" s="178" t="s">
        <v>1584</v>
      </c>
      <c r="C107" s="186" t="s">
        <v>1649</v>
      </c>
      <c r="D107" s="179" t="s">
        <v>364</v>
      </c>
      <c r="E107" s="180">
        <v>42</v>
      </c>
      <c r="F107" s="181"/>
      <c r="G107" s="182">
        <f t="shared" si="36"/>
        <v>0</v>
      </c>
      <c r="H107" s="181"/>
      <c r="I107" s="182">
        <f t="shared" si="37"/>
        <v>0</v>
      </c>
      <c r="J107" s="181"/>
      <c r="K107" s="182">
        <f t="shared" si="38"/>
        <v>0</v>
      </c>
      <c r="L107" s="182">
        <v>15</v>
      </c>
      <c r="M107" s="182">
        <f t="shared" si="39"/>
        <v>0</v>
      </c>
      <c r="N107" s="182">
        <v>0</v>
      </c>
      <c r="O107" s="182">
        <f t="shared" si="40"/>
        <v>0</v>
      </c>
      <c r="P107" s="182">
        <v>0</v>
      </c>
      <c r="Q107" s="182">
        <f t="shared" si="41"/>
        <v>0</v>
      </c>
      <c r="R107" s="182"/>
      <c r="S107" s="182" t="s">
        <v>265</v>
      </c>
      <c r="T107" s="161">
        <v>0</v>
      </c>
      <c r="U107" s="161">
        <f>ROUND(E107*T107,2)</f>
        <v>0</v>
      </c>
      <c r="V107" s="161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 t="s">
        <v>1548</v>
      </c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</row>
    <row r="108" spans="1:59" outlineLevel="1" x14ac:dyDescent="0.2">
      <c r="A108" s="177">
        <v>93</v>
      </c>
      <c r="B108" s="178" t="s">
        <v>1586</v>
      </c>
      <c r="C108" s="186" t="s">
        <v>1663</v>
      </c>
      <c r="D108" s="179" t="s">
        <v>364</v>
      </c>
      <c r="E108" s="180">
        <v>46</v>
      </c>
      <c r="F108" s="181"/>
      <c r="G108" s="182">
        <f t="shared" si="36"/>
        <v>0</v>
      </c>
      <c r="H108" s="181"/>
      <c r="I108" s="182">
        <f t="shared" si="37"/>
        <v>0</v>
      </c>
      <c r="J108" s="181"/>
      <c r="K108" s="182">
        <f t="shared" si="38"/>
        <v>0</v>
      </c>
      <c r="L108" s="182">
        <v>15</v>
      </c>
      <c r="M108" s="182">
        <f t="shared" si="39"/>
        <v>0</v>
      </c>
      <c r="N108" s="182">
        <v>0</v>
      </c>
      <c r="O108" s="182">
        <f t="shared" si="40"/>
        <v>0</v>
      </c>
      <c r="P108" s="182">
        <v>0</v>
      </c>
      <c r="Q108" s="182">
        <f t="shared" si="41"/>
        <v>0</v>
      </c>
      <c r="R108" s="182"/>
      <c r="S108" s="182" t="s">
        <v>265</v>
      </c>
      <c r="T108" s="161">
        <v>0</v>
      </c>
      <c r="U108" s="161">
        <f>ROUND(E108*T108,2)</f>
        <v>0</v>
      </c>
      <c r="V108" s="161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 t="s">
        <v>1548</v>
      </c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</row>
    <row r="109" spans="1:59" outlineLevel="1" x14ac:dyDescent="0.2">
      <c r="A109" s="177">
        <v>94</v>
      </c>
      <c r="B109" s="178" t="s">
        <v>1588</v>
      </c>
      <c r="C109" s="186" t="s">
        <v>1593</v>
      </c>
      <c r="D109" s="179" t="s">
        <v>364</v>
      </c>
      <c r="E109" s="180">
        <v>186</v>
      </c>
      <c r="F109" s="181"/>
      <c r="G109" s="182">
        <f t="shared" si="36"/>
        <v>0</v>
      </c>
      <c r="H109" s="181"/>
      <c r="I109" s="182">
        <f t="shared" si="37"/>
        <v>0</v>
      </c>
      <c r="J109" s="181"/>
      <c r="K109" s="182">
        <f t="shared" si="38"/>
        <v>0</v>
      </c>
      <c r="L109" s="182">
        <v>15</v>
      </c>
      <c r="M109" s="182">
        <f t="shared" si="39"/>
        <v>0</v>
      </c>
      <c r="N109" s="182">
        <v>0</v>
      </c>
      <c r="O109" s="182">
        <f t="shared" si="40"/>
        <v>0</v>
      </c>
      <c r="P109" s="182">
        <v>0</v>
      </c>
      <c r="Q109" s="182">
        <f t="shared" si="41"/>
        <v>0</v>
      </c>
      <c r="R109" s="182"/>
      <c r="S109" s="182" t="s">
        <v>265</v>
      </c>
      <c r="T109" s="161">
        <v>0</v>
      </c>
      <c r="U109" s="161">
        <f>ROUND(E109*T109,2)</f>
        <v>0</v>
      </c>
      <c r="V109" s="161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 t="s">
        <v>1548</v>
      </c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</row>
    <row r="110" spans="1:59" outlineLevel="1" x14ac:dyDescent="0.2">
      <c r="A110" s="177">
        <v>95</v>
      </c>
      <c r="B110" s="178" t="s">
        <v>1590</v>
      </c>
      <c r="C110" s="186" t="s">
        <v>1595</v>
      </c>
      <c r="D110" s="179" t="s">
        <v>1500</v>
      </c>
      <c r="E110" s="180">
        <v>7</v>
      </c>
      <c r="F110" s="181"/>
      <c r="G110" s="182">
        <f t="shared" si="36"/>
        <v>0</v>
      </c>
      <c r="H110" s="181"/>
      <c r="I110" s="182">
        <f t="shared" si="37"/>
        <v>0</v>
      </c>
      <c r="J110" s="181"/>
      <c r="K110" s="182">
        <f t="shared" si="38"/>
        <v>0</v>
      </c>
      <c r="L110" s="182">
        <v>15</v>
      </c>
      <c r="M110" s="182">
        <f t="shared" si="39"/>
        <v>0</v>
      </c>
      <c r="N110" s="182">
        <v>0</v>
      </c>
      <c r="O110" s="182">
        <f t="shared" si="40"/>
        <v>0</v>
      </c>
      <c r="P110" s="182">
        <v>0</v>
      </c>
      <c r="Q110" s="182">
        <f t="shared" si="41"/>
        <v>0</v>
      </c>
      <c r="R110" s="182"/>
      <c r="S110" s="182" t="s">
        <v>265</v>
      </c>
      <c r="T110" s="161">
        <v>0</v>
      </c>
      <c r="U110" s="161">
        <f>ROUND(E110*T110,2)</f>
        <v>0</v>
      </c>
      <c r="V110" s="161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 t="s">
        <v>1548</v>
      </c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</row>
    <row r="111" spans="1:59" outlineLevel="1" x14ac:dyDescent="0.2">
      <c r="A111" s="177">
        <v>96</v>
      </c>
      <c r="B111" s="178" t="s">
        <v>1592</v>
      </c>
      <c r="C111" s="186" t="s">
        <v>1602</v>
      </c>
      <c r="D111" s="179" t="s">
        <v>364</v>
      </c>
      <c r="E111" s="180">
        <v>186</v>
      </c>
      <c r="F111" s="181"/>
      <c r="G111" s="182">
        <f t="shared" si="36"/>
        <v>0</v>
      </c>
      <c r="H111" s="181"/>
      <c r="I111" s="182">
        <f t="shared" si="37"/>
        <v>0</v>
      </c>
      <c r="J111" s="181"/>
      <c r="K111" s="182">
        <f t="shared" si="38"/>
        <v>0</v>
      </c>
      <c r="L111" s="182">
        <v>15</v>
      </c>
      <c r="M111" s="182">
        <f t="shared" si="39"/>
        <v>0</v>
      </c>
      <c r="N111" s="182">
        <v>0</v>
      </c>
      <c r="O111" s="182">
        <f t="shared" si="40"/>
        <v>0</v>
      </c>
      <c r="P111" s="182">
        <v>0</v>
      </c>
      <c r="Q111" s="182">
        <f t="shared" si="41"/>
        <v>0</v>
      </c>
      <c r="R111" s="182"/>
      <c r="S111" s="182" t="s">
        <v>265</v>
      </c>
      <c r="T111" s="161">
        <v>0</v>
      </c>
      <c r="U111" s="161">
        <f>ROUND(E111*T111,2)</f>
        <v>0</v>
      </c>
      <c r="V111" s="161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 t="s">
        <v>1548</v>
      </c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</row>
    <row r="112" spans="1:59" outlineLevel="1" x14ac:dyDescent="0.2">
      <c r="A112" s="177">
        <v>97</v>
      </c>
      <c r="B112" s="178" t="s">
        <v>1594</v>
      </c>
      <c r="C112" s="186" t="s">
        <v>1606</v>
      </c>
      <c r="D112" s="179" t="s">
        <v>1500</v>
      </c>
      <c r="E112" s="180">
        <v>4</v>
      </c>
      <c r="F112" s="181"/>
      <c r="G112" s="182">
        <f t="shared" si="36"/>
        <v>0</v>
      </c>
      <c r="H112" s="181"/>
      <c r="I112" s="182">
        <f t="shared" si="37"/>
        <v>0</v>
      </c>
      <c r="J112" s="181"/>
      <c r="K112" s="182">
        <f t="shared" si="38"/>
        <v>0</v>
      </c>
      <c r="L112" s="182">
        <v>15</v>
      </c>
      <c r="M112" s="182">
        <f t="shared" si="39"/>
        <v>0</v>
      </c>
      <c r="N112" s="182">
        <v>0</v>
      </c>
      <c r="O112" s="182">
        <f t="shared" si="40"/>
        <v>0</v>
      </c>
      <c r="P112" s="182">
        <v>0</v>
      </c>
      <c r="Q112" s="182">
        <f t="shared" si="41"/>
        <v>0</v>
      </c>
      <c r="R112" s="182"/>
      <c r="S112" s="182" t="s">
        <v>265</v>
      </c>
      <c r="T112" s="161">
        <v>0</v>
      </c>
      <c r="U112" s="161">
        <f>ROUND(E112*T112,2)</f>
        <v>0</v>
      </c>
      <c r="V112" s="161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 t="s">
        <v>1548</v>
      </c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</row>
    <row r="113" spans="1:59" ht="33.75" outlineLevel="1" x14ac:dyDescent="0.2">
      <c r="A113" s="171">
        <v>98</v>
      </c>
      <c r="B113" s="172" t="s">
        <v>1596</v>
      </c>
      <c r="C113" s="187" t="s">
        <v>1664</v>
      </c>
      <c r="D113" s="173" t="s">
        <v>1541</v>
      </c>
      <c r="E113" s="174">
        <v>1</v>
      </c>
      <c r="F113" s="175"/>
      <c r="G113" s="176">
        <f t="shared" si="36"/>
        <v>0</v>
      </c>
      <c r="H113" s="175"/>
      <c r="I113" s="176">
        <f t="shared" si="37"/>
        <v>0</v>
      </c>
      <c r="J113" s="175"/>
      <c r="K113" s="176">
        <f t="shared" si="38"/>
        <v>0</v>
      </c>
      <c r="L113" s="176">
        <v>15</v>
      </c>
      <c r="M113" s="176">
        <f t="shared" si="39"/>
        <v>0</v>
      </c>
      <c r="N113" s="176">
        <v>0</v>
      </c>
      <c r="O113" s="176">
        <f t="shared" si="40"/>
        <v>0</v>
      </c>
      <c r="P113" s="176">
        <v>0</v>
      </c>
      <c r="Q113" s="176">
        <f t="shared" si="41"/>
        <v>0</v>
      </c>
      <c r="R113" s="176"/>
      <c r="S113" s="176" t="s">
        <v>265</v>
      </c>
      <c r="T113" s="161">
        <v>0</v>
      </c>
      <c r="U113" s="161">
        <f>ROUND(E113*T113,2)</f>
        <v>0</v>
      </c>
      <c r="V113" s="161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 t="s">
        <v>1548</v>
      </c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</row>
    <row r="114" spans="1:59" outlineLevel="1" x14ac:dyDescent="0.2">
      <c r="A114" s="159"/>
      <c r="B114" s="160"/>
      <c r="C114" s="248" t="s">
        <v>1665</v>
      </c>
      <c r="D114" s="249"/>
      <c r="E114" s="249"/>
      <c r="F114" s="249"/>
      <c r="G114" s="249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 t="s">
        <v>272</v>
      </c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</row>
    <row r="115" spans="1:59" outlineLevel="1" x14ac:dyDescent="0.2">
      <c r="A115" s="177">
        <v>99</v>
      </c>
      <c r="B115" s="178" t="s">
        <v>1599</v>
      </c>
      <c r="C115" s="186" t="s">
        <v>1666</v>
      </c>
      <c r="D115" s="179" t="s">
        <v>1500</v>
      </c>
      <c r="E115" s="180">
        <v>18</v>
      </c>
      <c r="F115" s="181"/>
      <c r="G115" s="182">
        <f t="shared" ref="G115:G121" si="42">ROUND(E115*F115,2)</f>
        <v>0</v>
      </c>
      <c r="H115" s="181"/>
      <c r="I115" s="182">
        <f t="shared" ref="I115:I121" si="43">ROUND(E115*H115,2)</f>
        <v>0</v>
      </c>
      <c r="J115" s="181"/>
      <c r="K115" s="182">
        <f t="shared" ref="K115:K121" si="44">ROUND(E115*J115,2)</f>
        <v>0</v>
      </c>
      <c r="L115" s="182">
        <v>15</v>
      </c>
      <c r="M115" s="182">
        <f t="shared" ref="M115:M121" si="45">G115*(1+L115/100)</f>
        <v>0</v>
      </c>
      <c r="N115" s="182">
        <v>0</v>
      </c>
      <c r="O115" s="182">
        <f t="shared" ref="O115:O121" si="46">ROUND(E115*N115,2)</f>
        <v>0</v>
      </c>
      <c r="P115" s="182">
        <v>0</v>
      </c>
      <c r="Q115" s="182">
        <f t="shared" ref="Q115:Q121" si="47">ROUND(E115*P115,2)</f>
        <v>0</v>
      </c>
      <c r="R115" s="182"/>
      <c r="S115" s="182" t="s">
        <v>265</v>
      </c>
      <c r="T115" s="161">
        <v>0</v>
      </c>
      <c r="U115" s="161">
        <f>ROUND(E115*T115,2)</f>
        <v>0</v>
      </c>
      <c r="V115" s="161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 t="s">
        <v>1548</v>
      </c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</row>
    <row r="116" spans="1:59" outlineLevel="1" x14ac:dyDescent="0.2">
      <c r="A116" s="177">
        <v>100</v>
      </c>
      <c r="B116" s="178" t="s">
        <v>1601</v>
      </c>
      <c r="C116" s="186" t="s">
        <v>1667</v>
      </c>
      <c r="D116" s="179" t="s">
        <v>1500</v>
      </c>
      <c r="E116" s="180">
        <v>10</v>
      </c>
      <c r="F116" s="181"/>
      <c r="G116" s="182">
        <f t="shared" si="42"/>
        <v>0</v>
      </c>
      <c r="H116" s="181"/>
      <c r="I116" s="182">
        <f t="shared" si="43"/>
        <v>0</v>
      </c>
      <c r="J116" s="181"/>
      <c r="K116" s="182">
        <f t="shared" si="44"/>
        <v>0</v>
      </c>
      <c r="L116" s="182">
        <v>15</v>
      </c>
      <c r="M116" s="182">
        <f t="shared" si="45"/>
        <v>0</v>
      </c>
      <c r="N116" s="182">
        <v>0</v>
      </c>
      <c r="O116" s="182">
        <f t="shared" si="46"/>
        <v>0</v>
      </c>
      <c r="P116" s="182">
        <v>0</v>
      </c>
      <c r="Q116" s="182">
        <f t="shared" si="47"/>
        <v>0</v>
      </c>
      <c r="R116" s="182"/>
      <c r="S116" s="182" t="s">
        <v>265</v>
      </c>
      <c r="T116" s="161">
        <v>0</v>
      </c>
      <c r="U116" s="161">
        <f>ROUND(E116*T116,2)</f>
        <v>0</v>
      </c>
      <c r="V116" s="161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 t="s">
        <v>1548</v>
      </c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</row>
    <row r="117" spans="1:59" outlineLevel="1" x14ac:dyDescent="0.2">
      <c r="A117" s="177">
        <v>101</v>
      </c>
      <c r="B117" s="178" t="s">
        <v>1603</v>
      </c>
      <c r="C117" s="186" t="s">
        <v>1617</v>
      </c>
      <c r="D117" s="179" t="s">
        <v>1598</v>
      </c>
      <c r="E117" s="180">
        <v>1</v>
      </c>
      <c r="F117" s="181"/>
      <c r="G117" s="182">
        <f t="shared" si="42"/>
        <v>0</v>
      </c>
      <c r="H117" s="181"/>
      <c r="I117" s="182">
        <f t="shared" si="43"/>
        <v>0</v>
      </c>
      <c r="J117" s="181"/>
      <c r="K117" s="182">
        <f t="shared" si="44"/>
        <v>0</v>
      </c>
      <c r="L117" s="182">
        <v>15</v>
      </c>
      <c r="M117" s="182">
        <f t="shared" si="45"/>
        <v>0</v>
      </c>
      <c r="N117" s="182">
        <v>0</v>
      </c>
      <c r="O117" s="182">
        <f t="shared" si="46"/>
        <v>0</v>
      </c>
      <c r="P117" s="182">
        <v>0</v>
      </c>
      <c r="Q117" s="182">
        <f t="shared" si="47"/>
        <v>0</v>
      </c>
      <c r="R117" s="182"/>
      <c r="S117" s="182" t="s">
        <v>265</v>
      </c>
      <c r="T117" s="161">
        <v>0</v>
      </c>
      <c r="U117" s="161">
        <f>ROUND(E117*T117,2)</f>
        <v>0</v>
      </c>
      <c r="V117" s="161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 t="s">
        <v>1548</v>
      </c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</row>
    <row r="118" spans="1:59" outlineLevel="1" x14ac:dyDescent="0.2">
      <c r="A118" s="177">
        <v>102</v>
      </c>
      <c r="B118" s="178" t="s">
        <v>1605</v>
      </c>
      <c r="C118" s="186" t="s">
        <v>1619</v>
      </c>
      <c r="D118" s="179" t="s">
        <v>1609</v>
      </c>
      <c r="E118" s="180">
        <v>10</v>
      </c>
      <c r="F118" s="181"/>
      <c r="G118" s="182">
        <f t="shared" si="42"/>
        <v>0</v>
      </c>
      <c r="H118" s="181"/>
      <c r="I118" s="182">
        <f t="shared" si="43"/>
        <v>0</v>
      </c>
      <c r="J118" s="181"/>
      <c r="K118" s="182">
        <f t="shared" si="44"/>
        <v>0</v>
      </c>
      <c r="L118" s="182">
        <v>15</v>
      </c>
      <c r="M118" s="182">
        <f t="shared" si="45"/>
        <v>0</v>
      </c>
      <c r="N118" s="182">
        <v>0</v>
      </c>
      <c r="O118" s="182">
        <f t="shared" si="46"/>
        <v>0</v>
      </c>
      <c r="P118" s="182">
        <v>0</v>
      </c>
      <c r="Q118" s="182">
        <f t="shared" si="47"/>
        <v>0</v>
      </c>
      <c r="R118" s="182"/>
      <c r="S118" s="182" t="s">
        <v>265</v>
      </c>
      <c r="T118" s="161">
        <v>0</v>
      </c>
      <c r="U118" s="161">
        <f>ROUND(E118*T118,2)</f>
        <v>0</v>
      </c>
      <c r="V118" s="161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 t="s">
        <v>1548</v>
      </c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</row>
    <row r="119" spans="1:59" outlineLevel="1" x14ac:dyDescent="0.2">
      <c r="A119" s="177">
        <v>103</v>
      </c>
      <c r="B119" s="178" t="s">
        <v>1607</v>
      </c>
      <c r="C119" s="186" t="s">
        <v>1621</v>
      </c>
      <c r="D119" s="179" t="s">
        <v>1609</v>
      </c>
      <c r="E119" s="180">
        <v>4</v>
      </c>
      <c r="F119" s="181"/>
      <c r="G119" s="182">
        <f t="shared" si="42"/>
        <v>0</v>
      </c>
      <c r="H119" s="181"/>
      <c r="I119" s="182">
        <f t="shared" si="43"/>
        <v>0</v>
      </c>
      <c r="J119" s="181"/>
      <c r="K119" s="182">
        <f t="shared" si="44"/>
        <v>0</v>
      </c>
      <c r="L119" s="182">
        <v>15</v>
      </c>
      <c r="M119" s="182">
        <f t="shared" si="45"/>
        <v>0</v>
      </c>
      <c r="N119" s="182">
        <v>0</v>
      </c>
      <c r="O119" s="182">
        <f t="shared" si="46"/>
        <v>0</v>
      </c>
      <c r="P119" s="182">
        <v>0</v>
      </c>
      <c r="Q119" s="182">
        <f t="shared" si="47"/>
        <v>0</v>
      </c>
      <c r="R119" s="182"/>
      <c r="S119" s="182" t="s">
        <v>265</v>
      </c>
      <c r="T119" s="161">
        <v>0</v>
      </c>
      <c r="U119" s="161">
        <f>ROUND(E119*T119,2)</f>
        <v>0</v>
      </c>
      <c r="V119" s="161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 t="s">
        <v>1548</v>
      </c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</row>
    <row r="120" spans="1:59" outlineLevel="1" x14ac:dyDescent="0.2">
      <c r="A120" s="177">
        <v>104</v>
      </c>
      <c r="B120" s="178" t="s">
        <v>1610</v>
      </c>
      <c r="C120" s="186" t="s">
        <v>1625</v>
      </c>
      <c r="D120" s="179" t="s">
        <v>1598</v>
      </c>
      <c r="E120" s="180">
        <v>1</v>
      </c>
      <c r="F120" s="181"/>
      <c r="G120" s="182">
        <f t="shared" si="42"/>
        <v>0</v>
      </c>
      <c r="H120" s="181"/>
      <c r="I120" s="182">
        <f t="shared" si="43"/>
        <v>0</v>
      </c>
      <c r="J120" s="181"/>
      <c r="K120" s="182">
        <f t="shared" si="44"/>
        <v>0</v>
      </c>
      <c r="L120" s="182">
        <v>15</v>
      </c>
      <c r="M120" s="182">
        <f t="shared" si="45"/>
        <v>0</v>
      </c>
      <c r="N120" s="182">
        <v>0</v>
      </c>
      <c r="O120" s="182">
        <f t="shared" si="46"/>
        <v>0</v>
      </c>
      <c r="P120" s="182">
        <v>0</v>
      </c>
      <c r="Q120" s="182">
        <f t="shared" si="47"/>
        <v>0</v>
      </c>
      <c r="R120" s="182"/>
      <c r="S120" s="182" t="s">
        <v>265</v>
      </c>
      <c r="T120" s="161">
        <v>0</v>
      </c>
      <c r="U120" s="161">
        <f>ROUND(E120*T120,2)</f>
        <v>0</v>
      </c>
      <c r="V120" s="161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 t="s">
        <v>1548</v>
      </c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</row>
    <row r="121" spans="1:59" outlineLevel="1" x14ac:dyDescent="0.2">
      <c r="A121" s="177">
        <v>105</v>
      </c>
      <c r="B121" s="178" t="s">
        <v>1612</v>
      </c>
      <c r="C121" s="186" t="s">
        <v>1627</v>
      </c>
      <c r="D121" s="179" t="s">
        <v>1598</v>
      </c>
      <c r="E121" s="180">
        <v>1</v>
      </c>
      <c r="F121" s="181"/>
      <c r="G121" s="182">
        <f t="shared" si="42"/>
        <v>0</v>
      </c>
      <c r="H121" s="181"/>
      <c r="I121" s="182">
        <f t="shared" si="43"/>
        <v>0</v>
      </c>
      <c r="J121" s="181"/>
      <c r="K121" s="182">
        <f t="shared" si="44"/>
        <v>0</v>
      </c>
      <c r="L121" s="182">
        <v>15</v>
      </c>
      <c r="M121" s="182">
        <f t="shared" si="45"/>
        <v>0</v>
      </c>
      <c r="N121" s="182">
        <v>0</v>
      </c>
      <c r="O121" s="182">
        <f t="shared" si="46"/>
        <v>0</v>
      </c>
      <c r="P121" s="182">
        <v>0</v>
      </c>
      <c r="Q121" s="182">
        <f t="shared" si="47"/>
        <v>0</v>
      </c>
      <c r="R121" s="182"/>
      <c r="S121" s="182" t="s">
        <v>265</v>
      </c>
      <c r="T121" s="161">
        <v>0</v>
      </c>
      <c r="U121" s="161">
        <f>ROUND(E121*T121,2)</f>
        <v>0</v>
      </c>
      <c r="V121" s="161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 t="s">
        <v>1548</v>
      </c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</row>
    <row r="122" spans="1:59" x14ac:dyDescent="0.2">
      <c r="A122" s="166" t="s">
        <v>260</v>
      </c>
      <c r="B122" s="167" t="s">
        <v>128</v>
      </c>
      <c r="C122" s="185" t="s">
        <v>129</v>
      </c>
      <c r="D122" s="168"/>
      <c r="E122" s="169"/>
      <c r="F122" s="170"/>
      <c r="G122" s="170">
        <f>SUMIF(AF123:AF130,"&lt;&gt;NOR",G123:G130)</f>
        <v>0</v>
      </c>
      <c r="H122" s="170"/>
      <c r="I122" s="170">
        <f>SUM(I123:I130)</f>
        <v>0</v>
      </c>
      <c r="J122" s="170"/>
      <c r="K122" s="170">
        <f>SUM(K123:K130)</f>
        <v>0</v>
      </c>
      <c r="L122" s="170"/>
      <c r="M122" s="170">
        <f>SUM(M123:M130)</f>
        <v>0</v>
      </c>
      <c r="N122" s="170"/>
      <c r="O122" s="170">
        <f>SUM(O123:O130)</f>
        <v>0</v>
      </c>
      <c r="P122" s="170"/>
      <c r="Q122" s="170">
        <f>SUM(Q123:Q130)</f>
        <v>0</v>
      </c>
      <c r="R122" s="170"/>
      <c r="S122" s="170"/>
      <c r="T122" s="165"/>
      <c r="U122" s="165">
        <f>SUM(U123:U130)</f>
        <v>0</v>
      </c>
      <c r="V122" s="165"/>
      <c r="AF122" t="s">
        <v>261</v>
      </c>
    </row>
    <row r="123" spans="1:59" ht="22.5" outlineLevel="1" x14ac:dyDescent="0.2">
      <c r="A123" s="177">
        <v>106</v>
      </c>
      <c r="B123" s="178" t="s">
        <v>1558</v>
      </c>
      <c r="C123" s="186" t="s">
        <v>1668</v>
      </c>
      <c r="D123" s="179" t="s">
        <v>1500</v>
      </c>
      <c r="E123" s="180">
        <v>1</v>
      </c>
      <c r="F123" s="181"/>
      <c r="G123" s="182">
        <f t="shared" ref="G123:G130" si="48">ROUND(E123*F123,2)</f>
        <v>0</v>
      </c>
      <c r="H123" s="181"/>
      <c r="I123" s="182">
        <f t="shared" ref="I123:I130" si="49">ROUND(E123*H123,2)</f>
        <v>0</v>
      </c>
      <c r="J123" s="181"/>
      <c r="K123" s="182">
        <f t="shared" ref="K123:K130" si="50">ROUND(E123*J123,2)</f>
        <v>0</v>
      </c>
      <c r="L123" s="182">
        <v>15</v>
      </c>
      <c r="M123" s="182">
        <f t="shared" ref="M123:M130" si="51">G123*(1+L123/100)</f>
        <v>0</v>
      </c>
      <c r="N123" s="182">
        <v>0</v>
      </c>
      <c r="O123" s="182">
        <f t="shared" ref="O123:O130" si="52">ROUND(E123*N123,2)</f>
        <v>0</v>
      </c>
      <c r="P123" s="182">
        <v>0</v>
      </c>
      <c r="Q123" s="182">
        <f t="shared" ref="Q123:Q130" si="53">ROUND(E123*P123,2)</f>
        <v>0</v>
      </c>
      <c r="R123" s="182"/>
      <c r="S123" s="182" t="s">
        <v>265</v>
      </c>
      <c r="T123" s="161">
        <v>0</v>
      </c>
      <c r="U123" s="161">
        <f>ROUND(E123*T123,2)</f>
        <v>0</v>
      </c>
      <c r="V123" s="161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 t="s">
        <v>1548</v>
      </c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</row>
    <row r="124" spans="1:59" outlineLevel="1" x14ac:dyDescent="0.2">
      <c r="A124" s="177">
        <v>107</v>
      </c>
      <c r="B124" s="178" t="s">
        <v>1568</v>
      </c>
      <c r="C124" s="186" t="s">
        <v>1669</v>
      </c>
      <c r="D124" s="179" t="s">
        <v>1500</v>
      </c>
      <c r="E124" s="180">
        <v>8</v>
      </c>
      <c r="F124" s="181"/>
      <c r="G124" s="182">
        <f t="shared" si="48"/>
        <v>0</v>
      </c>
      <c r="H124" s="181"/>
      <c r="I124" s="182">
        <f t="shared" si="49"/>
        <v>0</v>
      </c>
      <c r="J124" s="181"/>
      <c r="K124" s="182">
        <f t="shared" si="50"/>
        <v>0</v>
      </c>
      <c r="L124" s="182">
        <v>15</v>
      </c>
      <c r="M124" s="182">
        <f t="shared" si="51"/>
        <v>0</v>
      </c>
      <c r="N124" s="182">
        <v>0</v>
      </c>
      <c r="O124" s="182">
        <f t="shared" si="52"/>
        <v>0</v>
      </c>
      <c r="P124" s="182">
        <v>0</v>
      </c>
      <c r="Q124" s="182">
        <f t="shared" si="53"/>
        <v>0</v>
      </c>
      <c r="R124" s="182"/>
      <c r="S124" s="182" t="s">
        <v>265</v>
      </c>
      <c r="T124" s="161">
        <v>0</v>
      </c>
      <c r="U124" s="161">
        <f>ROUND(E124*T124,2)</f>
        <v>0</v>
      </c>
      <c r="V124" s="161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 t="s">
        <v>1548</v>
      </c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</row>
    <row r="125" spans="1:59" outlineLevel="1" x14ac:dyDescent="0.2">
      <c r="A125" s="177">
        <v>108</v>
      </c>
      <c r="B125" s="178" t="s">
        <v>1570</v>
      </c>
      <c r="C125" s="186" t="s">
        <v>1670</v>
      </c>
      <c r="D125" s="179" t="s">
        <v>1500</v>
      </c>
      <c r="E125" s="180">
        <v>1</v>
      </c>
      <c r="F125" s="181"/>
      <c r="G125" s="182">
        <f t="shared" si="48"/>
        <v>0</v>
      </c>
      <c r="H125" s="181"/>
      <c r="I125" s="182">
        <f t="shared" si="49"/>
        <v>0</v>
      </c>
      <c r="J125" s="181"/>
      <c r="K125" s="182">
        <f t="shared" si="50"/>
        <v>0</v>
      </c>
      <c r="L125" s="182">
        <v>15</v>
      </c>
      <c r="M125" s="182">
        <f t="shared" si="51"/>
        <v>0</v>
      </c>
      <c r="N125" s="182">
        <v>0</v>
      </c>
      <c r="O125" s="182">
        <f t="shared" si="52"/>
        <v>0</v>
      </c>
      <c r="P125" s="182">
        <v>0</v>
      </c>
      <c r="Q125" s="182">
        <f t="shared" si="53"/>
        <v>0</v>
      </c>
      <c r="R125" s="182"/>
      <c r="S125" s="182" t="s">
        <v>265</v>
      </c>
      <c r="T125" s="161">
        <v>0</v>
      </c>
      <c r="U125" s="161">
        <f>ROUND(E125*T125,2)</f>
        <v>0</v>
      </c>
      <c r="V125" s="161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 t="s">
        <v>1548</v>
      </c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</row>
    <row r="126" spans="1:59" outlineLevel="1" x14ac:dyDescent="0.2">
      <c r="A126" s="177">
        <v>109</v>
      </c>
      <c r="B126" s="178" t="s">
        <v>1572</v>
      </c>
      <c r="C126" s="186" t="s">
        <v>1671</v>
      </c>
      <c r="D126" s="179" t="s">
        <v>1500</v>
      </c>
      <c r="E126" s="180">
        <v>1</v>
      </c>
      <c r="F126" s="181"/>
      <c r="G126" s="182">
        <f t="shared" si="48"/>
        <v>0</v>
      </c>
      <c r="H126" s="181"/>
      <c r="I126" s="182">
        <f t="shared" si="49"/>
        <v>0</v>
      </c>
      <c r="J126" s="181"/>
      <c r="K126" s="182">
        <f t="shared" si="50"/>
        <v>0</v>
      </c>
      <c r="L126" s="182">
        <v>15</v>
      </c>
      <c r="M126" s="182">
        <f t="shared" si="51"/>
        <v>0</v>
      </c>
      <c r="N126" s="182">
        <v>0</v>
      </c>
      <c r="O126" s="182">
        <f t="shared" si="52"/>
        <v>0</v>
      </c>
      <c r="P126" s="182">
        <v>0</v>
      </c>
      <c r="Q126" s="182">
        <f t="shared" si="53"/>
        <v>0</v>
      </c>
      <c r="R126" s="182"/>
      <c r="S126" s="182" t="s">
        <v>265</v>
      </c>
      <c r="T126" s="161">
        <v>0</v>
      </c>
      <c r="U126" s="161">
        <f>ROUND(E126*T126,2)</f>
        <v>0</v>
      </c>
      <c r="V126" s="161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 t="s">
        <v>1548</v>
      </c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</row>
    <row r="127" spans="1:59" outlineLevel="1" x14ac:dyDescent="0.2">
      <c r="A127" s="177">
        <v>110</v>
      </c>
      <c r="B127" s="178" t="s">
        <v>1574</v>
      </c>
      <c r="C127" s="186" t="s">
        <v>1672</v>
      </c>
      <c r="D127" s="179" t="s">
        <v>1500</v>
      </c>
      <c r="E127" s="180">
        <v>1</v>
      </c>
      <c r="F127" s="181"/>
      <c r="G127" s="182">
        <f t="shared" si="48"/>
        <v>0</v>
      </c>
      <c r="H127" s="181"/>
      <c r="I127" s="182">
        <f t="shared" si="49"/>
        <v>0</v>
      </c>
      <c r="J127" s="181"/>
      <c r="K127" s="182">
        <f t="shared" si="50"/>
        <v>0</v>
      </c>
      <c r="L127" s="182">
        <v>15</v>
      </c>
      <c r="M127" s="182">
        <f t="shared" si="51"/>
        <v>0</v>
      </c>
      <c r="N127" s="182">
        <v>0</v>
      </c>
      <c r="O127" s="182">
        <f t="shared" si="52"/>
        <v>0</v>
      </c>
      <c r="P127" s="182">
        <v>0</v>
      </c>
      <c r="Q127" s="182">
        <f t="shared" si="53"/>
        <v>0</v>
      </c>
      <c r="R127" s="182"/>
      <c r="S127" s="182" t="s">
        <v>265</v>
      </c>
      <c r="T127" s="161">
        <v>0</v>
      </c>
      <c r="U127" s="161">
        <f>ROUND(E127*T127,2)</f>
        <v>0</v>
      </c>
      <c r="V127" s="161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 t="s">
        <v>1548</v>
      </c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</row>
    <row r="128" spans="1:59" outlineLevel="1" x14ac:dyDescent="0.2">
      <c r="A128" s="177">
        <v>111</v>
      </c>
      <c r="B128" s="178" t="s">
        <v>1576</v>
      </c>
      <c r="C128" s="186" t="s">
        <v>1673</v>
      </c>
      <c r="D128" s="179" t="s">
        <v>1598</v>
      </c>
      <c r="E128" s="180">
        <v>8</v>
      </c>
      <c r="F128" s="181"/>
      <c r="G128" s="182">
        <f t="shared" si="48"/>
        <v>0</v>
      </c>
      <c r="H128" s="181"/>
      <c r="I128" s="182">
        <f t="shared" si="49"/>
        <v>0</v>
      </c>
      <c r="J128" s="181"/>
      <c r="K128" s="182">
        <f t="shared" si="50"/>
        <v>0</v>
      </c>
      <c r="L128" s="182">
        <v>15</v>
      </c>
      <c r="M128" s="182">
        <f t="shared" si="51"/>
        <v>0</v>
      </c>
      <c r="N128" s="182">
        <v>0</v>
      </c>
      <c r="O128" s="182">
        <f t="shared" si="52"/>
        <v>0</v>
      </c>
      <c r="P128" s="182">
        <v>0</v>
      </c>
      <c r="Q128" s="182">
        <f t="shared" si="53"/>
        <v>0</v>
      </c>
      <c r="R128" s="182"/>
      <c r="S128" s="182" t="s">
        <v>265</v>
      </c>
      <c r="T128" s="161">
        <v>0</v>
      </c>
      <c r="U128" s="161">
        <f>ROUND(E128*T128,2)</f>
        <v>0</v>
      </c>
      <c r="V128" s="161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 t="s">
        <v>1548</v>
      </c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</row>
    <row r="129" spans="1:59" outlineLevel="1" x14ac:dyDescent="0.2">
      <c r="A129" s="177">
        <v>112</v>
      </c>
      <c r="B129" s="178" t="s">
        <v>1578</v>
      </c>
      <c r="C129" s="186" t="s">
        <v>1674</v>
      </c>
      <c r="D129" s="179" t="s">
        <v>1500</v>
      </c>
      <c r="E129" s="180">
        <v>1</v>
      </c>
      <c r="F129" s="181"/>
      <c r="G129" s="182">
        <f t="shared" si="48"/>
        <v>0</v>
      </c>
      <c r="H129" s="181"/>
      <c r="I129" s="182">
        <f t="shared" si="49"/>
        <v>0</v>
      </c>
      <c r="J129" s="181"/>
      <c r="K129" s="182">
        <f t="shared" si="50"/>
        <v>0</v>
      </c>
      <c r="L129" s="182">
        <v>15</v>
      </c>
      <c r="M129" s="182">
        <f t="shared" si="51"/>
        <v>0</v>
      </c>
      <c r="N129" s="182">
        <v>0</v>
      </c>
      <c r="O129" s="182">
        <f t="shared" si="52"/>
        <v>0</v>
      </c>
      <c r="P129" s="182">
        <v>0</v>
      </c>
      <c r="Q129" s="182">
        <f t="shared" si="53"/>
        <v>0</v>
      </c>
      <c r="R129" s="182"/>
      <c r="S129" s="182" t="s">
        <v>265</v>
      </c>
      <c r="T129" s="161">
        <v>0</v>
      </c>
      <c r="U129" s="161">
        <f>ROUND(E129*T129,2)</f>
        <v>0</v>
      </c>
      <c r="V129" s="161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 t="s">
        <v>1548</v>
      </c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</row>
    <row r="130" spans="1:59" outlineLevel="1" x14ac:dyDescent="0.2">
      <c r="A130" s="177">
        <v>113</v>
      </c>
      <c r="B130" s="178" t="s">
        <v>1580</v>
      </c>
      <c r="C130" s="186" t="s">
        <v>1675</v>
      </c>
      <c r="D130" s="179" t="s">
        <v>1500</v>
      </c>
      <c r="E130" s="180">
        <v>20</v>
      </c>
      <c r="F130" s="181"/>
      <c r="G130" s="182">
        <f t="shared" si="48"/>
        <v>0</v>
      </c>
      <c r="H130" s="181"/>
      <c r="I130" s="182">
        <f t="shared" si="49"/>
        <v>0</v>
      </c>
      <c r="J130" s="181"/>
      <c r="K130" s="182">
        <f t="shared" si="50"/>
        <v>0</v>
      </c>
      <c r="L130" s="182">
        <v>15</v>
      </c>
      <c r="M130" s="182">
        <f t="shared" si="51"/>
        <v>0</v>
      </c>
      <c r="N130" s="182">
        <v>0</v>
      </c>
      <c r="O130" s="182">
        <f t="shared" si="52"/>
        <v>0</v>
      </c>
      <c r="P130" s="182">
        <v>0</v>
      </c>
      <c r="Q130" s="182">
        <f t="shared" si="53"/>
        <v>0</v>
      </c>
      <c r="R130" s="182"/>
      <c r="S130" s="182" t="s">
        <v>265</v>
      </c>
      <c r="T130" s="161">
        <v>0</v>
      </c>
      <c r="U130" s="161">
        <f>ROUND(E130*T130,2)</f>
        <v>0</v>
      </c>
      <c r="V130" s="161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 t="s">
        <v>1548</v>
      </c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</row>
    <row r="131" spans="1:59" x14ac:dyDescent="0.2">
      <c r="A131" s="166" t="s">
        <v>260</v>
      </c>
      <c r="B131" s="167" t="s">
        <v>130</v>
      </c>
      <c r="C131" s="185" t="s">
        <v>115</v>
      </c>
      <c r="D131" s="168"/>
      <c r="E131" s="169"/>
      <c r="F131" s="170"/>
      <c r="G131" s="170">
        <f>SUMIF(AF132:AF145,"&lt;&gt;NOR",G132:G145)</f>
        <v>0</v>
      </c>
      <c r="H131" s="170"/>
      <c r="I131" s="170">
        <f>SUM(I132:I145)</f>
        <v>0</v>
      </c>
      <c r="J131" s="170"/>
      <c r="K131" s="170">
        <f>SUM(K132:K145)</f>
        <v>0</v>
      </c>
      <c r="L131" s="170"/>
      <c r="M131" s="170">
        <f>SUM(M132:M145)</f>
        <v>0</v>
      </c>
      <c r="N131" s="170"/>
      <c r="O131" s="170">
        <f>SUM(O132:O145)</f>
        <v>0</v>
      </c>
      <c r="P131" s="170"/>
      <c r="Q131" s="170">
        <f>SUM(Q132:Q145)</f>
        <v>0</v>
      </c>
      <c r="R131" s="170"/>
      <c r="S131" s="170"/>
      <c r="T131" s="165"/>
      <c r="U131" s="165">
        <f>SUM(U132:U145)</f>
        <v>0</v>
      </c>
      <c r="V131" s="165"/>
      <c r="AF131" t="s">
        <v>261</v>
      </c>
    </row>
    <row r="132" spans="1:59" outlineLevel="1" x14ac:dyDescent="0.2">
      <c r="A132" s="177">
        <v>114</v>
      </c>
      <c r="B132" s="178" t="s">
        <v>1560</v>
      </c>
      <c r="C132" s="186" t="s">
        <v>1676</v>
      </c>
      <c r="D132" s="179" t="s">
        <v>364</v>
      </c>
      <c r="E132" s="180">
        <v>365</v>
      </c>
      <c r="F132" s="181"/>
      <c r="G132" s="182">
        <f t="shared" ref="G132:G145" si="54">ROUND(E132*F132,2)</f>
        <v>0</v>
      </c>
      <c r="H132" s="181"/>
      <c r="I132" s="182">
        <f t="shared" ref="I132:I145" si="55">ROUND(E132*H132,2)</f>
        <v>0</v>
      </c>
      <c r="J132" s="181"/>
      <c r="K132" s="182">
        <f t="shared" ref="K132:K145" si="56">ROUND(E132*J132,2)</f>
        <v>0</v>
      </c>
      <c r="L132" s="182">
        <v>15</v>
      </c>
      <c r="M132" s="182">
        <f t="shared" ref="M132:M145" si="57">G132*(1+L132/100)</f>
        <v>0</v>
      </c>
      <c r="N132" s="182">
        <v>0</v>
      </c>
      <c r="O132" s="182">
        <f t="shared" ref="O132:O145" si="58">ROUND(E132*N132,2)</f>
        <v>0</v>
      </c>
      <c r="P132" s="182">
        <v>0</v>
      </c>
      <c r="Q132" s="182">
        <f t="shared" ref="Q132:Q145" si="59">ROUND(E132*P132,2)</f>
        <v>0</v>
      </c>
      <c r="R132" s="182"/>
      <c r="S132" s="182" t="s">
        <v>265</v>
      </c>
      <c r="T132" s="161">
        <v>0</v>
      </c>
      <c r="U132" s="161">
        <f>ROUND(E132*T132,2)</f>
        <v>0</v>
      </c>
      <c r="V132" s="161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 t="s">
        <v>1548</v>
      </c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</row>
    <row r="133" spans="1:59" outlineLevel="1" x14ac:dyDescent="0.2">
      <c r="A133" s="177">
        <v>115</v>
      </c>
      <c r="B133" s="178" t="s">
        <v>1562</v>
      </c>
      <c r="C133" s="186" t="s">
        <v>1595</v>
      </c>
      <c r="D133" s="179" t="s">
        <v>1500</v>
      </c>
      <c r="E133" s="180">
        <v>7</v>
      </c>
      <c r="F133" s="181"/>
      <c r="G133" s="182">
        <f t="shared" si="54"/>
        <v>0</v>
      </c>
      <c r="H133" s="181"/>
      <c r="I133" s="182">
        <f t="shared" si="55"/>
        <v>0</v>
      </c>
      <c r="J133" s="181"/>
      <c r="K133" s="182">
        <f t="shared" si="56"/>
        <v>0</v>
      </c>
      <c r="L133" s="182">
        <v>15</v>
      </c>
      <c r="M133" s="182">
        <f t="shared" si="57"/>
        <v>0</v>
      </c>
      <c r="N133" s="182">
        <v>0</v>
      </c>
      <c r="O133" s="182">
        <f t="shared" si="58"/>
        <v>0</v>
      </c>
      <c r="P133" s="182">
        <v>0</v>
      </c>
      <c r="Q133" s="182">
        <f t="shared" si="59"/>
        <v>0</v>
      </c>
      <c r="R133" s="182"/>
      <c r="S133" s="182" t="s">
        <v>265</v>
      </c>
      <c r="T133" s="161">
        <v>0</v>
      </c>
      <c r="U133" s="161">
        <f>ROUND(E133*T133,2)</f>
        <v>0</v>
      </c>
      <c r="V133" s="161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 t="s">
        <v>1548</v>
      </c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</row>
    <row r="134" spans="1:59" outlineLevel="1" x14ac:dyDescent="0.2">
      <c r="A134" s="177">
        <v>116</v>
      </c>
      <c r="B134" s="178" t="s">
        <v>1588</v>
      </c>
      <c r="C134" s="186" t="s">
        <v>1593</v>
      </c>
      <c r="D134" s="179" t="s">
        <v>364</v>
      </c>
      <c r="E134" s="180">
        <v>145</v>
      </c>
      <c r="F134" s="181"/>
      <c r="G134" s="182">
        <f t="shared" si="54"/>
        <v>0</v>
      </c>
      <c r="H134" s="181"/>
      <c r="I134" s="182">
        <f t="shared" si="55"/>
        <v>0</v>
      </c>
      <c r="J134" s="181"/>
      <c r="K134" s="182">
        <f t="shared" si="56"/>
        <v>0</v>
      </c>
      <c r="L134" s="182">
        <v>15</v>
      </c>
      <c r="M134" s="182">
        <f t="shared" si="57"/>
        <v>0</v>
      </c>
      <c r="N134" s="182">
        <v>0</v>
      </c>
      <c r="O134" s="182">
        <f t="shared" si="58"/>
        <v>0</v>
      </c>
      <c r="P134" s="182">
        <v>0</v>
      </c>
      <c r="Q134" s="182">
        <f t="shared" si="59"/>
        <v>0</v>
      </c>
      <c r="R134" s="182"/>
      <c r="S134" s="182" t="s">
        <v>265</v>
      </c>
      <c r="T134" s="161">
        <v>0</v>
      </c>
      <c r="U134" s="161">
        <f>ROUND(E134*T134,2)</f>
        <v>0</v>
      </c>
      <c r="V134" s="161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 t="s">
        <v>1548</v>
      </c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</row>
    <row r="135" spans="1:59" outlineLevel="1" x14ac:dyDescent="0.2">
      <c r="A135" s="177">
        <v>117</v>
      </c>
      <c r="B135" s="178" t="s">
        <v>1584</v>
      </c>
      <c r="C135" s="186" t="s">
        <v>1649</v>
      </c>
      <c r="D135" s="179" t="s">
        <v>364</v>
      </c>
      <c r="E135" s="180">
        <v>42</v>
      </c>
      <c r="F135" s="181"/>
      <c r="G135" s="182">
        <f t="shared" si="54"/>
        <v>0</v>
      </c>
      <c r="H135" s="181"/>
      <c r="I135" s="182">
        <f t="shared" si="55"/>
        <v>0</v>
      </c>
      <c r="J135" s="181"/>
      <c r="K135" s="182">
        <f t="shared" si="56"/>
        <v>0</v>
      </c>
      <c r="L135" s="182">
        <v>15</v>
      </c>
      <c r="M135" s="182">
        <f t="shared" si="57"/>
        <v>0</v>
      </c>
      <c r="N135" s="182">
        <v>0</v>
      </c>
      <c r="O135" s="182">
        <f t="shared" si="58"/>
        <v>0</v>
      </c>
      <c r="P135" s="182">
        <v>0</v>
      </c>
      <c r="Q135" s="182">
        <f t="shared" si="59"/>
        <v>0</v>
      </c>
      <c r="R135" s="182"/>
      <c r="S135" s="182" t="s">
        <v>265</v>
      </c>
      <c r="T135" s="161">
        <v>0</v>
      </c>
      <c r="U135" s="161">
        <f>ROUND(E135*T135,2)</f>
        <v>0</v>
      </c>
      <c r="V135" s="161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 t="s">
        <v>1548</v>
      </c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</row>
    <row r="136" spans="1:59" outlineLevel="1" x14ac:dyDescent="0.2">
      <c r="A136" s="177">
        <v>118</v>
      </c>
      <c r="B136" s="178" t="s">
        <v>1564</v>
      </c>
      <c r="C136" s="186" t="s">
        <v>1602</v>
      </c>
      <c r="D136" s="179" t="s">
        <v>364</v>
      </c>
      <c r="E136" s="180">
        <v>138</v>
      </c>
      <c r="F136" s="181"/>
      <c r="G136" s="182">
        <f t="shared" si="54"/>
        <v>0</v>
      </c>
      <c r="H136" s="181"/>
      <c r="I136" s="182">
        <f t="shared" si="55"/>
        <v>0</v>
      </c>
      <c r="J136" s="181"/>
      <c r="K136" s="182">
        <f t="shared" si="56"/>
        <v>0</v>
      </c>
      <c r="L136" s="182">
        <v>15</v>
      </c>
      <c r="M136" s="182">
        <f t="shared" si="57"/>
        <v>0</v>
      </c>
      <c r="N136" s="182">
        <v>0</v>
      </c>
      <c r="O136" s="182">
        <f t="shared" si="58"/>
        <v>0</v>
      </c>
      <c r="P136" s="182">
        <v>0</v>
      </c>
      <c r="Q136" s="182">
        <f t="shared" si="59"/>
        <v>0</v>
      </c>
      <c r="R136" s="182"/>
      <c r="S136" s="182" t="s">
        <v>265</v>
      </c>
      <c r="T136" s="161">
        <v>0</v>
      </c>
      <c r="U136" s="161">
        <f>ROUND(E136*T136,2)</f>
        <v>0</v>
      </c>
      <c r="V136" s="161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 t="s">
        <v>1548</v>
      </c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</row>
    <row r="137" spans="1:59" outlineLevel="1" x14ac:dyDescent="0.2">
      <c r="A137" s="177">
        <v>119</v>
      </c>
      <c r="B137" s="178" t="s">
        <v>1566</v>
      </c>
      <c r="C137" s="186" t="s">
        <v>1606</v>
      </c>
      <c r="D137" s="179" t="s">
        <v>1500</v>
      </c>
      <c r="E137" s="180">
        <v>6</v>
      </c>
      <c r="F137" s="181"/>
      <c r="G137" s="182">
        <f t="shared" si="54"/>
        <v>0</v>
      </c>
      <c r="H137" s="181"/>
      <c r="I137" s="182">
        <f t="shared" si="55"/>
        <v>0</v>
      </c>
      <c r="J137" s="181"/>
      <c r="K137" s="182">
        <f t="shared" si="56"/>
        <v>0</v>
      </c>
      <c r="L137" s="182">
        <v>15</v>
      </c>
      <c r="M137" s="182">
        <f t="shared" si="57"/>
        <v>0</v>
      </c>
      <c r="N137" s="182">
        <v>0</v>
      </c>
      <c r="O137" s="182">
        <f t="shared" si="58"/>
        <v>0</v>
      </c>
      <c r="P137" s="182">
        <v>0</v>
      </c>
      <c r="Q137" s="182">
        <f t="shared" si="59"/>
        <v>0</v>
      </c>
      <c r="R137" s="182"/>
      <c r="S137" s="182" t="s">
        <v>265</v>
      </c>
      <c r="T137" s="161">
        <v>0</v>
      </c>
      <c r="U137" s="161">
        <f>ROUND(E137*T137,2)</f>
        <v>0</v>
      </c>
      <c r="V137" s="161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 t="s">
        <v>1548</v>
      </c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</row>
    <row r="138" spans="1:59" outlineLevel="1" x14ac:dyDescent="0.2">
      <c r="A138" s="177">
        <v>120</v>
      </c>
      <c r="B138" s="178" t="s">
        <v>1584</v>
      </c>
      <c r="C138" s="186" t="s">
        <v>1677</v>
      </c>
      <c r="D138" s="179" t="s">
        <v>1500</v>
      </c>
      <c r="E138" s="180">
        <v>16</v>
      </c>
      <c r="F138" s="181"/>
      <c r="G138" s="182">
        <f t="shared" si="54"/>
        <v>0</v>
      </c>
      <c r="H138" s="181"/>
      <c r="I138" s="182">
        <f t="shared" si="55"/>
        <v>0</v>
      </c>
      <c r="J138" s="181"/>
      <c r="K138" s="182">
        <f t="shared" si="56"/>
        <v>0</v>
      </c>
      <c r="L138" s="182">
        <v>15</v>
      </c>
      <c r="M138" s="182">
        <f t="shared" si="57"/>
        <v>0</v>
      </c>
      <c r="N138" s="182">
        <v>0</v>
      </c>
      <c r="O138" s="182">
        <f t="shared" si="58"/>
        <v>0</v>
      </c>
      <c r="P138" s="182">
        <v>0</v>
      </c>
      <c r="Q138" s="182">
        <f t="shared" si="59"/>
        <v>0</v>
      </c>
      <c r="R138" s="182"/>
      <c r="S138" s="182" t="s">
        <v>265</v>
      </c>
      <c r="T138" s="161">
        <v>0</v>
      </c>
      <c r="U138" s="161">
        <f>ROUND(E138*T138,2)</f>
        <v>0</v>
      </c>
      <c r="V138" s="161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 t="s">
        <v>1548</v>
      </c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</row>
    <row r="139" spans="1:59" outlineLevel="1" x14ac:dyDescent="0.2">
      <c r="A139" s="177">
        <v>121</v>
      </c>
      <c r="B139" s="178" t="s">
        <v>1586</v>
      </c>
      <c r="C139" s="186" t="s">
        <v>1678</v>
      </c>
      <c r="D139" s="179" t="s">
        <v>1609</v>
      </c>
      <c r="E139" s="180">
        <v>16</v>
      </c>
      <c r="F139" s="181"/>
      <c r="G139" s="182">
        <f t="shared" si="54"/>
        <v>0</v>
      </c>
      <c r="H139" s="181"/>
      <c r="I139" s="182">
        <f t="shared" si="55"/>
        <v>0</v>
      </c>
      <c r="J139" s="181"/>
      <c r="K139" s="182">
        <f t="shared" si="56"/>
        <v>0</v>
      </c>
      <c r="L139" s="182">
        <v>15</v>
      </c>
      <c r="M139" s="182">
        <f t="shared" si="57"/>
        <v>0</v>
      </c>
      <c r="N139" s="182">
        <v>0</v>
      </c>
      <c r="O139" s="182">
        <f t="shared" si="58"/>
        <v>0</v>
      </c>
      <c r="P139" s="182">
        <v>0</v>
      </c>
      <c r="Q139" s="182">
        <f t="shared" si="59"/>
        <v>0</v>
      </c>
      <c r="R139" s="182"/>
      <c r="S139" s="182" t="s">
        <v>265</v>
      </c>
      <c r="T139" s="161">
        <v>0</v>
      </c>
      <c r="U139" s="161">
        <f>ROUND(E139*T139,2)</f>
        <v>0</v>
      </c>
      <c r="V139" s="161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 t="s">
        <v>1548</v>
      </c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</row>
    <row r="140" spans="1:59" outlineLevel="1" x14ac:dyDescent="0.2">
      <c r="A140" s="177">
        <v>122</v>
      </c>
      <c r="B140" s="178" t="s">
        <v>1586</v>
      </c>
      <c r="C140" s="186" t="s">
        <v>1667</v>
      </c>
      <c r="D140" s="179" t="s">
        <v>1500</v>
      </c>
      <c r="E140" s="180">
        <v>8</v>
      </c>
      <c r="F140" s="181"/>
      <c r="G140" s="182">
        <f t="shared" si="54"/>
        <v>0</v>
      </c>
      <c r="H140" s="181"/>
      <c r="I140" s="182">
        <f t="shared" si="55"/>
        <v>0</v>
      </c>
      <c r="J140" s="181"/>
      <c r="K140" s="182">
        <f t="shared" si="56"/>
        <v>0</v>
      </c>
      <c r="L140" s="182">
        <v>15</v>
      </c>
      <c r="M140" s="182">
        <f t="shared" si="57"/>
        <v>0</v>
      </c>
      <c r="N140" s="182">
        <v>0</v>
      </c>
      <c r="O140" s="182">
        <f t="shared" si="58"/>
        <v>0</v>
      </c>
      <c r="P140" s="182">
        <v>0</v>
      </c>
      <c r="Q140" s="182">
        <f t="shared" si="59"/>
        <v>0</v>
      </c>
      <c r="R140" s="182"/>
      <c r="S140" s="182" t="s">
        <v>265</v>
      </c>
      <c r="T140" s="161">
        <v>0</v>
      </c>
      <c r="U140" s="161">
        <f>ROUND(E140*T140,2)</f>
        <v>0</v>
      </c>
      <c r="V140" s="161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 t="s">
        <v>1548</v>
      </c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</row>
    <row r="141" spans="1:59" outlineLevel="1" x14ac:dyDescent="0.2">
      <c r="A141" s="177">
        <v>123</v>
      </c>
      <c r="B141" s="178" t="s">
        <v>1590</v>
      </c>
      <c r="C141" s="186" t="s">
        <v>1617</v>
      </c>
      <c r="D141" s="179" t="s">
        <v>1598</v>
      </c>
      <c r="E141" s="180">
        <v>1</v>
      </c>
      <c r="F141" s="181"/>
      <c r="G141" s="182">
        <f t="shared" si="54"/>
        <v>0</v>
      </c>
      <c r="H141" s="181"/>
      <c r="I141" s="182">
        <f t="shared" si="55"/>
        <v>0</v>
      </c>
      <c r="J141" s="181"/>
      <c r="K141" s="182">
        <f t="shared" si="56"/>
        <v>0</v>
      </c>
      <c r="L141" s="182">
        <v>15</v>
      </c>
      <c r="M141" s="182">
        <f t="shared" si="57"/>
        <v>0</v>
      </c>
      <c r="N141" s="182">
        <v>0</v>
      </c>
      <c r="O141" s="182">
        <f t="shared" si="58"/>
        <v>0</v>
      </c>
      <c r="P141" s="182">
        <v>0</v>
      </c>
      <c r="Q141" s="182">
        <f t="shared" si="59"/>
        <v>0</v>
      </c>
      <c r="R141" s="182"/>
      <c r="S141" s="182" t="s">
        <v>265</v>
      </c>
      <c r="T141" s="161">
        <v>0</v>
      </c>
      <c r="U141" s="161">
        <f>ROUND(E141*T141,2)</f>
        <v>0</v>
      </c>
      <c r="V141" s="161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 t="s">
        <v>1548</v>
      </c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</row>
    <row r="142" spans="1:59" outlineLevel="1" x14ac:dyDescent="0.2">
      <c r="A142" s="177">
        <v>124</v>
      </c>
      <c r="B142" s="178" t="s">
        <v>1592</v>
      </c>
      <c r="C142" s="186" t="s">
        <v>1619</v>
      </c>
      <c r="D142" s="179" t="s">
        <v>1609</v>
      </c>
      <c r="E142" s="180">
        <v>8</v>
      </c>
      <c r="F142" s="181"/>
      <c r="G142" s="182">
        <f t="shared" si="54"/>
        <v>0</v>
      </c>
      <c r="H142" s="181"/>
      <c r="I142" s="182">
        <f t="shared" si="55"/>
        <v>0</v>
      </c>
      <c r="J142" s="181"/>
      <c r="K142" s="182">
        <f t="shared" si="56"/>
        <v>0</v>
      </c>
      <c r="L142" s="182">
        <v>15</v>
      </c>
      <c r="M142" s="182">
        <f t="shared" si="57"/>
        <v>0</v>
      </c>
      <c r="N142" s="182">
        <v>0</v>
      </c>
      <c r="O142" s="182">
        <f t="shared" si="58"/>
        <v>0</v>
      </c>
      <c r="P142" s="182">
        <v>0</v>
      </c>
      <c r="Q142" s="182">
        <f t="shared" si="59"/>
        <v>0</v>
      </c>
      <c r="R142" s="182"/>
      <c r="S142" s="182" t="s">
        <v>265</v>
      </c>
      <c r="T142" s="161">
        <v>0</v>
      </c>
      <c r="U142" s="161">
        <f>ROUND(E142*T142,2)</f>
        <v>0</v>
      </c>
      <c r="V142" s="161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 t="s">
        <v>1548</v>
      </c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</row>
    <row r="143" spans="1:59" outlineLevel="1" x14ac:dyDescent="0.2">
      <c r="A143" s="177">
        <v>125</v>
      </c>
      <c r="B143" s="178" t="s">
        <v>1594</v>
      </c>
      <c r="C143" s="186" t="s">
        <v>1621</v>
      </c>
      <c r="D143" s="179" t="s">
        <v>1609</v>
      </c>
      <c r="E143" s="180">
        <v>2</v>
      </c>
      <c r="F143" s="181"/>
      <c r="G143" s="182">
        <f t="shared" si="54"/>
        <v>0</v>
      </c>
      <c r="H143" s="181"/>
      <c r="I143" s="182">
        <f t="shared" si="55"/>
        <v>0</v>
      </c>
      <c r="J143" s="181"/>
      <c r="K143" s="182">
        <f t="shared" si="56"/>
        <v>0</v>
      </c>
      <c r="L143" s="182">
        <v>15</v>
      </c>
      <c r="M143" s="182">
        <f t="shared" si="57"/>
        <v>0</v>
      </c>
      <c r="N143" s="182">
        <v>0</v>
      </c>
      <c r="O143" s="182">
        <f t="shared" si="58"/>
        <v>0</v>
      </c>
      <c r="P143" s="182">
        <v>0</v>
      </c>
      <c r="Q143" s="182">
        <f t="shared" si="59"/>
        <v>0</v>
      </c>
      <c r="R143" s="182"/>
      <c r="S143" s="182" t="s">
        <v>265</v>
      </c>
      <c r="T143" s="161">
        <v>0</v>
      </c>
      <c r="U143" s="161">
        <f>ROUND(E143*T143,2)</f>
        <v>0</v>
      </c>
      <c r="V143" s="161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 t="s">
        <v>1548</v>
      </c>
      <c r="AG143" s="152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</row>
    <row r="144" spans="1:59" outlineLevel="1" x14ac:dyDescent="0.2">
      <c r="A144" s="177">
        <v>126</v>
      </c>
      <c r="B144" s="178" t="s">
        <v>1596</v>
      </c>
      <c r="C144" s="186" t="s">
        <v>1625</v>
      </c>
      <c r="D144" s="179" t="s">
        <v>1598</v>
      </c>
      <c r="E144" s="180">
        <v>1</v>
      </c>
      <c r="F144" s="181"/>
      <c r="G144" s="182">
        <f t="shared" si="54"/>
        <v>0</v>
      </c>
      <c r="H144" s="181"/>
      <c r="I144" s="182">
        <f t="shared" si="55"/>
        <v>0</v>
      </c>
      <c r="J144" s="181"/>
      <c r="K144" s="182">
        <f t="shared" si="56"/>
        <v>0</v>
      </c>
      <c r="L144" s="182">
        <v>15</v>
      </c>
      <c r="M144" s="182">
        <f t="shared" si="57"/>
        <v>0</v>
      </c>
      <c r="N144" s="182">
        <v>0</v>
      </c>
      <c r="O144" s="182">
        <f t="shared" si="58"/>
        <v>0</v>
      </c>
      <c r="P144" s="182">
        <v>0</v>
      </c>
      <c r="Q144" s="182">
        <f t="shared" si="59"/>
        <v>0</v>
      </c>
      <c r="R144" s="182"/>
      <c r="S144" s="182" t="s">
        <v>265</v>
      </c>
      <c r="T144" s="161">
        <v>0</v>
      </c>
      <c r="U144" s="161">
        <f>ROUND(E144*T144,2)</f>
        <v>0</v>
      </c>
      <c r="V144" s="161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 t="s">
        <v>1548</v>
      </c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</row>
    <row r="145" spans="1:59" outlineLevel="1" x14ac:dyDescent="0.2">
      <c r="A145" s="171">
        <v>127</v>
      </c>
      <c r="B145" s="172" t="s">
        <v>1599</v>
      </c>
      <c r="C145" s="187" t="s">
        <v>1627</v>
      </c>
      <c r="D145" s="173" t="s">
        <v>1598</v>
      </c>
      <c r="E145" s="174">
        <v>1</v>
      </c>
      <c r="F145" s="175"/>
      <c r="G145" s="176">
        <f t="shared" si="54"/>
        <v>0</v>
      </c>
      <c r="H145" s="175"/>
      <c r="I145" s="176">
        <f t="shared" si="55"/>
        <v>0</v>
      </c>
      <c r="J145" s="175"/>
      <c r="K145" s="176">
        <f t="shared" si="56"/>
        <v>0</v>
      </c>
      <c r="L145" s="176">
        <v>15</v>
      </c>
      <c r="M145" s="176">
        <f t="shared" si="57"/>
        <v>0</v>
      </c>
      <c r="N145" s="176">
        <v>0</v>
      </c>
      <c r="O145" s="176">
        <f t="shared" si="58"/>
        <v>0</v>
      </c>
      <c r="P145" s="176">
        <v>0</v>
      </c>
      <c r="Q145" s="176">
        <f t="shared" si="59"/>
        <v>0</v>
      </c>
      <c r="R145" s="176"/>
      <c r="S145" s="176" t="s">
        <v>265</v>
      </c>
      <c r="T145" s="161">
        <v>0</v>
      </c>
      <c r="U145" s="161">
        <f>ROUND(E145*T145,2)</f>
        <v>0</v>
      </c>
      <c r="V145" s="161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 t="s">
        <v>1548</v>
      </c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</row>
    <row r="146" spans="1:59" x14ac:dyDescent="0.2">
      <c r="A146" s="5"/>
      <c r="B146" s="6"/>
      <c r="C146" s="188"/>
      <c r="D146" s="8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AD146">
        <v>15</v>
      </c>
      <c r="AE146">
        <v>21</v>
      </c>
    </row>
    <row r="147" spans="1:59" x14ac:dyDescent="0.2">
      <c r="A147" s="155"/>
      <c r="B147" s="156" t="s">
        <v>29</v>
      </c>
      <c r="C147" s="189"/>
      <c r="D147" s="157"/>
      <c r="E147" s="158"/>
      <c r="F147" s="158"/>
      <c r="G147" s="184">
        <f>G8+G22+G44+G57+G73+G78+G92+G104+G122+G131</f>
        <v>0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AD147">
        <f>SUMIF(L7:L145,AD146,G7:G145)</f>
        <v>0</v>
      </c>
      <c r="AE147">
        <f>SUMIF(L7:L145,AE146,G7:G145)</f>
        <v>0</v>
      </c>
      <c r="AF147" t="s">
        <v>300</v>
      </c>
    </row>
    <row r="148" spans="1:59" x14ac:dyDescent="0.2">
      <c r="C148" s="190"/>
      <c r="D148" s="143"/>
      <c r="AF148" t="s">
        <v>319</v>
      </c>
    </row>
    <row r="149" spans="1:59" x14ac:dyDescent="0.2">
      <c r="D149" s="143"/>
    </row>
    <row r="150" spans="1:59" x14ac:dyDescent="0.2">
      <c r="D150" s="143"/>
    </row>
    <row r="151" spans="1:59" x14ac:dyDescent="0.2">
      <c r="D151" s="143"/>
    </row>
    <row r="152" spans="1:59" x14ac:dyDescent="0.2">
      <c r="D152" s="143"/>
    </row>
    <row r="153" spans="1:59" x14ac:dyDescent="0.2">
      <c r="D153" s="143"/>
    </row>
    <row r="154" spans="1:59" x14ac:dyDescent="0.2">
      <c r="D154" s="143"/>
    </row>
    <row r="155" spans="1:59" x14ac:dyDescent="0.2">
      <c r="D155" s="143"/>
    </row>
    <row r="156" spans="1:59" x14ac:dyDescent="0.2">
      <c r="D156" s="143"/>
    </row>
    <row r="157" spans="1:59" x14ac:dyDescent="0.2">
      <c r="D157" s="143"/>
    </row>
    <row r="158" spans="1:59" x14ac:dyDescent="0.2">
      <c r="D158" s="143"/>
    </row>
    <row r="159" spans="1:59" x14ac:dyDescent="0.2">
      <c r="D159" s="143"/>
    </row>
    <row r="160" spans="1:59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zWf/kk+kes5PWlyXwe3DY+sCzIbE253hWrg9ABi76EgAuRgxNc17CRcngweqZ8D+tbx0j/YLUWyBtL6DYnEkgg==" saltValue="9wjKeq+TFs2bSl6bOLrHNQ==" spinCount="100000" sheet="1"/>
  <mergeCells count="5">
    <mergeCell ref="A1:G1"/>
    <mergeCell ref="C2:G2"/>
    <mergeCell ref="C3:G3"/>
    <mergeCell ref="C4:G4"/>
    <mergeCell ref="C114:G1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250" t="s">
        <v>320</v>
      </c>
      <c r="B1" s="250"/>
      <c r="C1" s="250"/>
      <c r="D1" s="250"/>
      <c r="E1" s="250"/>
      <c r="F1" s="250"/>
      <c r="G1" s="250"/>
      <c r="AF1" t="s">
        <v>236</v>
      </c>
    </row>
    <row r="2" spans="1:59" ht="24.95" customHeight="1" x14ac:dyDescent="0.2">
      <c r="A2" s="144" t="s">
        <v>7</v>
      </c>
      <c r="B2" s="73" t="s">
        <v>44</v>
      </c>
      <c r="C2" s="251" t="s">
        <v>45</v>
      </c>
      <c r="D2" s="252"/>
      <c r="E2" s="252"/>
      <c r="F2" s="252"/>
      <c r="G2" s="253"/>
      <c r="AF2" t="s">
        <v>237</v>
      </c>
    </row>
    <row r="3" spans="1:59" ht="24.95" customHeight="1" x14ac:dyDescent="0.2">
      <c r="A3" s="144" t="s">
        <v>8</v>
      </c>
      <c r="B3" s="73" t="s">
        <v>86</v>
      </c>
      <c r="C3" s="251" t="s">
        <v>87</v>
      </c>
      <c r="D3" s="252"/>
      <c r="E3" s="252"/>
      <c r="F3" s="252"/>
      <c r="G3" s="253"/>
      <c r="AB3" s="90" t="s">
        <v>237</v>
      </c>
      <c r="AF3" t="s">
        <v>239</v>
      </c>
    </row>
    <row r="4" spans="1:59" ht="24.95" customHeight="1" x14ac:dyDescent="0.2">
      <c r="A4" s="145" t="s">
        <v>9</v>
      </c>
      <c r="B4" s="146" t="s">
        <v>72</v>
      </c>
      <c r="C4" s="254" t="s">
        <v>73</v>
      </c>
      <c r="D4" s="255"/>
      <c r="E4" s="255"/>
      <c r="F4" s="255"/>
      <c r="G4" s="256"/>
      <c r="AF4" t="s">
        <v>240</v>
      </c>
    </row>
    <row r="5" spans="1:59" x14ac:dyDescent="0.2">
      <c r="D5" s="143"/>
    </row>
    <row r="6" spans="1:59" ht="38.25" x14ac:dyDescent="0.2">
      <c r="A6" s="148" t="s">
        <v>241</v>
      </c>
      <c r="B6" s="150" t="s">
        <v>242</v>
      </c>
      <c r="C6" s="150" t="s">
        <v>243</v>
      </c>
      <c r="D6" s="149" t="s">
        <v>244</v>
      </c>
      <c r="E6" s="148" t="s">
        <v>245</v>
      </c>
      <c r="F6" s="147" t="s">
        <v>246</v>
      </c>
      <c r="G6" s="148" t="s">
        <v>29</v>
      </c>
      <c r="H6" s="151" t="s">
        <v>30</v>
      </c>
      <c r="I6" s="151" t="s">
        <v>247</v>
      </c>
      <c r="J6" s="151" t="s">
        <v>31</v>
      </c>
      <c r="K6" s="151" t="s">
        <v>248</v>
      </c>
      <c r="L6" s="151" t="s">
        <v>249</v>
      </c>
      <c r="M6" s="151" t="s">
        <v>250</v>
      </c>
      <c r="N6" s="151" t="s">
        <v>251</v>
      </c>
      <c r="O6" s="151" t="s">
        <v>252</v>
      </c>
      <c r="P6" s="151" t="s">
        <v>253</v>
      </c>
      <c r="Q6" s="151" t="s">
        <v>254</v>
      </c>
      <c r="R6" s="151" t="s">
        <v>255</v>
      </c>
      <c r="S6" s="151" t="s">
        <v>256</v>
      </c>
      <c r="T6" s="151" t="s">
        <v>257</v>
      </c>
      <c r="U6" s="151" t="s">
        <v>258</v>
      </c>
      <c r="V6" s="151" t="s">
        <v>259</v>
      </c>
    </row>
    <row r="7" spans="1:59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59" x14ac:dyDescent="0.2">
      <c r="A8" s="166" t="s">
        <v>260</v>
      </c>
      <c r="B8" s="167" t="s">
        <v>59</v>
      </c>
      <c r="C8" s="185" t="s">
        <v>133</v>
      </c>
      <c r="D8" s="168"/>
      <c r="E8" s="169"/>
      <c r="F8" s="170"/>
      <c r="G8" s="170">
        <f>SUMIF(AF9:AF32,"&lt;&gt;NOR",G9:G32)</f>
        <v>0</v>
      </c>
      <c r="H8" s="170"/>
      <c r="I8" s="170">
        <f>SUM(I9:I32)</f>
        <v>0</v>
      </c>
      <c r="J8" s="170"/>
      <c r="K8" s="170">
        <f>SUM(K9:K32)</f>
        <v>0</v>
      </c>
      <c r="L8" s="170"/>
      <c r="M8" s="170">
        <f>SUM(M9:M32)</f>
        <v>0</v>
      </c>
      <c r="N8" s="170"/>
      <c r="O8" s="170">
        <f>SUM(O9:O32)</f>
        <v>5.71</v>
      </c>
      <c r="P8" s="170"/>
      <c r="Q8" s="170">
        <f>SUM(Q9:Q32)</f>
        <v>0</v>
      </c>
      <c r="R8" s="170"/>
      <c r="S8" s="170"/>
      <c r="T8" s="165"/>
      <c r="U8" s="165">
        <f>SUM(U9:U32)</f>
        <v>51.419999999999987</v>
      </c>
      <c r="V8" s="165"/>
      <c r="AF8" t="s">
        <v>261</v>
      </c>
    </row>
    <row r="9" spans="1:59" outlineLevel="1" x14ac:dyDescent="0.2">
      <c r="A9" s="171">
        <v>1</v>
      </c>
      <c r="B9" s="172" t="s">
        <v>321</v>
      </c>
      <c r="C9" s="187" t="s">
        <v>322</v>
      </c>
      <c r="D9" s="173" t="s">
        <v>323</v>
      </c>
      <c r="E9" s="174">
        <v>9.1199999999999992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15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324</v>
      </c>
      <c r="S9" s="176" t="s">
        <v>269</v>
      </c>
      <c r="T9" s="161">
        <v>0.495</v>
      </c>
      <c r="U9" s="161">
        <f>ROUND(E9*T9,2)</f>
        <v>4.51</v>
      </c>
      <c r="V9" s="161"/>
      <c r="W9" s="152"/>
      <c r="X9" s="152"/>
      <c r="Y9" s="152"/>
      <c r="Z9" s="152"/>
      <c r="AA9" s="152"/>
      <c r="AB9" s="152"/>
      <c r="AC9" s="152"/>
      <c r="AD9" s="152"/>
      <c r="AE9" s="152"/>
      <c r="AF9" s="152" t="s">
        <v>433</v>
      </c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</row>
    <row r="10" spans="1:59" ht="22.5" outlineLevel="1" x14ac:dyDescent="0.2">
      <c r="A10" s="159"/>
      <c r="B10" s="160"/>
      <c r="C10" s="257" t="s">
        <v>326</v>
      </c>
      <c r="D10" s="258"/>
      <c r="E10" s="258"/>
      <c r="F10" s="258"/>
      <c r="G10" s="258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52"/>
      <c r="X10" s="152"/>
      <c r="Y10" s="152"/>
      <c r="Z10" s="152"/>
      <c r="AA10" s="152"/>
      <c r="AB10" s="152"/>
      <c r="AC10" s="152"/>
      <c r="AD10" s="152"/>
      <c r="AE10" s="152"/>
      <c r="AF10" s="152" t="s">
        <v>327</v>
      </c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83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A10" s="152"/>
      <c r="BB10" s="152"/>
      <c r="BC10" s="152"/>
      <c r="BD10" s="152"/>
      <c r="BE10" s="152"/>
      <c r="BF10" s="152"/>
      <c r="BG10" s="152"/>
    </row>
    <row r="11" spans="1:59" outlineLevel="1" x14ac:dyDescent="0.2">
      <c r="A11" s="159"/>
      <c r="B11" s="160"/>
      <c r="C11" s="193" t="s">
        <v>3162</v>
      </c>
      <c r="D11" s="191"/>
      <c r="E11" s="192">
        <v>9.1199999999999992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52"/>
      <c r="X11" s="152"/>
      <c r="Y11" s="152"/>
      <c r="Z11" s="152"/>
      <c r="AA11" s="152"/>
      <c r="AB11" s="152"/>
      <c r="AC11" s="152"/>
      <c r="AD11" s="152"/>
      <c r="AE11" s="152"/>
      <c r="AF11" s="152" t="s">
        <v>329</v>
      </c>
      <c r="AG11" s="152">
        <v>0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</row>
    <row r="12" spans="1:59" outlineLevel="1" x14ac:dyDescent="0.2">
      <c r="A12" s="171">
        <v>2</v>
      </c>
      <c r="B12" s="172" t="s">
        <v>450</v>
      </c>
      <c r="C12" s="187" t="s">
        <v>451</v>
      </c>
      <c r="D12" s="173" t="s">
        <v>323</v>
      </c>
      <c r="E12" s="174">
        <v>9.1199999999999992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15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324</v>
      </c>
      <c r="S12" s="176" t="s">
        <v>269</v>
      </c>
      <c r="T12" s="161">
        <v>1.0036</v>
      </c>
      <c r="U12" s="161">
        <f>ROUND(E12*T12,2)</f>
        <v>9.15</v>
      </c>
      <c r="V12" s="161"/>
      <c r="W12" s="152"/>
      <c r="X12" s="152"/>
      <c r="Y12" s="152"/>
      <c r="Z12" s="152"/>
      <c r="AA12" s="152"/>
      <c r="AB12" s="152"/>
      <c r="AC12" s="152"/>
      <c r="AD12" s="152"/>
      <c r="AE12" s="152"/>
      <c r="AF12" s="152" t="s">
        <v>433</v>
      </c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</row>
    <row r="13" spans="1:59" ht="22.5" outlineLevel="1" x14ac:dyDescent="0.2">
      <c r="A13" s="159"/>
      <c r="B13" s="160"/>
      <c r="C13" s="257" t="s">
        <v>326</v>
      </c>
      <c r="D13" s="258"/>
      <c r="E13" s="258"/>
      <c r="F13" s="258"/>
      <c r="G13" s="258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52"/>
      <c r="X13" s="152"/>
      <c r="Y13" s="152"/>
      <c r="Z13" s="152"/>
      <c r="AA13" s="152"/>
      <c r="AB13" s="152"/>
      <c r="AC13" s="152"/>
      <c r="AD13" s="152"/>
      <c r="AE13" s="152"/>
      <c r="AF13" s="152" t="s">
        <v>327</v>
      </c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83" t="str">
        <f>C13</f>
        <v>zapažených i nezapažených s urovnáním dna do předepsaného profilu a spádu, s přehozením výkopku na přilehlém terénu na vzdálenost do 3 m od podélné osy rýhy nebo s naložením výkopku na dopravní prostředek.</v>
      </c>
      <c r="BA13" s="152"/>
      <c r="BB13" s="152"/>
      <c r="BC13" s="152"/>
      <c r="BD13" s="152"/>
      <c r="BE13" s="152"/>
      <c r="BF13" s="152"/>
      <c r="BG13" s="152"/>
    </row>
    <row r="14" spans="1:59" outlineLevel="1" x14ac:dyDescent="0.2">
      <c r="A14" s="171">
        <v>3</v>
      </c>
      <c r="B14" s="172" t="s">
        <v>332</v>
      </c>
      <c r="C14" s="187" t="s">
        <v>333</v>
      </c>
      <c r="D14" s="173" t="s">
        <v>323</v>
      </c>
      <c r="E14" s="174">
        <v>4.8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15</v>
      </c>
      <c r="M14" s="176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6" t="s">
        <v>324</v>
      </c>
      <c r="S14" s="176" t="s">
        <v>269</v>
      </c>
      <c r="T14" s="161">
        <v>4.6550000000000002</v>
      </c>
      <c r="U14" s="161">
        <f>ROUND(E14*T14,2)</f>
        <v>22.34</v>
      </c>
      <c r="V14" s="161"/>
      <c r="W14" s="152"/>
      <c r="X14" s="152"/>
      <c r="Y14" s="152"/>
      <c r="Z14" s="152"/>
      <c r="AA14" s="152"/>
      <c r="AB14" s="152"/>
      <c r="AC14" s="152"/>
      <c r="AD14" s="152"/>
      <c r="AE14" s="152"/>
      <c r="AF14" s="152" t="s">
        <v>433</v>
      </c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</row>
    <row r="15" spans="1:59" outlineLevel="1" x14ac:dyDescent="0.2">
      <c r="A15" s="159"/>
      <c r="B15" s="160"/>
      <c r="C15" s="257" t="s">
        <v>334</v>
      </c>
      <c r="D15" s="258"/>
      <c r="E15" s="258"/>
      <c r="F15" s="258"/>
      <c r="G15" s="258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52"/>
      <c r="X15" s="152"/>
      <c r="Y15" s="152"/>
      <c r="Z15" s="152"/>
      <c r="AA15" s="152"/>
      <c r="AB15" s="152"/>
      <c r="AC15" s="152"/>
      <c r="AD15" s="152"/>
      <c r="AE15" s="152"/>
      <c r="AF15" s="152" t="s">
        <v>327</v>
      </c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</row>
    <row r="16" spans="1:59" outlineLevel="1" x14ac:dyDescent="0.2">
      <c r="A16" s="159"/>
      <c r="B16" s="160"/>
      <c r="C16" s="193" t="s">
        <v>3163</v>
      </c>
      <c r="D16" s="191"/>
      <c r="E16" s="192">
        <v>4.8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52"/>
      <c r="X16" s="152"/>
      <c r="Y16" s="152"/>
      <c r="Z16" s="152"/>
      <c r="AA16" s="152"/>
      <c r="AB16" s="152"/>
      <c r="AC16" s="152"/>
      <c r="AD16" s="152"/>
      <c r="AE16" s="152"/>
      <c r="AF16" s="152" t="s">
        <v>329</v>
      </c>
      <c r="AG16" s="152">
        <v>0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</row>
    <row r="17" spans="1:59" outlineLevel="1" x14ac:dyDescent="0.2">
      <c r="A17" s="171">
        <v>4</v>
      </c>
      <c r="B17" s="172" t="s">
        <v>1681</v>
      </c>
      <c r="C17" s="187" t="s">
        <v>1682</v>
      </c>
      <c r="D17" s="173" t="s">
        <v>323</v>
      </c>
      <c r="E17" s="174">
        <v>14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15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 t="s">
        <v>324</v>
      </c>
      <c r="S17" s="176" t="s">
        <v>269</v>
      </c>
      <c r="T17" s="161">
        <v>0.34499999999999997</v>
      </c>
      <c r="U17" s="161">
        <f>ROUND(E17*T17,2)</f>
        <v>4.83</v>
      </c>
      <c r="V17" s="161"/>
      <c r="W17" s="152"/>
      <c r="X17" s="152"/>
      <c r="Y17" s="152"/>
      <c r="Z17" s="152"/>
      <c r="AA17" s="152"/>
      <c r="AB17" s="152"/>
      <c r="AC17" s="152"/>
      <c r="AD17" s="152"/>
      <c r="AE17" s="152"/>
      <c r="AF17" s="152" t="s">
        <v>433</v>
      </c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</row>
    <row r="18" spans="1:59" outlineLevel="1" x14ac:dyDescent="0.2">
      <c r="A18" s="159"/>
      <c r="B18" s="160"/>
      <c r="C18" s="257" t="s">
        <v>1683</v>
      </c>
      <c r="D18" s="258"/>
      <c r="E18" s="258"/>
      <c r="F18" s="258"/>
      <c r="G18" s="258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52"/>
      <c r="X18" s="152"/>
      <c r="Y18" s="152"/>
      <c r="Z18" s="152"/>
      <c r="AA18" s="152"/>
      <c r="AB18" s="152"/>
      <c r="AC18" s="152"/>
      <c r="AD18" s="152"/>
      <c r="AE18" s="152"/>
      <c r="AF18" s="152" t="s">
        <v>327</v>
      </c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</row>
    <row r="19" spans="1:59" outlineLevel="1" x14ac:dyDescent="0.2">
      <c r="A19" s="159"/>
      <c r="B19" s="160"/>
      <c r="C19" s="193" t="s">
        <v>3164</v>
      </c>
      <c r="D19" s="191"/>
      <c r="E19" s="192">
        <v>14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52"/>
      <c r="X19" s="152"/>
      <c r="Y19" s="152"/>
      <c r="Z19" s="152"/>
      <c r="AA19" s="152"/>
      <c r="AB19" s="152"/>
      <c r="AC19" s="152"/>
      <c r="AD19" s="152"/>
      <c r="AE19" s="152"/>
      <c r="AF19" s="152" t="s">
        <v>329</v>
      </c>
      <c r="AG19" s="152">
        <v>0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</row>
    <row r="20" spans="1:59" outlineLevel="1" x14ac:dyDescent="0.2">
      <c r="A20" s="171">
        <v>5</v>
      </c>
      <c r="B20" s="172" t="s">
        <v>1685</v>
      </c>
      <c r="C20" s="187" t="s">
        <v>1686</v>
      </c>
      <c r="D20" s="173" t="s">
        <v>323</v>
      </c>
      <c r="E20" s="174">
        <v>4.32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15</v>
      </c>
      <c r="M20" s="176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6" t="s">
        <v>324</v>
      </c>
      <c r="S20" s="176" t="s">
        <v>269</v>
      </c>
      <c r="T20" s="161">
        <v>9.4E-2</v>
      </c>
      <c r="U20" s="161">
        <f>ROUND(E20*T20,2)</f>
        <v>0.41</v>
      </c>
      <c r="V20" s="161"/>
      <c r="W20" s="152"/>
      <c r="X20" s="152"/>
      <c r="Y20" s="152"/>
      <c r="Z20" s="152"/>
      <c r="AA20" s="152"/>
      <c r="AB20" s="152"/>
      <c r="AC20" s="152"/>
      <c r="AD20" s="152"/>
      <c r="AE20" s="152"/>
      <c r="AF20" s="152" t="s">
        <v>433</v>
      </c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</row>
    <row r="21" spans="1:59" outlineLevel="1" x14ac:dyDescent="0.2">
      <c r="A21" s="159"/>
      <c r="B21" s="160"/>
      <c r="C21" s="257" t="s">
        <v>338</v>
      </c>
      <c r="D21" s="258"/>
      <c r="E21" s="258"/>
      <c r="F21" s="258"/>
      <c r="G21" s="258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52"/>
      <c r="X21" s="152"/>
      <c r="Y21" s="152"/>
      <c r="Z21" s="152"/>
      <c r="AA21" s="152"/>
      <c r="AB21" s="152"/>
      <c r="AC21" s="152"/>
      <c r="AD21" s="152"/>
      <c r="AE21" s="152"/>
      <c r="AF21" s="152" t="s">
        <v>327</v>
      </c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</row>
    <row r="22" spans="1:59" outlineLevel="1" x14ac:dyDescent="0.2">
      <c r="A22" s="159"/>
      <c r="B22" s="160"/>
      <c r="C22" s="193" t="s">
        <v>3165</v>
      </c>
      <c r="D22" s="191"/>
      <c r="E22" s="192">
        <v>0.96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52"/>
      <c r="X22" s="152"/>
      <c r="Y22" s="152"/>
      <c r="Z22" s="152"/>
      <c r="AA22" s="152"/>
      <c r="AB22" s="152"/>
      <c r="AC22" s="152"/>
      <c r="AD22" s="152"/>
      <c r="AE22" s="152"/>
      <c r="AF22" s="152" t="s">
        <v>329</v>
      </c>
      <c r="AG22" s="152">
        <v>0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</row>
    <row r="23" spans="1:59" outlineLevel="1" x14ac:dyDescent="0.2">
      <c r="A23" s="159"/>
      <c r="B23" s="160"/>
      <c r="C23" s="193" t="s">
        <v>3166</v>
      </c>
      <c r="D23" s="191"/>
      <c r="E23" s="192">
        <v>3.36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52"/>
      <c r="X23" s="152"/>
      <c r="Y23" s="152"/>
      <c r="Z23" s="152"/>
      <c r="AA23" s="152"/>
      <c r="AB23" s="152"/>
      <c r="AC23" s="152"/>
      <c r="AD23" s="152"/>
      <c r="AE23" s="152"/>
      <c r="AF23" s="152" t="s">
        <v>329</v>
      </c>
      <c r="AG23" s="152">
        <v>0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</row>
    <row r="24" spans="1:59" ht="22.5" outlineLevel="1" x14ac:dyDescent="0.2">
      <c r="A24" s="177">
        <v>6</v>
      </c>
      <c r="B24" s="178" t="s">
        <v>1689</v>
      </c>
      <c r="C24" s="186" t="s">
        <v>1690</v>
      </c>
      <c r="D24" s="179" t="s">
        <v>323</v>
      </c>
      <c r="E24" s="180">
        <v>4.4000000000000004</v>
      </c>
      <c r="F24" s="181"/>
      <c r="G24" s="182">
        <f>ROUND(E24*F24,2)</f>
        <v>0</v>
      </c>
      <c r="H24" s="181"/>
      <c r="I24" s="182">
        <f>ROUND(E24*H24,2)</f>
        <v>0</v>
      </c>
      <c r="J24" s="181"/>
      <c r="K24" s="182">
        <f>ROUND(E24*J24,2)</f>
        <v>0</v>
      </c>
      <c r="L24" s="182">
        <v>15</v>
      </c>
      <c r="M24" s="182">
        <f>G24*(1+L24/100)</f>
        <v>0</v>
      </c>
      <c r="N24" s="182">
        <v>0</v>
      </c>
      <c r="O24" s="182">
        <f>ROUND(E24*N24,2)</f>
        <v>0</v>
      </c>
      <c r="P24" s="182">
        <v>0</v>
      </c>
      <c r="Q24" s="182">
        <f>ROUND(E24*P24,2)</f>
        <v>0</v>
      </c>
      <c r="R24" s="182" t="s">
        <v>324</v>
      </c>
      <c r="S24" s="182" t="s">
        <v>269</v>
      </c>
      <c r="T24" s="161">
        <v>0.65200000000000002</v>
      </c>
      <c r="U24" s="161">
        <f>ROUND(E24*T24,2)</f>
        <v>2.87</v>
      </c>
      <c r="V24" s="161"/>
      <c r="W24" s="152"/>
      <c r="X24" s="152"/>
      <c r="Y24" s="152"/>
      <c r="Z24" s="152"/>
      <c r="AA24" s="152"/>
      <c r="AB24" s="152"/>
      <c r="AC24" s="152"/>
      <c r="AD24" s="152"/>
      <c r="AE24" s="152"/>
      <c r="AF24" s="152" t="s">
        <v>433</v>
      </c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</row>
    <row r="25" spans="1:59" ht="22.5" outlineLevel="1" x14ac:dyDescent="0.2">
      <c r="A25" s="177">
        <v>7</v>
      </c>
      <c r="B25" s="178" t="s">
        <v>1691</v>
      </c>
      <c r="C25" s="186" t="s">
        <v>1692</v>
      </c>
      <c r="D25" s="179" t="s">
        <v>323</v>
      </c>
      <c r="E25" s="180">
        <v>4.4000000000000004</v>
      </c>
      <c r="F25" s="181"/>
      <c r="G25" s="182">
        <f>ROUND(E25*F25,2)</f>
        <v>0</v>
      </c>
      <c r="H25" s="181"/>
      <c r="I25" s="182">
        <f>ROUND(E25*H25,2)</f>
        <v>0</v>
      </c>
      <c r="J25" s="181"/>
      <c r="K25" s="182">
        <f>ROUND(E25*J25,2)</f>
        <v>0</v>
      </c>
      <c r="L25" s="182">
        <v>15</v>
      </c>
      <c r="M25" s="182">
        <f>G25*(1+L25/100)</f>
        <v>0</v>
      </c>
      <c r="N25" s="182">
        <v>0</v>
      </c>
      <c r="O25" s="182">
        <f>ROUND(E25*N25,2)</f>
        <v>0</v>
      </c>
      <c r="P25" s="182">
        <v>0</v>
      </c>
      <c r="Q25" s="182">
        <f>ROUND(E25*P25,2)</f>
        <v>0</v>
      </c>
      <c r="R25" s="182" t="s">
        <v>324</v>
      </c>
      <c r="S25" s="182" t="s">
        <v>269</v>
      </c>
      <c r="T25" s="161">
        <v>8.9999999999999993E-3</v>
      </c>
      <c r="U25" s="161">
        <f>ROUND(E25*T25,2)</f>
        <v>0.04</v>
      </c>
      <c r="V25" s="161"/>
      <c r="W25" s="152"/>
      <c r="X25" s="152"/>
      <c r="Y25" s="152"/>
      <c r="Z25" s="152"/>
      <c r="AA25" s="152"/>
      <c r="AB25" s="152"/>
      <c r="AC25" s="152"/>
      <c r="AD25" s="152"/>
      <c r="AE25" s="152"/>
      <c r="AF25" s="152" t="s">
        <v>433</v>
      </c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</row>
    <row r="26" spans="1:59" ht="22.5" outlineLevel="1" x14ac:dyDescent="0.2">
      <c r="A26" s="171">
        <v>8</v>
      </c>
      <c r="B26" s="172" t="s">
        <v>1693</v>
      </c>
      <c r="C26" s="187" t="s">
        <v>1694</v>
      </c>
      <c r="D26" s="173" t="s">
        <v>323</v>
      </c>
      <c r="E26" s="174">
        <v>9.6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15</v>
      </c>
      <c r="M26" s="176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6" t="s">
        <v>324</v>
      </c>
      <c r="S26" s="176" t="s">
        <v>269</v>
      </c>
      <c r="T26" s="161">
        <v>0.20200000000000001</v>
      </c>
      <c r="U26" s="161">
        <f>ROUND(E26*T26,2)</f>
        <v>1.94</v>
      </c>
      <c r="V26" s="161"/>
      <c r="W26" s="152"/>
      <c r="X26" s="152"/>
      <c r="Y26" s="152"/>
      <c r="Z26" s="152"/>
      <c r="AA26" s="152"/>
      <c r="AB26" s="152"/>
      <c r="AC26" s="152"/>
      <c r="AD26" s="152"/>
      <c r="AE26" s="152"/>
      <c r="AF26" s="152" t="s">
        <v>433</v>
      </c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</row>
    <row r="27" spans="1:59" outlineLevel="1" x14ac:dyDescent="0.2">
      <c r="A27" s="159"/>
      <c r="B27" s="160"/>
      <c r="C27" s="257" t="s">
        <v>1695</v>
      </c>
      <c r="D27" s="258"/>
      <c r="E27" s="258"/>
      <c r="F27" s="258"/>
      <c r="G27" s="258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52"/>
      <c r="X27" s="152"/>
      <c r="Y27" s="152"/>
      <c r="Z27" s="152"/>
      <c r="AA27" s="152"/>
      <c r="AB27" s="152"/>
      <c r="AC27" s="152"/>
      <c r="AD27" s="152"/>
      <c r="AE27" s="152"/>
      <c r="AF27" s="152" t="s">
        <v>327</v>
      </c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 spans="1:59" outlineLevel="1" x14ac:dyDescent="0.2">
      <c r="A28" s="159"/>
      <c r="B28" s="160"/>
      <c r="C28" s="193" t="s">
        <v>3167</v>
      </c>
      <c r="D28" s="191"/>
      <c r="E28" s="192">
        <v>4.8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52"/>
      <c r="X28" s="152"/>
      <c r="Y28" s="152"/>
      <c r="Z28" s="152"/>
      <c r="AA28" s="152"/>
      <c r="AB28" s="152"/>
      <c r="AC28" s="152"/>
      <c r="AD28" s="152"/>
      <c r="AE28" s="152"/>
      <c r="AF28" s="152" t="s">
        <v>329</v>
      </c>
      <c r="AG28" s="152">
        <v>0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</row>
    <row r="29" spans="1:59" outlineLevel="1" x14ac:dyDescent="0.2">
      <c r="A29" s="159"/>
      <c r="B29" s="160"/>
      <c r="C29" s="193" t="s">
        <v>1680</v>
      </c>
      <c r="D29" s="191"/>
      <c r="E29" s="192">
        <v>4.8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52"/>
      <c r="X29" s="152"/>
      <c r="Y29" s="152"/>
      <c r="Z29" s="152"/>
      <c r="AA29" s="152"/>
      <c r="AB29" s="152"/>
      <c r="AC29" s="152"/>
      <c r="AD29" s="152"/>
      <c r="AE29" s="152"/>
      <c r="AF29" s="152" t="s">
        <v>329</v>
      </c>
      <c r="AG29" s="152">
        <v>0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</row>
    <row r="30" spans="1:59" outlineLevel="1" x14ac:dyDescent="0.2">
      <c r="A30" s="171">
        <v>9</v>
      </c>
      <c r="B30" s="172" t="s">
        <v>1697</v>
      </c>
      <c r="C30" s="187" t="s">
        <v>1698</v>
      </c>
      <c r="D30" s="173" t="s">
        <v>323</v>
      </c>
      <c r="E30" s="174">
        <v>3.36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15</v>
      </c>
      <c r="M30" s="176">
        <f>G30*(1+L30/100)</f>
        <v>0</v>
      </c>
      <c r="N30" s="176">
        <v>1.7</v>
      </c>
      <c r="O30" s="176">
        <f>ROUND(E30*N30,2)</f>
        <v>5.71</v>
      </c>
      <c r="P30" s="176">
        <v>0</v>
      </c>
      <c r="Q30" s="176">
        <f>ROUND(E30*P30,2)</f>
        <v>0</v>
      </c>
      <c r="R30" s="176" t="s">
        <v>324</v>
      </c>
      <c r="S30" s="176" t="s">
        <v>269</v>
      </c>
      <c r="T30" s="161">
        <v>1.587</v>
      </c>
      <c r="U30" s="161">
        <f>ROUND(E30*T30,2)</f>
        <v>5.33</v>
      </c>
      <c r="V30" s="161"/>
      <c r="W30" s="152"/>
      <c r="X30" s="152"/>
      <c r="Y30" s="152"/>
      <c r="Z30" s="152"/>
      <c r="AA30" s="152"/>
      <c r="AB30" s="152"/>
      <c r="AC30" s="152"/>
      <c r="AD30" s="152"/>
      <c r="AE30" s="152"/>
      <c r="AF30" s="152" t="s">
        <v>433</v>
      </c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 spans="1:59" ht="22.5" outlineLevel="1" x14ac:dyDescent="0.2">
      <c r="A31" s="159"/>
      <c r="B31" s="160"/>
      <c r="C31" s="257" t="s">
        <v>1699</v>
      </c>
      <c r="D31" s="258"/>
      <c r="E31" s="258"/>
      <c r="F31" s="258"/>
      <c r="G31" s="258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52"/>
      <c r="X31" s="152"/>
      <c r="Y31" s="152"/>
      <c r="Z31" s="152"/>
      <c r="AA31" s="152"/>
      <c r="AB31" s="152"/>
      <c r="AC31" s="152"/>
      <c r="AD31" s="152"/>
      <c r="AE31" s="152"/>
      <c r="AF31" s="152" t="s">
        <v>327</v>
      </c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83" t="str">
        <f>C31</f>
        <v>sypaninou z vhodných hornin tř. 1 - 4 nebo materiálem připraveným podél výkopu ve vzdálenosti do 3 m od jeho kraje, pro jakoukoliv hloubku výkopu a jakoukoliv míru zhutnění,</v>
      </c>
      <c r="BA31" s="152"/>
      <c r="BB31" s="152"/>
      <c r="BC31" s="152"/>
      <c r="BD31" s="152"/>
      <c r="BE31" s="152"/>
      <c r="BF31" s="152"/>
      <c r="BG31" s="152"/>
    </row>
    <row r="32" spans="1:59" outlineLevel="1" x14ac:dyDescent="0.2">
      <c r="A32" s="159"/>
      <c r="B32" s="160"/>
      <c r="C32" s="193" t="s">
        <v>3166</v>
      </c>
      <c r="D32" s="191"/>
      <c r="E32" s="192">
        <v>3.36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52"/>
      <c r="X32" s="152"/>
      <c r="Y32" s="152"/>
      <c r="Z32" s="152"/>
      <c r="AA32" s="152"/>
      <c r="AB32" s="152"/>
      <c r="AC32" s="152"/>
      <c r="AD32" s="152"/>
      <c r="AE32" s="152"/>
      <c r="AF32" s="152" t="s">
        <v>329</v>
      </c>
      <c r="AG32" s="152">
        <v>0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</row>
    <row r="33" spans="1:59" x14ac:dyDescent="0.2">
      <c r="A33" s="166" t="s">
        <v>260</v>
      </c>
      <c r="B33" s="167" t="s">
        <v>148</v>
      </c>
      <c r="C33" s="185" t="s">
        <v>149</v>
      </c>
      <c r="D33" s="168"/>
      <c r="E33" s="169"/>
      <c r="F33" s="170"/>
      <c r="G33" s="170">
        <f>SUMIF(AF34:AF35,"&lt;&gt;NOR",G34:G35)</f>
        <v>0</v>
      </c>
      <c r="H33" s="170"/>
      <c r="I33" s="170">
        <f>SUM(I34:I35)</f>
        <v>0</v>
      </c>
      <c r="J33" s="170"/>
      <c r="K33" s="170">
        <f>SUM(K34:K35)</f>
        <v>0</v>
      </c>
      <c r="L33" s="170"/>
      <c r="M33" s="170">
        <f>SUM(M34:M35)</f>
        <v>0</v>
      </c>
      <c r="N33" s="170"/>
      <c r="O33" s="170">
        <f>SUM(O34:O35)</f>
        <v>1.64</v>
      </c>
      <c r="P33" s="170"/>
      <c r="Q33" s="170">
        <f>SUM(Q34:Q35)</f>
        <v>0</v>
      </c>
      <c r="R33" s="170"/>
      <c r="S33" s="170"/>
      <c r="T33" s="165"/>
      <c r="U33" s="165">
        <f>SUM(U34:U35)</f>
        <v>0</v>
      </c>
      <c r="V33" s="165"/>
      <c r="AF33" t="s">
        <v>261</v>
      </c>
    </row>
    <row r="34" spans="1:59" outlineLevel="1" x14ac:dyDescent="0.2">
      <c r="A34" s="171">
        <v>10</v>
      </c>
      <c r="B34" s="172" t="s">
        <v>1700</v>
      </c>
      <c r="C34" s="187" t="s">
        <v>1701</v>
      </c>
      <c r="D34" s="173" t="s">
        <v>323</v>
      </c>
      <c r="E34" s="174">
        <v>0.96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15</v>
      </c>
      <c r="M34" s="176">
        <f>G34*(1+L34/100)</f>
        <v>0</v>
      </c>
      <c r="N34" s="176">
        <v>1.7034</v>
      </c>
      <c r="O34" s="176">
        <f>ROUND(E34*N34,2)</f>
        <v>1.64</v>
      </c>
      <c r="P34" s="176">
        <v>0</v>
      </c>
      <c r="Q34" s="176">
        <f>ROUND(E34*P34,2)</f>
        <v>0</v>
      </c>
      <c r="R34" s="176"/>
      <c r="S34" s="176" t="s">
        <v>265</v>
      </c>
      <c r="T34" s="161">
        <v>0</v>
      </c>
      <c r="U34" s="161">
        <f>ROUND(E34*T34,2)</f>
        <v>0</v>
      </c>
      <c r="V34" s="161"/>
      <c r="W34" s="152"/>
      <c r="X34" s="152"/>
      <c r="Y34" s="152"/>
      <c r="Z34" s="152"/>
      <c r="AA34" s="152"/>
      <c r="AB34" s="152"/>
      <c r="AC34" s="152"/>
      <c r="AD34" s="152"/>
      <c r="AE34" s="152"/>
      <c r="AF34" s="152" t="s">
        <v>433</v>
      </c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</row>
    <row r="35" spans="1:59" outlineLevel="1" x14ac:dyDescent="0.2">
      <c r="A35" s="159"/>
      <c r="B35" s="160"/>
      <c r="C35" s="193" t="s">
        <v>3165</v>
      </c>
      <c r="D35" s="191"/>
      <c r="E35" s="192">
        <v>0.96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52"/>
      <c r="X35" s="152"/>
      <c r="Y35" s="152"/>
      <c r="Z35" s="152"/>
      <c r="AA35" s="152"/>
      <c r="AB35" s="152"/>
      <c r="AC35" s="152"/>
      <c r="AD35" s="152"/>
      <c r="AE35" s="152"/>
      <c r="AF35" s="152" t="s">
        <v>329</v>
      </c>
      <c r="AG35" s="152">
        <v>0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</row>
    <row r="36" spans="1:59" x14ac:dyDescent="0.2">
      <c r="A36" s="166" t="s">
        <v>260</v>
      </c>
      <c r="B36" s="167" t="s">
        <v>192</v>
      </c>
      <c r="C36" s="185" t="s">
        <v>193</v>
      </c>
      <c r="D36" s="168"/>
      <c r="E36" s="169"/>
      <c r="F36" s="170"/>
      <c r="G36" s="170">
        <f>SUMIF(AF37:AF50,"&lt;&gt;NOR",G37:G50)</f>
        <v>0</v>
      </c>
      <c r="H36" s="170"/>
      <c r="I36" s="170">
        <f>SUM(I37:I50)</f>
        <v>0</v>
      </c>
      <c r="J36" s="170"/>
      <c r="K36" s="170">
        <f>SUM(K37:K50)</f>
        <v>0</v>
      </c>
      <c r="L36" s="170"/>
      <c r="M36" s="170">
        <f>SUM(M37:M50)</f>
        <v>0</v>
      </c>
      <c r="N36" s="170"/>
      <c r="O36" s="170">
        <f>SUM(O37:O50)</f>
        <v>0.33</v>
      </c>
      <c r="P36" s="170"/>
      <c r="Q36" s="170">
        <f>SUM(Q37:Q50)</f>
        <v>0</v>
      </c>
      <c r="R36" s="170"/>
      <c r="S36" s="170"/>
      <c r="T36" s="165"/>
      <c r="U36" s="165">
        <f>SUM(U37:U50)</f>
        <v>23.000000000000004</v>
      </c>
      <c r="V36" s="165"/>
      <c r="AF36" t="s">
        <v>261</v>
      </c>
    </row>
    <row r="37" spans="1:59" outlineLevel="1" x14ac:dyDescent="0.2">
      <c r="A37" s="171">
        <v>11</v>
      </c>
      <c r="B37" s="172" t="s">
        <v>1702</v>
      </c>
      <c r="C37" s="187" t="s">
        <v>1703</v>
      </c>
      <c r="D37" s="173" t="s">
        <v>364</v>
      </c>
      <c r="E37" s="174">
        <v>25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15</v>
      </c>
      <c r="M37" s="176">
        <f>G37*(1+L37/100)</f>
        <v>0</v>
      </c>
      <c r="N37" s="176">
        <v>1.2489999999999999E-2</v>
      </c>
      <c r="O37" s="176">
        <f>ROUND(E37*N37,2)</f>
        <v>0.31</v>
      </c>
      <c r="P37" s="176">
        <v>0</v>
      </c>
      <c r="Q37" s="176">
        <f>ROUND(E37*P37,2)</f>
        <v>0</v>
      </c>
      <c r="R37" s="176" t="s">
        <v>1704</v>
      </c>
      <c r="S37" s="176" t="s">
        <v>269</v>
      </c>
      <c r="T37" s="161">
        <v>0.70399999999999996</v>
      </c>
      <c r="U37" s="161">
        <f>ROUND(E37*T37,2)</f>
        <v>17.600000000000001</v>
      </c>
      <c r="V37" s="161"/>
      <c r="W37" s="152"/>
      <c r="X37" s="152"/>
      <c r="Y37" s="152"/>
      <c r="Z37" s="152"/>
      <c r="AA37" s="152"/>
      <c r="AB37" s="152"/>
      <c r="AC37" s="152"/>
      <c r="AD37" s="152"/>
      <c r="AE37" s="152"/>
      <c r="AF37" s="152" t="s">
        <v>433</v>
      </c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</row>
    <row r="38" spans="1:59" outlineLevel="1" x14ac:dyDescent="0.2">
      <c r="A38" s="159"/>
      <c r="B38" s="160"/>
      <c r="C38" s="257" t="s">
        <v>1705</v>
      </c>
      <c r="D38" s="258"/>
      <c r="E38" s="258"/>
      <c r="F38" s="258"/>
      <c r="G38" s="258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52"/>
      <c r="X38" s="152"/>
      <c r="Y38" s="152"/>
      <c r="Z38" s="152"/>
      <c r="AA38" s="152"/>
      <c r="AB38" s="152"/>
      <c r="AC38" s="152"/>
      <c r="AD38" s="152"/>
      <c r="AE38" s="152"/>
      <c r="AF38" s="152" t="s">
        <v>327</v>
      </c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</row>
    <row r="39" spans="1:59" outlineLevel="1" x14ac:dyDescent="0.2">
      <c r="A39" s="171">
        <v>12</v>
      </c>
      <c r="B39" s="172" t="s">
        <v>1706</v>
      </c>
      <c r="C39" s="187" t="s">
        <v>1707</v>
      </c>
      <c r="D39" s="173" t="s">
        <v>364</v>
      </c>
      <c r="E39" s="174">
        <v>1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15</v>
      </c>
      <c r="M39" s="176">
        <f>G39*(1+L39/100)</f>
        <v>0</v>
      </c>
      <c r="N39" s="176">
        <v>1.4800000000000001E-2</v>
      </c>
      <c r="O39" s="176">
        <f>ROUND(E39*N39,2)</f>
        <v>0.01</v>
      </c>
      <c r="P39" s="176">
        <v>0</v>
      </c>
      <c r="Q39" s="176">
        <f>ROUND(E39*P39,2)</f>
        <v>0</v>
      </c>
      <c r="R39" s="176" t="s">
        <v>1704</v>
      </c>
      <c r="S39" s="176" t="s">
        <v>269</v>
      </c>
      <c r="T39" s="161">
        <v>0.753</v>
      </c>
      <c r="U39" s="161">
        <f>ROUND(E39*T39,2)</f>
        <v>0.75</v>
      </c>
      <c r="V39" s="161"/>
      <c r="W39" s="152"/>
      <c r="X39" s="152"/>
      <c r="Y39" s="152"/>
      <c r="Z39" s="152"/>
      <c r="AA39" s="152"/>
      <c r="AB39" s="152"/>
      <c r="AC39" s="152"/>
      <c r="AD39" s="152"/>
      <c r="AE39" s="152"/>
      <c r="AF39" s="152" t="s">
        <v>433</v>
      </c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</row>
    <row r="40" spans="1:59" outlineLevel="1" x14ac:dyDescent="0.2">
      <c r="A40" s="159"/>
      <c r="B40" s="160"/>
      <c r="C40" s="257" t="s">
        <v>1705</v>
      </c>
      <c r="D40" s="258"/>
      <c r="E40" s="258"/>
      <c r="F40" s="258"/>
      <c r="G40" s="258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52"/>
      <c r="X40" s="152"/>
      <c r="Y40" s="152"/>
      <c r="Z40" s="152"/>
      <c r="AA40" s="152"/>
      <c r="AB40" s="152"/>
      <c r="AC40" s="152"/>
      <c r="AD40" s="152"/>
      <c r="AE40" s="152"/>
      <c r="AF40" s="152" t="s">
        <v>327</v>
      </c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</row>
    <row r="41" spans="1:59" outlineLevel="1" x14ac:dyDescent="0.2">
      <c r="A41" s="177">
        <v>13</v>
      </c>
      <c r="B41" s="178" t="s">
        <v>1708</v>
      </c>
      <c r="C41" s="186" t="s">
        <v>1709</v>
      </c>
      <c r="D41" s="179" t="s">
        <v>364</v>
      </c>
      <c r="E41" s="180">
        <v>1</v>
      </c>
      <c r="F41" s="181"/>
      <c r="G41" s="182">
        <f>ROUND(E41*F41,2)</f>
        <v>0</v>
      </c>
      <c r="H41" s="181"/>
      <c r="I41" s="182">
        <f>ROUND(E41*H41,2)</f>
        <v>0</v>
      </c>
      <c r="J41" s="181"/>
      <c r="K41" s="182">
        <f>ROUND(E41*J41,2)</f>
        <v>0</v>
      </c>
      <c r="L41" s="182">
        <v>15</v>
      </c>
      <c r="M41" s="182">
        <f>G41*(1+L41/100)</f>
        <v>0</v>
      </c>
      <c r="N41" s="182">
        <v>4.2900000000000004E-3</v>
      </c>
      <c r="O41" s="182">
        <f>ROUND(E41*N41,2)</f>
        <v>0</v>
      </c>
      <c r="P41" s="182">
        <v>0</v>
      </c>
      <c r="Q41" s="182">
        <f>ROUND(E41*P41,2)</f>
        <v>0</v>
      </c>
      <c r="R41" s="182" t="s">
        <v>1704</v>
      </c>
      <c r="S41" s="182" t="s">
        <v>269</v>
      </c>
      <c r="T41" s="161">
        <v>0.36199999999999999</v>
      </c>
      <c r="U41" s="161">
        <f>ROUND(E41*T41,2)</f>
        <v>0.36</v>
      </c>
      <c r="V41" s="161"/>
      <c r="W41" s="152"/>
      <c r="X41" s="152"/>
      <c r="Y41" s="152"/>
      <c r="Z41" s="152"/>
      <c r="AA41" s="152"/>
      <c r="AB41" s="152"/>
      <c r="AC41" s="152"/>
      <c r="AD41" s="152"/>
      <c r="AE41" s="152"/>
      <c r="AF41" s="152" t="s">
        <v>433</v>
      </c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</row>
    <row r="42" spans="1:59" outlineLevel="1" x14ac:dyDescent="0.2">
      <c r="A42" s="171">
        <v>14</v>
      </c>
      <c r="B42" s="172" t="s">
        <v>1710</v>
      </c>
      <c r="C42" s="187" t="s">
        <v>1711</v>
      </c>
      <c r="D42" s="173" t="s">
        <v>1541</v>
      </c>
      <c r="E42" s="174">
        <v>1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15</v>
      </c>
      <c r="M42" s="176">
        <f>G42*(1+L42/100)</f>
        <v>0</v>
      </c>
      <c r="N42" s="176">
        <v>3.2499999999999999E-3</v>
      </c>
      <c r="O42" s="176">
        <f>ROUND(E42*N42,2)</f>
        <v>0</v>
      </c>
      <c r="P42" s="176">
        <v>0</v>
      </c>
      <c r="Q42" s="176">
        <f>ROUND(E42*P42,2)</f>
        <v>0</v>
      </c>
      <c r="R42" s="176" t="s">
        <v>1704</v>
      </c>
      <c r="S42" s="176" t="s">
        <v>269</v>
      </c>
      <c r="T42" s="161">
        <v>1.78</v>
      </c>
      <c r="U42" s="161">
        <f>ROUND(E42*T42,2)</f>
        <v>1.78</v>
      </c>
      <c r="V42" s="161"/>
      <c r="W42" s="152"/>
      <c r="X42" s="152"/>
      <c r="Y42" s="152"/>
      <c r="Z42" s="152"/>
      <c r="AA42" s="152"/>
      <c r="AB42" s="152"/>
      <c r="AC42" s="152"/>
      <c r="AD42" s="152"/>
      <c r="AE42" s="152"/>
      <c r="AF42" s="152" t="s">
        <v>433</v>
      </c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</row>
    <row r="43" spans="1:59" outlineLevel="1" x14ac:dyDescent="0.2">
      <c r="A43" s="159"/>
      <c r="B43" s="160"/>
      <c r="C43" s="257" t="s">
        <v>1712</v>
      </c>
      <c r="D43" s="258"/>
      <c r="E43" s="258"/>
      <c r="F43" s="258"/>
      <c r="G43" s="258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52"/>
      <c r="X43" s="152"/>
      <c r="Y43" s="152"/>
      <c r="Z43" s="152"/>
      <c r="AA43" s="152"/>
      <c r="AB43" s="152"/>
      <c r="AC43" s="152"/>
      <c r="AD43" s="152"/>
      <c r="AE43" s="152"/>
      <c r="AF43" s="152" t="s">
        <v>327</v>
      </c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</row>
    <row r="44" spans="1:59" ht="22.5" outlineLevel="1" x14ac:dyDescent="0.2">
      <c r="A44" s="171">
        <v>15</v>
      </c>
      <c r="B44" s="172" t="s">
        <v>1713</v>
      </c>
      <c r="C44" s="187" t="s">
        <v>1714</v>
      </c>
      <c r="D44" s="173" t="s">
        <v>1541</v>
      </c>
      <c r="E44" s="174">
        <v>1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15</v>
      </c>
      <c r="M44" s="176">
        <f>G44*(1+L44/100)</f>
        <v>0</v>
      </c>
      <c r="N44" s="176">
        <v>6.3699999999999998E-3</v>
      </c>
      <c r="O44" s="176">
        <f>ROUND(E44*N44,2)</f>
        <v>0.01</v>
      </c>
      <c r="P44" s="176">
        <v>0</v>
      </c>
      <c r="Q44" s="176">
        <f>ROUND(E44*P44,2)</f>
        <v>0</v>
      </c>
      <c r="R44" s="176" t="s">
        <v>1704</v>
      </c>
      <c r="S44" s="176" t="s">
        <v>269</v>
      </c>
      <c r="T44" s="161">
        <v>1.756</v>
      </c>
      <c r="U44" s="161">
        <f>ROUND(E44*T44,2)</f>
        <v>1.76</v>
      </c>
      <c r="V44" s="161"/>
      <c r="W44" s="152"/>
      <c r="X44" s="152"/>
      <c r="Y44" s="152"/>
      <c r="Z44" s="152"/>
      <c r="AA44" s="152"/>
      <c r="AB44" s="152"/>
      <c r="AC44" s="152"/>
      <c r="AD44" s="152"/>
      <c r="AE44" s="152"/>
      <c r="AF44" s="152" t="s">
        <v>433</v>
      </c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</row>
    <row r="45" spans="1:59" outlineLevel="1" x14ac:dyDescent="0.2">
      <c r="A45" s="159"/>
      <c r="B45" s="160"/>
      <c r="C45" s="257" t="s">
        <v>1715</v>
      </c>
      <c r="D45" s="258"/>
      <c r="E45" s="258"/>
      <c r="F45" s="258"/>
      <c r="G45" s="258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52"/>
      <c r="X45" s="152"/>
      <c r="Y45" s="152"/>
      <c r="Z45" s="152"/>
      <c r="AA45" s="152"/>
      <c r="AB45" s="152"/>
      <c r="AC45" s="152"/>
      <c r="AD45" s="152"/>
      <c r="AE45" s="152"/>
      <c r="AF45" s="152" t="s">
        <v>327</v>
      </c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</row>
    <row r="46" spans="1:59" ht="22.5" outlineLevel="1" x14ac:dyDescent="0.2">
      <c r="A46" s="177">
        <v>16</v>
      </c>
      <c r="B46" s="178" t="s">
        <v>1716</v>
      </c>
      <c r="C46" s="186" t="s">
        <v>1717</v>
      </c>
      <c r="D46" s="179" t="s">
        <v>395</v>
      </c>
      <c r="E46" s="180">
        <v>2</v>
      </c>
      <c r="F46" s="181"/>
      <c r="G46" s="182">
        <f>ROUND(E46*F46,2)</f>
        <v>0</v>
      </c>
      <c r="H46" s="181"/>
      <c r="I46" s="182">
        <f>ROUND(E46*H46,2)</f>
        <v>0</v>
      </c>
      <c r="J46" s="181"/>
      <c r="K46" s="182">
        <f>ROUND(E46*J46,2)</f>
        <v>0</v>
      </c>
      <c r="L46" s="182">
        <v>15</v>
      </c>
      <c r="M46" s="182">
        <f>G46*(1+L46/100)</f>
        <v>0</v>
      </c>
      <c r="N46" s="182">
        <v>6.0999999999999997E-4</v>
      </c>
      <c r="O46" s="182">
        <f>ROUND(E46*N46,2)</f>
        <v>0</v>
      </c>
      <c r="P46" s="182">
        <v>0</v>
      </c>
      <c r="Q46" s="182">
        <f>ROUND(E46*P46,2)</f>
        <v>0</v>
      </c>
      <c r="R46" s="182" t="s">
        <v>1704</v>
      </c>
      <c r="S46" s="182" t="s">
        <v>269</v>
      </c>
      <c r="T46" s="161">
        <v>0.22700000000000001</v>
      </c>
      <c r="U46" s="161">
        <f>ROUND(E46*T46,2)</f>
        <v>0.45</v>
      </c>
      <c r="V46" s="161"/>
      <c r="W46" s="152"/>
      <c r="X46" s="152"/>
      <c r="Y46" s="152"/>
      <c r="Z46" s="152"/>
      <c r="AA46" s="152"/>
      <c r="AB46" s="152"/>
      <c r="AC46" s="152"/>
      <c r="AD46" s="152"/>
      <c r="AE46" s="152"/>
      <c r="AF46" s="152" t="s">
        <v>433</v>
      </c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</row>
    <row r="47" spans="1:59" ht="33.75" outlineLevel="1" x14ac:dyDescent="0.2">
      <c r="A47" s="177">
        <v>17</v>
      </c>
      <c r="B47" s="178" t="s">
        <v>1718</v>
      </c>
      <c r="C47" s="186" t="s">
        <v>1719</v>
      </c>
      <c r="D47" s="179" t="s">
        <v>395</v>
      </c>
      <c r="E47" s="180">
        <v>1</v>
      </c>
      <c r="F47" s="181"/>
      <c r="G47" s="182">
        <f>ROUND(E47*F47,2)</f>
        <v>0</v>
      </c>
      <c r="H47" s="181"/>
      <c r="I47" s="182">
        <f>ROUND(E47*H47,2)</f>
        <v>0</v>
      </c>
      <c r="J47" s="181"/>
      <c r="K47" s="182">
        <f>ROUND(E47*J47,2)</f>
        <v>0</v>
      </c>
      <c r="L47" s="182">
        <v>15</v>
      </c>
      <c r="M47" s="182">
        <f>G47*(1+L47/100)</f>
        <v>0</v>
      </c>
      <c r="N47" s="182">
        <v>1.6000000000000001E-3</v>
      </c>
      <c r="O47" s="182">
        <f>ROUND(E47*N47,2)</f>
        <v>0</v>
      </c>
      <c r="P47" s="182">
        <v>0</v>
      </c>
      <c r="Q47" s="182">
        <f>ROUND(E47*P47,2)</f>
        <v>0</v>
      </c>
      <c r="R47" s="182" t="s">
        <v>1704</v>
      </c>
      <c r="S47" s="182" t="s">
        <v>269</v>
      </c>
      <c r="T47" s="161">
        <v>0.29899999999999999</v>
      </c>
      <c r="U47" s="161">
        <f>ROUND(E47*T47,2)</f>
        <v>0.3</v>
      </c>
      <c r="V47" s="161"/>
      <c r="W47" s="152"/>
      <c r="X47" s="152"/>
      <c r="Y47" s="152"/>
      <c r="Z47" s="152"/>
      <c r="AA47" s="152"/>
      <c r="AB47" s="152"/>
      <c r="AC47" s="152"/>
      <c r="AD47" s="152"/>
      <c r="AE47" s="152"/>
      <c r="AF47" s="152" t="s">
        <v>433</v>
      </c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</row>
    <row r="48" spans="1:59" outlineLevel="1" x14ac:dyDescent="0.2">
      <c r="A48" s="177">
        <v>18</v>
      </c>
      <c r="B48" s="178" t="s">
        <v>1720</v>
      </c>
      <c r="C48" s="186" t="s">
        <v>1721</v>
      </c>
      <c r="D48" s="179" t="s">
        <v>1541</v>
      </c>
      <c r="E48" s="180">
        <v>1</v>
      </c>
      <c r="F48" s="181"/>
      <c r="G48" s="182">
        <f>ROUND(E48*F48,2)</f>
        <v>0</v>
      </c>
      <c r="H48" s="181"/>
      <c r="I48" s="182">
        <f>ROUND(E48*H48,2)</f>
        <v>0</v>
      </c>
      <c r="J48" s="181"/>
      <c r="K48" s="182">
        <f>ROUND(E48*J48,2)</f>
        <v>0</v>
      </c>
      <c r="L48" s="182">
        <v>15</v>
      </c>
      <c r="M48" s="182">
        <f>G48*(1+L48/100)</f>
        <v>0</v>
      </c>
      <c r="N48" s="182">
        <v>0</v>
      </c>
      <c r="O48" s="182">
        <f>ROUND(E48*N48,2)</f>
        <v>0</v>
      </c>
      <c r="P48" s="182">
        <v>0</v>
      </c>
      <c r="Q48" s="182">
        <f>ROUND(E48*P48,2)</f>
        <v>0</v>
      </c>
      <c r="R48" s="182"/>
      <c r="S48" s="182" t="s">
        <v>265</v>
      </c>
      <c r="T48" s="161">
        <v>0</v>
      </c>
      <c r="U48" s="161">
        <f>ROUND(E48*T48,2)</f>
        <v>0</v>
      </c>
      <c r="V48" s="161"/>
      <c r="W48" s="152"/>
      <c r="X48" s="152"/>
      <c r="Y48" s="152"/>
      <c r="Z48" s="152"/>
      <c r="AA48" s="152"/>
      <c r="AB48" s="152"/>
      <c r="AC48" s="152"/>
      <c r="AD48" s="152"/>
      <c r="AE48" s="152"/>
      <c r="AF48" s="152" t="s">
        <v>433</v>
      </c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</row>
    <row r="49" spans="1:59" outlineLevel="1" x14ac:dyDescent="0.2">
      <c r="A49" s="171">
        <v>19</v>
      </c>
      <c r="B49" s="172" t="s">
        <v>1722</v>
      </c>
      <c r="C49" s="187" t="s">
        <v>1723</v>
      </c>
      <c r="D49" s="173" t="s">
        <v>0</v>
      </c>
      <c r="E49" s="174">
        <v>229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15</v>
      </c>
      <c r="M49" s="176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6" t="s">
        <v>1704</v>
      </c>
      <c r="S49" s="176" t="s">
        <v>269</v>
      </c>
      <c r="T49" s="161">
        <v>0</v>
      </c>
      <c r="U49" s="161">
        <f>ROUND(E49*T49,2)</f>
        <v>0</v>
      </c>
      <c r="V49" s="161"/>
      <c r="W49" s="152"/>
      <c r="X49" s="152"/>
      <c r="Y49" s="152"/>
      <c r="Z49" s="152"/>
      <c r="AA49" s="152"/>
      <c r="AB49" s="152"/>
      <c r="AC49" s="152"/>
      <c r="AD49" s="152"/>
      <c r="AE49" s="152"/>
      <c r="AF49" s="152" t="s">
        <v>433</v>
      </c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</row>
    <row r="50" spans="1:59" outlineLevel="1" x14ac:dyDescent="0.2">
      <c r="A50" s="159"/>
      <c r="B50" s="160"/>
      <c r="C50" s="257" t="s">
        <v>1200</v>
      </c>
      <c r="D50" s="258"/>
      <c r="E50" s="258"/>
      <c r="F50" s="258"/>
      <c r="G50" s="258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52"/>
      <c r="X50" s="152"/>
      <c r="Y50" s="152"/>
      <c r="Z50" s="152"/>
      <c r="AA50" s="152"/>
      <c r="AB50" s="152"/>
      <c r="AC50" s="152"/>
      <c r="AD50" s="152"/>
      <c r="AE50" s="152"/>
      <c r="AF50" s="152" t="s">
        <v>327</v>
      </c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</row>
    <row r="51" spans="1:59" x14ac:dyDescent="0.2">
      <c r="A51" s="166" t="s">
        <v>260</v>
      </c>
      <c r="B51" s="167" t="s">
        <v>224</v>
      </c>
      <c r="C51" s="185" t="s">
        <v>225</v>
      </c>
      <c r="D51" s="168"/>
      <c r="E51" s="169"/>
      <c r="F51" s="170"/>
      <c r="G51" s="170">
        <f>SUMIF(AF52:AF53,"&lt;&gt;NOR",G52:G53)</f>
        <v>0</v>
      </c>
      <c r="H51" s="170"/>
      <c r="I51" s="170">
        <f>SUM(I52:I53)</f>
        <v>0</v>
      </c>
      <c r="J51" s="170"/>
      <c r="K51" s="170">
        <f>SUM(K52:K53)</f>
        <v>0</v>
      </c>
      <c r="L51" s="170"/>
      <c r="M51" s="170">
        <f>SUM(M52:M53)</f>
        <v>0</v>
      </c>
      <c r="N51" s="170"/>
      <c r="O51" s="170">
        <f>SUM(O52:O53)</f>
        <v>0</v>
      </c>
      <c r="P51" s="170"/>
      <c r="Q51" s="170">
        <f>SUM(Q52:Q53)</f>
        <v>0</v>
      </c>
      <c r="R51" s="170"/>
      <c r="S51" s="170"/>
      <c r="T51" s="165"/>
      <c r="U51" s="165">
        <f>SUM(U52:U53)</f>
        <v>2.9</v>
      </c>
      <c r="V51" s="165"/>
      <c r="AF51" t="s">
        <v>261</v>
      </c>
    </row>
    <row r="52" spans="1:59" ht="22.5" outlineLevel="1" x14ac:dyDescent="0.2">
      <c r="A52" s="171">
        <v>20</v>
      </c>
      <c r="B52" s="172" t="s">
        <v>1724</v>
      </c>
      <c r="C52" s="187" t="s">
        <v>1725</v>
      </c>
      <c r="D52" s="173" t="s">
        <v>364</v>
      </c>
      <c r="E52" s="174">
        <v>25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15</v>
      </c>
      <c r="M52" s="176">
        <f>G52*(1+L52/100)</f>
        <v>0</v>
      </c>
      <c r="N52" s="176">
        <v>9.0000000000000006E-5</v>
      </c>
      <c r="O52" s="176">
        <f>ROUND(E52*N52,2)</f>
        <v>0</v>
      </c>
      <c r="P52" s="176">
        <v>0</v>
      </c>
      <c r="Q52" s="176">
        <f>ROUND(E52*P52,2)</f>
        <v>0</v>
      </c>
      <c r="R52" s="176" t="s">
        <v>1235</v>
      </c>
      <c r="S52" s="176" t="s">
        <v>269</v>
      </c>
      <c r="T52" s="161">
        <v>0.11600000000000001</v>
      </c>
      <c r="U52" s="161">
        <f>ROUND(E52*T52,2)</f>
        <v>2.9</v>
      </c>
      <c r="V52" s="161"/>
      <c r="W52" s="152"/>
      <c r="X52" s="152"/>
      <c r="Y52" s="152"/>
      <c r="Z52" s="152"/>
      <c r="AA52" s="152"/>
      <c r="AB52" s="152"/>
      <c r="AC52" s="152"/>
      <c r="AD52" s="152"/>
      <c r="AE52" s="152"/>
      <c r="AF52" s="152" t="s">
        <v>433</v>
      </c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</row>
    <row r="53" spans="1:59" outlineLevel="1" x14ac:dyDescent="0.2">
      <c r="A53" s="159"/>
      <c r="B53" s="160"/>
      <c r="C53" s="257" t="s">
        <v>1726</v>
      </c>
      <c r="D53" s="258"/>
      <c r="E53" s="258"/>
      <c r="F53" s="258"/>
      <c r="G53" s="258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52"/>
      <c r="X53" s="152"/>
      <c r="Y53" s="152"/>
      <c r="Z53" s="152"/>
      <c r="AA53" s="152"/>
      <c r="AB53" s="152"/>
      <c r="AC53" s="152"/>
      <c r="AD53" s="152"/>
      <c r="AE53" s="152"/>
      <c r="AF53" s="152" t="s">
        <v>327</v>
      </c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</row>
    <row r="54" spans="1:59" x14ac:dyDescent="0.2">
      <c r="A54" s="166" t="s">
        <v>260</v>
      </c>
      <c r="B54" s="167" t="s">
        <v>230</v>
      </c>
      <c r="C54" s="185" t="s">
        <v>231</v>
      </c>
      <c r="D54" s="168"/>
      <c r="E54" s="169"/>
      <c r="F54" s="170"/>
      <c r="G54" s="170">
        <f>SUMIF(AF55:AF64,"&lt;&gt;NOR",G55:G64)</f>
        <v>0</v>
      </c>
      <c r="H54" s="170"/>
      <c r="I54" s="170">
        <f>SUM(I55:I64)</f>
        <v>0</v>
      </c>
      <c r="J54" s="170"/>
      <c r="K54" s="170">
        <f>SUM(K55:K64)</f>
        <v>0</v>
      </c>
      <c r="L54" s="170"/>
      <c r="M54" s="170">
        <f>SUM(M55:M64)</f>
        <v>0</v>
      </c>
      <c r="N54" s="170"/>
      <c r="O54" s="170">
        <f>SUM(O55:O64)</f>
        <v>0.01</v>
      </c>
      <c r="P54" s="170"/>
      <c r="Q54" s="170">
        <f>SUM(Q55:Q64)</f>
        <v>0</v>
      </c>
      <c r="R54" s="170"/>
      <c r="S54" s="170"/>
      <c r="T54" s="165"/>
      <c r="U54" s="165">
        <f>SUM(U55:U64)</f>
        <v>9.1700000000000017</v>
      </c>
      <c r="V54" s="165"/>
      <c r="AF54" t="s">
        <v>261</v>
      </c>
    </row>
    <row r="55" spans="1:59" outlineLevel="1" x14ac:dyDescent="0.2">
      <c r="A55" s="177">
        <v>21</v>
      </c>
      <c r="B55" s="178" t="s">
        <v>1727</v>
      </c>
      <c r="C55" s="186" t="s">
        <v>1728</v>
      </c>
      <c r="D55" s="179" t="s">
        <v>364</v>
      </c>
      <c r="E55" s="180">
        <v>18</v>
      </c>
      <c r="F55" s="181"/>
      <c r="G55" s="182">
        <f t="shared" ref="G55:G64" si="0">ROUND(E55*F55,2)</f>
        <v>0</v>
      </c>
      <c r="H55" s="181"/>
      <c r="I55" s="182">
        <f t="shared" ref="I55:I64" si="1">ROUND(E55*H55,2)</f>
        <v>0</v>
      </c>
      <c r="J55" s="181"/>
      <c r="K55" s="182">
        <f t="shared" ref="K55:K64" si="2">ROUND(E55*J55,2)</f>
        <v>0</v>
      </c>
      <c r="L55" s="182">
        <v>15</v>
      </c>
      <c r="M55" s="182">
        <f t="shared" ref="M55:M64" si="3">G55*(1+L55/100)</f>
        <v>0</v>
      </c>
      <c r="N55" s="182">
        <v>0</v>
      </c>
      <c r="O55" s="182">
        <f t="shared" ref="O55:O64" si="4">ROUND(E55*N55,2)</f>
        <v>0</v>
      </c>
      <c r="P55" s="182">
        <v>0</v>
      </c>
      <c r="Q55" s="182">
        <f t="shared" ref="Q55:Q64" si="5">ROUND(E55*P55,2)</f>
        <v>0</v>
      </c>
      <c r="R55" s="182"/>
      <c r="S55" s="182" t="s">
        <v>269</v>
      </c>
      <c r="T55" s="161">
        <v>8.8999999999999996E-2</v>
      </c>
      <c r="U55" s="161">
        <f>ROUND(E55*T55,2)</f>
        <v>1.6</v>
      </c>
      <c r="V55" s="161"/>
      <c r="W55" s="152"/>
      <c r="X55" s="152"/>
      <c r="Y55" s="152"/>
      <c r="Z55" s="152"/>
      <c r="AA55" s="152"/>
      <c r="AB55" s="152"/>
      <c r="AC55" s="152"/>
      <c r="AD55" s="152"/>
      <c r="AE55" s="152"/>
      <c r="AF55" s="152" t="s">
        <v>433</v>
      </c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</row>
    <row r="56" spans="1:59" outlineLevel="1" x14ac:dyDescent="0.2">
      <c r="A56" s="177">
        <v>22</v>
      </c>
      <c r="B56" s="178" t="s">
        <v>1729</v>
      </c>
      <c r="C56" s="186" t="s">
        <v>1730</v>
      </c>
      <c r="D56" s="179" t="s">
        <v>395</v>
      </c>
      <c r="E56" s="180">
        <v>10</v>
      </c>
      <c r="F56" s="181"/>
      <c r="G56" s="182">
        <f t="shared" si="0"/>
        <v>0</v>
      </c>
      <c r="H56" s="181"/>
      <c r="I56" s="182">
        <f t="shared" si="1"/>
        <v>0</v>
      </c>
      <c r="J56" s="181"/>
      <c r="K56" s="182">
        <f t="shared" si="2"/>
        <v>0</v>
      </c>
      <c r="L56" s="182">
        <v>15</v>
      </c>
      <c r="M56" s="182">
        <f t="shared" si="3"/>
        <v>0</v>
      </c>
      <c r="N56" s="182">
        <v>0</v>
      </c>
      <c r="O56" s="182">
        <f t="shared" si="4"/>
        <v>0</v>
      </c>
      <c r="P56" s="182">
        <v>0</v>
      </c>
      <c r="Q56" s="182">
        <f t="shared" si="5"/>
        <v>0</v>
      </c>
      <c r="R56" s="182"/>
      <c r="S56" s="182" t="s">
        <v>269</v>
      </c>
      <c r="T56" s="161">
        <v>0.46239999999999998</v>
      </c>
      <c r="U56" s="161">
        <f>ROUND(E56*T56,2)</f>
        <v>4.62</v>
      </c>
      <c r="V56" s="161"/>
      <c r="W56" s="152"/>
      <c r="X56" s="152"/>
      <c r="Y56" s="152"/>
      <c r="Z56" s="152"/>
      <c r="AA56" s="152"/>
      <c r="AB56" s="152"/>
      <c r="AC56" s="152"/>
      <c r="AD56" s="152"/>
      <c r="AE56" s="152"/>
      <c r="AF56" s="152" t="s">
        <v>433</v>
      </c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</row>
    <row r="57" spans="1:59" outlineLevel="1" x14ac:dyDescent="0.2">
      <c r="A57" s="177">
        <v>23</v>
      </c>
      <c r="B57" s="178" t="s">
        <v>1739</v>
      </c>
      <c r="C57" s="186" t="s">
        <v>1740</v>
      </c>
      <c r="D57" s="179" t="s">
        <v>364</v>
      </c>
      <c r="E57" s="180">
        <v>18</v>
      </c>
      <c r="F57" s="181"/>
      <c r="G57" s="182">
        <f t="shared" si="0"/>
        <v>0</v>
      </c>
      <c r="H57" s="181"/>
      <c r="I57" s="182">
        <f t="shared" si="1"/>
        <v>0</v>
      </c>
      <c r="J57" s="181"/>
      <c r="K57" s="182">
        <f t="shared" si="2"/>
        <v>0</v>
      </c>
      <c r="L57" s="182">
        <v>15</v>
      </c>
      <c r="M57" s="182">
        <f t="shared" si="3"/>
        <v>0</v>
      </c>
      <c r="N57" s="182">
        <v>0</v>
      </c>
      <c r="O57" s="182">
        <f t="shared" si="4"/>
        <v>0</v>
      </c>
      <c r="P57" s="182">
        <v>0</v>
      </c>
      <c r="Q57" s="182">
        <f t="shared" si="5"/>
        <v>0</v>
      </c>
      <c r="R57" s="182"/>
      <c r="S57" s="182" t="s">
        <v>269</v>
      </c>
      <c r="T57" s="161">
        <v>0.16400000000000001</v>
      </c>
      <c r="U57" s="161">
        <f>ROUND(E57*T57,2)</f>
        <v>2.95</v>
      </c>
      <c r="V57" s="161"/>
      <c r="W57" s="152"/>
      <c r="X57" s="152"/>
      <c r="Y57" s="152"/>
      <c r="Z57" s="152"/>
      <c r="AA57" s="152"/>
      <c r="AB57" s="152"/>
      <c r="AC57" s="152"/>
      <c r="AD57" s="152"/>
      <c r="AE57" s="152"/>
      <c r="AF57" s="152" t="s">
        <v>433</v>
      </c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</row>
    <row r="58" spans="1:59" outlineLevel="1" x14ac:dyDescent="0.2">
      <c r="A58" s="177">
        <v>24</v>
      </c>
      <c r="B58" s="178" t="s">
        <v>1741</v>
      </c>
      <c r="C58" s="186" t="s">
        <v>1742</v>
      </c>
      <c r="D58" s="179" t="s">
        <v>364</v>
      </c>
      <c r="E58" s="180">
        <v>18</v>
      </c>
      <c r="F58" s="181"/>
      <c r="G58" s="182">
        <f t="shared" si="0"/>
        <v>0</v>
      </c>
      <c r="H58" s="181"/>
      <c r="I58" s="182">
        <f t="shared" si="1"/>
        <v>0</v>
      </c>
      <c r="J58" s="181"/>
      <c r="K58" s="182">
        <f t="shared" si="2"/>
        <v>0</v>
      </c>
      <c r="L58" s="182">
        <v>15</v>
      </c>
      <c r="M58" s="182">
        <f t="shared" si="3"/>
        <v>0</v>
      </c>
      <c r="N58" s="182">
        <v>0</v>
      </c>
      <c r="O58" s="182">
        <f t="shared" si="4"/>
        <v>0</v>
      </c>
      <c r="P58" s="182">
        <v>0</v>
      </c>
      <c r="Q58" s="182">
        <f t="shared" si="5"/>
        <v>0</v>
      </c>
      <c r="R58" s="182"/>
      <c r="S58" s="182" t="s">
        <v>265</v>
      </c>
      <c r="T58" s="161">
        <v>0</v>
      </c>
      <c r="U58" s="161">
        <f>ROUND(E58*T58,2)</f>
        <v>0</v>
      </c>
      <c r="V58" s="161"/>
      <c r="W58" s="152"/>
      <c r="X58" s="152"/>
      <c r="Y58" s="152"/>
      <c r="Z58" s="152"/>
      <c r="AA58" s="152"/>
      <c r="AB58" s="152"/>
      <c r="AC58" s="152"/>
      <c r="AD58" s="152"/>
      <c r="AE58" s="152"/>
      <c r="AF58" s="152" t="s">
        <v>433</v>
      </c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</row>
    <row r="59" spans="1:59" ht="22.5" outlineLevel="1" x14ac:dyDescent="0.2">
      <c r="A59" s="177">
        <v>25</v>
      </c>
      <c r="B59" s="178" t="s">
        <v>1745</v>
      </c>
      <c r="C59" s="186" t="s">
        <v>1746</v>
      </c>
      <c r="D59" s="179" t="s">
        <v>364</v>
      </c>
      <c r="E59" s="180">
        <v>18</v>
      </c>
      <c r="F59" s="181"/>
      <c r="G59" s="182">
        <f t="shared" si="0"/>
        <v>0</v>
      </c>
      <c r="H59" s="181"/>
      <c r="I59" s="182">
        <f t="shared" si="1"/>
        <v>0</v>
      </c>
      <c r="J59" s="181"/>
      <c r="K59" s="182">
        <f t="shared" si="2"/>
        <v>0</v>
      </c>
      <c r="L59" s="182">
        <v>15</v>
      </c>
      <c r="M59" s="182">
        <f t="shared" si="3"/>
        <v>0</v>
      </c>
      <c r="N59" s="182">
        <v>4.2999999999999999E-4</v>
      </c>
      <c r="O59" s="182">
        <f t="shared" si="4"/>
        <v>0.01</v>
      </c>
      <c r="P59" s="182">
        <v>0</v>
      </c>
      <c r="Q59" s="182">
        <f t="shared" si="5"/>
        <v>0</v>
      </c>
      <c r="R59" s="182" t="s">
        <v>396</v>
      </c>
      <c r="S59" s="182" t="s">
        <v>269</v>
      </c>
      <c r="T59" s="161">
        <v>0</v>
      </c>
      <c r="U59" s="161">
        <f>ROUND(E59*T59,2)</f>
        <v>0</v>
      </c>
      <c r="V59" s="161"/>
      <c r="W59" s="152"/>
      <c r="X59" s="152"/>
      <c r="Y59" s="152"/>
      <c r="Z59" s="152"/>
      <c r="AA59" s="152"/>
      <c r="AB59" s="152"/>
      <c r="AC59" s="152"/>
      <c r="AD59" s="152"/>
      <c r="AE59" s="152"/>
      <c r="AF59" s="152" t="s">
        <v>398</v>
      </c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</row>
    <row r="60" spans="1:59" outlineLevel="1" x14ac:dyDescent="0.2">
      <c r="A60" s="177">
        <v>26</v>
      </c>
      <c r="B60" s="178" t="s">
        <v>1720</v>
      </c>
      <c r="C60" s="186" t="s">
        <v>1749</v>
      </c>
      <c r="D60" s="179" t="s">
        <v>395</v>
      </c>
      <c r="E60" s="180">
        <v>1</v>
      </c>
      <c r="F60" s="181"/>
      <c r="G60" s="182">
        <f t="shared" si="0"/>
        <v>0</v>
      </c>
      <c r="H60" s="181"/>
      <c r="I60" s="182">
        <f t="shared" si="1"/>
        <v>0</v>
      </c>
      <c r="J60" s="181"/>
      <c r="K60" s="182">
        <f t="shared" si="2"/>
        <v>0</v>
      </c>
      <c r="L60" s="182">
        <v>15</v>
      </c>
      <c r="M60" s="182">
        <f t="shared" si="3"/>
        <v>0</v>
      </c>
      <c r="N60" s="182">
        <v>0</v>
      </c>
      <c r="O60" s="182">
        <f t="shared" si="4"/>
        <v>0</v>
      </c>
      <c r="P60" s="182">
        <v>0</v>
      </c>
      <c r="Q60" s="182">
        <f t="shared" si="5"/>
        <v>0</v>
      </c>
      <c r="R60" s="182"/>
      <c r="S60" s="182" t="s">
        <v>265</v>
      </c>
      <c r="T60" s="161">
        <v>0</v>
      </c>
      <c r="U60" s="161">
        <f>ROUND(E60*T60,2)</f>
        <v>0</v>
      </c>
      <c r="V60" s="161"/>
      <c r="W60" s="152"/>
      <c r="X60" s="152"/>
      <c r="Y60" s="152"/>
      <c r="Z60" s="152"/>
      <c r="AA60" s="152"/>
      <c r="AB60" s="152"/>
      <c r="AC60" s="152"/>
      <c r="AD60" s="152"/>
      <c r="AE60" s="152"/>
      <c r="AF60" s="152" t="s">
        <v>1548</v>
      </c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</row>
    <row r="61" spans="1:59" outlineLevel="1" x14ac:dyDescent="0.2">
      <c r="A61" s="177">
        <v>27</v>
      </c>
      <c r="B61" s="178" t="s">
        <v>1720</v>
      </c>
      <c r="C61" s="186" t="s">
        <v>1750</v>
      </c>
      <c r="D61" s="179" t="s">
        <v>395</v>
      </c>
      <c r="E61" s="180">
        <v>1</v>
      </c>
      <c r="F61" s="181"/>
      <c r="G61" s="182">
        <f t="shared" si="0"/>
        <v>0</v>
      </c>
      <c r="H61" s="181"/>
      <c r="I61" s="182">
        <f t="shared" si="1"/>
        <v>0</v>
      </c>
      <c r="J61" s="181"/>
      <c r="K61" s="182">
        <f t="shared" si="2"/>
        <v>0</v>
      </c>
      <c r="L61" s="182">
        <v>15</v>
      </c>
      <c r="M61" s="182">
        <f t="shared" si="3"/>
        <v>0</v>
      </c>
      <c r="N61" s="182">
        <v>0</v>
      </c>
      <c r="O61" s="182">
        <f t="shared" si="4"/>
        <v>0</v>
      </c>
      <c r="P61" s="182">
        <v>0</v>
      </c>
      <c r="Q61" s="182">
        <f t="shared" si="5"/>
        <v>0</v>
      </c>
      <c r="R61" s="182"/>
      <c r="S61" s="182" t="s">
        <v>265</v>
      </c>
      <c r="T61" s="161">
        <v>0</v>
      </c>
      <c r="U61" s="161">
        <f>ROUND(E61*T61,2)</f>
        <v>0</v>
      </c>
      <c r="V61" s="161"/>
      <c r="W61" s="152"/>
      <c r="X61" s="152"/>
      <c r="Y61" s="152"/>
      <c r="Z61" s="152"/>
      <c r="AA61" s="152"/>
      <c r="AB61" s="152"/>
      <c r="AC61" s="152"/>
      <c r="AD61" s="152"/>
      <c r="AE61" s="152"/>
      <c r="AF61" s="152" t="s">
        <v>1548</v>
      </c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</row>
    <row r="62" spans="1:59" outlineLevel="1" x14ac:dyDescent="0.2">
      <c r="A62" s="177">
        <v>28</v>
      </c>
      <c r="B62" s="178" t="s">
        <v>1720</v>
      </c>
      <c r="C62" s="186" t="s">
        <v>1751</v>
      </c>
      <c r="D62" s="179" t="s">
        <v>395</v>
      </c>
      <c r="E62" s="180">
        <v>3</v>
      </c>
      <c r="F62" s="181"/>
      <c r="G62" s="182">
        <f t="shared" si="0"/>
        <v>0</v>
      </c>
      <c r="H62" s="181"/>
      <c r="I62" s="182">
        <f t="shared" si="1"/>
        <v>0</v>
      </c>
      <c r="J62" s="181"/>
      <c r="K62" s="182">
        <f t="shared" si="2"/>
        <v>0</v>
      </c>
      <c r="L62" s="182">
        <v>15</v>
      </c>
      <c r="M62" s="182">
        <f t="shared" si="3"/>
        <v>0</v>
      </c>
      <c r="N62" s="182">
        <v>0</v>
      </c>
      <c r="O62" s="182">
        <f t="shared" si="4"/>
        <v>0</v>
      </c>
      <c r="P62" s="182">
        <v>0</v>
      </c>
      <c r="Q62" s="182">
        <f t="shared" si="5"/>
        <v>0</v>
      </c>
      <c r="R62" s="182"/>
      <c r="S62" s="182" t="s">
        <v>265</v>
      </c>
      <c r="T62" s="161">
        <v>0</v>
      </c>
      <c r="U62" s="161">
        <f>ROUND(E62*T62,2)</f>
        <v>0</v>
      </c>
      <c r="V62" s="161"/>
      <c r="W62" s="152"/>
      <c r="X62" s="152"/>
      <c r="Y62" s="152"/>
      <c r="Z62" s="152"/>
      <c r="AA62" s="152"/>
      <c r="AB62" s="152"/>
      <c r="AC62" s="152"/>
      <c r="AD62" s="152"/>
      <c r="AE62" s="152"/>
      <c r="AF62" s="152" t="s">
        <v>1548</v>
      </c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</row>
    <row r="63" spans="1:59" outlineLevel="1" x14ac:dyDescent="0.2">
      <c r="A63" s="177">
        <v>29</v>
      </c>
      <c r="B63" s="178" t="s">
        <v>1720</v>
      </c>
      <c r="C63" s="186" t="s">
        <v>1752</v>
      </c>
      <c r="D63" s="179" t="s">
        <v>395</v>
      </c>
      <c r="E63" s="180">
        <v>5</v>
      </c>
      <c r="F63" s="181"/>
      <c r="G63" s="182">
        <f t="shared" si="0"/>
        <v>0</v>
      </c>
      <c r="H63" s="181"/>
      <c r="I63" s="182">
        <f t="shared" si="1"/>
        <v>0</v>
      </c>
      <c r="J63" s="181"/>
      <c r="K63" s="182">
        <f t="shared" si="2"/>
        <v>0</v>
      </c>
      <c r="L63" s="182">
        <v>15</v>
      </c>
      <c r="M63" s="182">
        <f t="shared" si="3"/>
        <v>0</v>
      </c>
      <c r="N63" s="182">
        <v>0</v>
      </c>
      <c r="O63" s="182">
        <f t="shared" si="4"/>
        <v>0</v>
      </c>
      <c r="P63" s="182">
        <v>0</v>
      </c>
      <c r="Q63" s="182">
        <f t="shared" si="5"/>
        <v>0</v>
      </c>
      <c r="R63" s="182"/>
      <c r="S63" s="182" t="s">
        <v>265</v>
      </c>
      <c r="T63" s="161">
        <v>0</v>
      </c>
      <c r="U63" s="161">
        <f>ROUND(E63*T63,2)</f>
        <v>0</v>
      </c>
      <c r="V63" s="161"/>
      <c r="W63" s="152"/>
      <c r="X63" s="152"/>
      <c r="Y63" s="152"/>
      <c r="Z63" s="152"/>
      <c r="AA63" s="152"/>
      <c r="AB63" s="152"/>
      <c r="AC63" s="152"/>
      <c r="AD63" s="152"/>
      <c r="AE63" s="152"/>
      <c r="AF63" s="152" t="s">
        <v>1548</v>
      </c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</row>
    <row r="64" spans="1:59" outlineLevel="1" x14ac:dyDescent="0.2">
      <c r="A64" s="171">
        <v>30</v>
      </c>
      <c r="B64" s="172" t="s">
        <v>1720</v>
      </c>
      <c r="C64" s="187" t="s">
        <v>1753</v>
      </c>
      <c r="D64" s="173" t="s">
        <v>364</v>
      </c>
      <c r="E64" s="174">
        <v>18</v>
      </c>
      <c r="F64" s="175"/>
      <c r="G64" s="176">
        <f t="shared" si="0"/>
        <v>0</v>
      </c>
      <c r="H64" s="175"/>
      <c r="I64" s="176">
        <f t="shared" si="1"/>
        <v>0</v>
      </c>
      <c r="J64" s="175"/>
      <c r="K64" s="176">
        <f t="shared" si="2"/>
        <v>0</v>
      </c>
      <c r="L64" s="176">
        <v>15</v>
      </c>
      <c r="M64" s="176">
        <f t="shared" si="3"/>
        <v>0</v>
      </c>
      <c r="N64" s="176">
        <v>0</v>
      </c>
      <c r="O64" s="176">
        <f t="shared" si="4"/>
        <v>0</v>
      </c>
      <c r="P64" s="176">
        <v>0</v>
      </c>
      <c r="Q64" s="176">
        <f t="shared" si="5"/>
        <v>0</v>
      </c>
      <c r="R64" s="176"/>
      <c r="S64" s="176" t="s">
        <v>265</v>
      </c>
      <c r="T64" s="161">
        <v>0</v>
      </c>
      <c r="U64" s="161">
        <f>ROUND(E64*T64,2)</f>
        <v>0</v>
      </c>
      <c r="V64" s="161"/>
      <c r="W64" s="152"/>
      <c r="X64" s="152"/>
      <c r="Y64" s="152"/>
      <c r="Z64" s="152"/>
      <c r="AA64" s="152"/>
      <c r="AB64" s="152"/>
      <c r="AC64" s="152"/>
      <c r="AD64" s="152"/>
      <c r="AE64" s="152"/>
      <c r="AF64" s="152" t="s">
        <v>1548</v>
      </c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</row>
    <row r="65" spans="1:32" x14ac:dyDescent="0.2">
      <c r="A65" s="5"/>
      <c r="B65" s="6"/>
      <c r="C65" s="188"/>
      <c r="D65" s="8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AD65">
        <v>15</v>
      </c>
      <c r="AE65">
        <v>21</v>
      </c>
    </row>
    <row r="66" spans="1:32" x14ac:dyDescent="0.2">
      <c r="A66" s="155"/>
      <c r="B66" s="156" t="s">
        <v>29</v>
      </c>
      <c r="C66" s="189"/>
      <c r="D66" s="157"/>
      <c r="E66" s="158"/>
      <c r="F66" s="158"/>
      <c r="G66" s="184">
        <f>G8+G33+G36+G51+G54</f>
        <v>0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AD66">
        <f>SUMIF(L7:L64,AD65,G7:G64)</f>
        <v>0</v>
      </c>
      <c r="AE66">
        <f>SUMIF(L7:L64,AE65,G7:G64)</f>
        <v>0</v>
      </c>
      <c r="AF66" t="s">
        <v>300</v>
      </c>
    </row>
    <row r="67" spans="1:32" x14ac:dyDescent="0.2">
      <c r="C67" s="190"/>
      <c r="D67" s="143"/>
      <c r="AF67" t="s">
        <v>319</v>
      </c>
    </row>
    <row r="68" spans="1:32" x14ac:dyDescent="0.2">
      <c r="D68" s="143"/>
    </row>
    <row r="69" spans="1:32" x14ac:dyDescent="0.2">
      <c r="D69" s="143"/>
    </row>
    <row r="70" spans="1:32" x14ac:dyDescent="0.2">
      <c r="D70" s="143"/>
    </row>
    <row r="71" spans="1:32" x14ac:dyDescent="0.2">
      <c r="D71" s="143"/>
    </row>
    <row r="72" spans="1:32" x14ac:dyDescent="0.2">
      <c r="D72" s="143"/>
    </row>
    <row r="73" spans="1:32" x14ac:dyDescent="0.2">
      <c r="D73" s="143"/>
    </row>
    <row r="74" spans="1:32" x14ac:dyDescent="0.2">
      <c r="D74" s="143"/>
    </row>
    <row r="75" spans="1:32" x14ac:dyDescent="0.2">
      <c r="D75" s="143"/>
    </row>
    <row r="76" spans="1:32" x14ac:dyDescent="0.2">
      <c r="D76" s="143"/>
    </row>
    <row r="77" spans="1:32" x14ac:dyDescent="0.2">
      <c r="D77" s="143"/>
    </row>
    <row r="78" spans="1:32" x14ac:dyDescent="0.2">
      <c r="D78" s="143"/>
    </row>
    <row r="79" spans="1:32" x14ac:dyDescent="0.2">
      <c r="D79" s="143"/>
    </row>
    <row r="80" spans="1:32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CN+653yKOdwt2iSx9AlHdBxdHSDmv8QuLkZF2xL7IawQTOdyQocvHy1ZjmOM5i1A4+JByDIhI08gLje+td2Wcg==" saltValue="PAbhw9bpRpuSLDSOOJcxPg==" spinCount="100000" sheet="1"/>
  <mergeCells count="17">
    <mergeCell ref="C38:G38"/>
    <mergeCell ref="A1:G1"/>
    <mergeCell ref="C2:G2"/>
    <mergeCell ref="C3:G3"/>
    <mergeCell ref="C4:G4"/>
    <mergeCell ref="C10:G10"/>
    <mergeCell ref="C13:G13"/>
    <mergeCell ref="C15:G15"/>
    <mergeCell ref="C18:G18"/>
    <mergeCell ref="C21:G21"/>
    <mergeCell ref="C27:G27"/>
    <mergeCell ref="C31:G31"/>
    <mergeCell ref="C40:G40"/>
    <mergeCell ref="C43:G43"/>
    <mergeCell ref="C45:G45"/>
    <mergeCell ref="C50:G50"/>
    <mergeCell ref="C53:G5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250" t="s">
        <v>320</v>
      </c>
      <c r="B1" s="250"/>
      <c r="C1" s="250"/>
      <c r="D1" s="250"/>
      <c r="E1" s="250"/>
      <c r="F1" s="250"/>
      <c r="G1" s="250"/>
      <c r="AF1" t="s">
        <v>236</v>
      </c>
    </row>
    <row r="2" spans="1:59" ht="24.95" customHeight="1" x14ac:dyDescent="0.2">
      <c r="A2" s="144" t="s">
        <v>7</v>
      </c>
      <c r="B2" s="73" t="s">
        <v>44</v>
      </c>
      <c r="C2" s="251" t="s">
        <v>45</v>
      </c>
      <c r="D2" s="252"/>
      <c r="E2" s="252"/>
      <c r="F2" s="252"/>
      <c r="G2" s="253"/>
      <c r="AF2" t="s">
        <v>237</v>
      </c>
    </row>
    <row r="3" spans="1:59" ht="24.95" customHeight="1" x14ac:dyDescent="0.2">
      <c r="A3" s="144" t="s">
        <v>8</v>
      </c>
      <c r="B3" s="73" t="s">
        <v>86</v>
      </c>
      <c r="C3" s="251" t="s">
        <v>87</v>
      </c>
      <c r="D3" s="252"/>
      <c r="E3" s="252"/>
      <c r="F3" s="252"/>
      <c r="G3" s="253"/>
      <c r="AB3" s="90" t="s">
        <v>237</v>
      </c>
      <c r="AF3" t="s">
        <v>239</v>
      </c>
    </row>
    <row r="4" spans="1:59" ht="24.95" customHeight="1" x14ac:dyDescent="0.2">
      <c r="A4" s="145" t="s">
        <v>9</v>
      </c>
      <c r="B4" s="146" t="s">
        <v>74</v>
      </c>
      <c r="C4" s="254" t="s">
        <v>75</v>
      </c>
      <c r="D4" s="255"/>
      <c r="E4" s="255"/>
      <c r="F4" s="255"/>
      <c r="G4" s="256"/>
      <c r="AF4" t="s">
        <v>240</v>
      </c>
    </row>
    <row r="5" spans="1:59" x14ac:dyDescent="0.2">
      <c r="D5" s="143"/>
    </row>
    <row r="6" spans="1:59" ht="38.25" x14ac:dyDescent="0.2">
      <c r="A6" s="148" t="s">
        <v>241</v>
      </c>
      <c r="B6" s="150" t="s">
        <v>242</v>
      </c>
      <c r="C6" s="150" t="s">
        <v>243</v>
      </c>
      <c r="D6" s="149" t="s">
        <v>244</v>
      </c>
      <c r="E6" s="148" t="s">
        <v>245</v>
      </c>
      <c r="F6" s="147" t="s">
        <v>246</v>
      </c>
      <c r="G6" s="148" t="s">
        <v>29</v>
      </c>
      <c r="H6" s="151" t="s">
        <v>30</v>
      </c>
      <c r="I6" s="151" t="s">
        <v>247</v>
      </c>
      <c r="J6" s="151" t="s">
        <v>31</v>
      </c>
      <c r="K6" s="151" t="s">
        <v>248</v>
      </c>
      <c r="L6" s="151" t="s">
        <v>249</v>
      </c>
      <c r="M6" s="151" t="s">
        <v>250</v>
      </c>
      <c r="N6" s="151" t="s">
        <v>251</v>
      </c>
      <c r="O6" s="151" t="s">
        <v>252</v>
      </c>
      <c r="P6" s="151" t="s">
        <v>253</v>
      </c>
      <c r="Q6" s="151" t="s">
        <v>254</v>
      </c>
      <c r="R6" s="151" t="s">
        <v>255</v>
      </c>
      <c r="S6" s="151" t="s">
        <v>256</v>
      </c>
      <c r="T6" s="151" t="s">
        <v>257</v>
      </c>
      <c r="U6" s="151" t="s">
        <v>258</v>
      </c>
      <c r="V6" s="151" t="s">
        <v>259</v>
      </c>
    </row>
    <row r="7" spans="1:59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59" x14ac:dyDescent="0.2">
      <c r="A8" s="166" t="s">
        <v>260</v>
      </c>
      <c r="B8" s="167" t="s">
        <v>186</v>
      </c>
      <c r="C8" s="185" t="s">
        <v>187</v>
      </c>
      <c r="D8" s="168"/>
      <c r="E8" s="169"/>
      <c r="F8" s="170"/>
      <c r="G8" s="170">
        <f>SUMIF(AF9:AF15,"&lt;&gt;NOR",G9:G15)</f>
        <v>0</v>
      </c>
      <c r="H8" s="170"/>
      <c r="I8" s="170">
        <f>SUM(I9:I15)</f>
        <v>0</v>
      </c>
      <c r="J8" s="170"/>
      <c r="K8" s="170">
        <f>SUM(K9:K15)</f>
        <v>0</v>
      </c>
      <c r="L8" s="170"/>
      <c r="M8" s="170">
        <f>SUM(M9:M15)</f>
        <v>0</v>
      </c>
      <c r="N8" s="170"/>
      <c r="O8" s="170">
        <f>SUM(O9:O15)</f>
        <v>0.01</v>
      </c>
      <c r="P8" s="170"/>
      <c r="Q8" s="170">
        <f>SUM(Q9:Q15)</f>
        <v>0</v>
      </c>
      <c r="R8" s="170"/>
      <c r="S8" s="170"/>
      <c r="T8" s="165"/>
      <c r="U8" s="165">
        <f>SUM(U9:U15)</f>
        <v>0.05</v>
      </c>
      <c r="V8" s="165"/>
      <c r="AF8" t="s">
        <v>261</v>
      </c>
    </row>
    <row r="9" spans="1:59" ht="22.5" outlineLevel="1" x14ac:dyDescent="0.2">
      <c r="A9" s="177">
        <v>1</v>
      </c>
      <c r="B9" s="178" t="s">
        <v>1754</v>
      </c>
      <c r="C9" s="186" t="s">
        <v>1755</v>
      </c>
      <c r="D9" s="179" t="s">
        <v>364</v>
      </c>
      <c r="E9" s="180">
        <v>150</v>
      </c>
      <c r="F9" s="181"/>
      <c r="G9" s="182">
        <f t="shared" ref="G9:G14" si="0">ROUND(E9*F9,2)</f>
        <v>0</v>
      </c>
      <c r="H9" s="181"/>
      <c r="I9" s="182">
        <f t="shared" ref="I9:I14" si="1">ROUND(E9*H9,2)</f>
        <v>0</v>
      </c>
      <c r="J9" s="181"/>
      <c r="K9" s="182">
        <f t="shared" ref="K9:K14" si="2">ROUND(E9*J9,2)</f>
        <v>0</v>
      </c>
      <c r="L9" s="182">
        <v>15</v>
      </c>
      <c r="M9" s="182">
        <f t="shared" ref="M9:M14" si="3">G9*(1+L9/100)</f>
        <v>0</v>
      </c>
      <c r="N9" s="182">
        <v>0</v>
      </c>
      <c r="O9" s="182">
        <f t="shared" ref="O9:O14" si="4">ROUND(E9*N9,2)</f>
        <v>0</v>
      </c>
      <c r="P9" s="182">
        <v>0</v>
      </c>
      <c r="Q9" s="182">
        <f t="shared" ref="Q9:Q14" si="5">ROUND(E9*P9,2)</f>
        <v>0</v>
      </c>
      <c r="R9" s="182"/>
      <c r="S9" s="182" t="s">
        <v>265</v>
      </c>
      <c r="T9" s="161">
        <v>0</v>
      </c>
      <c r="U9" s="161">
        <f>ROUND(E9*T9,2)</f>
        <v>0</v>
      </c>
      <c r="V9" s="161"/>
      <c r="W9" s="152"/>
      <c r="X9" s="152"/>
      <c r="Y9" s="152"/>
      <c r="Z9" s="152"/>
      <c r="AA9" s="152"/>
      <c r="AB9" s="152"/>
      <c r="AC9" s="152"/>
      <c r="AD9" s="152"/>
      <c r="AE9" s="152"/>
      <c r="AF9" s="152" t="s">
        <v>1756</v>
      </c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</row>
    <row r="10" spans="1:59" outlineLevel="1" x14ac:dyDescent="0.2">
      <c r="A10" s="177">
        <v>2</v>
      </c>
      <c r="B10" s="178" t="s">
        <v>1757</v>
      </c>
      <c r="C10" s="186" t="s">
        <v>1758</v>
      </c>
      <c r="D10" s="179" t="s">
        <v>364</v>
      </c>
      <c r="E10" s="180">
        <v>20</v>
      </c>
      <c r="F10" s="181"/>
      <c r="G10" s="182">
        <f t="shared" si="0"/>
        <v>0</v>
      </c>
      <c r="H10" s="181"/>
      <c r="I10" s="182">
        <f t="shared" si="1"/>
        <v>0</v>
      </c>
      <c r="J10" s="181"/>
      <c r="K10" s="182">
        <f t="shared" si="2"/>
        <v>0</v>
      </c>
      <c r="L10" s="182">
        <v>15</v>
      </c>
      <c r="M10" s="182">
        <f t="shared" si="3"/>
        <v>0</v>
      </c>
      <c r="N10" s="182">
        <v>8.0000000000000007E-5</v>
      </c>
      <c r="O10" s="182">
        <f t="shared" si="4"/>
        <v>0</v>
      </c>
      <c r="P10" s="182">
        <v>0</v>
      </c>
      <c r="Q10" s="182">
        <f t="shared" si="5"/>
        <v>0</v>
      </c>
      <c r="R10" s="182"/>
      <c r="S10" s="182" t="s">
        <v>265</v>
      </c>
      <c r="T10" s="161">
        <v>0</v>
      </c>
      <c r="U10" s="161">
        <f>ROUND(E10*T10,2)</f>
        <v>0</v>
      </c>
      <c r="V10" s="161"/>
      <c r="W10" s="152"/>
      <c r="X10" s="152"/>
      <c r="Y10" s="152"/>
      <c r="Z10" s="152"/>
      <c r="AA10" s="152"/>
      <c r="AB10" s="152"/>
      <c r="AC10" s="152"/>
      <c r="AD10" s="152"/>
      <c r="AE10" s="152"/>
      <c r="AF10" s="152" t="s">
        <v>1759</v>
      </c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</row>
    <row r="11" spans="1:59" outlineLevel="1" x14ac:dyDescent="0.2">
      <c r="A11" s="177">
        <v>3</v>
      </c>
      <c r="B11" s="178" t="s">
        <v>1760</v>
      </c>
      <c r="C11" s="186" t="s">
        <v>1761</v>
      </c>
      <c r="D11" s="179" t="s">
        <v>364</v>
      </c>
      <c r="E11" s="180">
        <v>55</v>
      </c>
      <c r="F11" s="181"/>
      <c r="G11" s="182">
        <f t="shared" si="0"/>
        <v>0</v>
      </c>
      <c r="H11" s="181"/>
      <c r="I11" s="182">
        <f t="shared" si="1"/>
        <v>0</v>
      </c>
      <c r="J11" s="181"/>
      <c r="K11" s="182">
        <f t="shared" si="2"/>
        <v>0</v>
      </c>
      <c r="L11" s="182">
        <v>15</v>
      </c>
      <c r="M11" s="182">
        <f t="shared" si="3"/>
        <v>0</v>
      </c>
      <c r="N11" s="182">
        <v>9.0000000000000006E-5</v>
      </c>
      <c r="O11" s="182">
        <f t="shared" si="4"/>
        <v>0</v>
      </c>
      <c r="P11" s="182">
        <v>0</v>
      </c>
      <c r="Q11" s="182">
        <f t="shared" si="5"/>
        <v>0</v>
      </c>
      <c r="R11" s="182"/>
      <c r="S11" s="182" t="s">
        <v>265</v>
      </c>
      <c r="T11" s="161">
        <v>0</v>
      </c>
      <c r="U11" s="161">
        <f>ROUND(E11*T11,2)</f>
        <v>0</v>
      </c>
      <c r="V11" s="161"/>
      <c r="W11" s="152"/>
      <c r="X11" s="152"/>
      <c r="Y11" s="152"/>
      <c r="Z11" s="152"/>
      <c r="AA11" s="152"/>
      <c r="AB11" s="152"/>
      <c r="AC11" s="152"/>
      <c r="AD11" s="152"/>
      <c r="AE11" s="152"/>
      <c r="AF11" s="152" t="s">
        <v>1759</v>
      </c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</row>
    <row r="12" spans="1:59" outlineLevel="1" x14ac:dyDescent="0.2">
      <c r="A12" s="177">
        <v>4</v>
      </c>
      <c r="B12" s="178" t="s">
        <v>1762</v>
      </c>
      <c r="C12" s="186" t="s">
        <v>1763</v>
      </c>
      <c r="D12" s="179" t="s">
        <v>364</v>
      </c>
      <c r="E12" s="180">
        <v>5</v>
      </c>
      <c r="F12" s="181"/>
      <c r="G12" s="182">
        <f t="shared" si="0"/>
        <v>0</v>
      </c>
      <c r="H12" s="181"/>
      <c r="I12" s="182">
        <f t="shared" si="1"/>
        <v>0</v>
      </c>
      <c r="J12" s="181"/>
      <c r="K12" s="182">
        <f t="shared" si="2"/>
        <v>0</v>
      </c>
      <c r="L12" s="182">
        <v>15</v>
      </c>
      <c r="M12" s="182">
        <f t="shared" si="3"/>
        <v>0</v>
      </c>
      <c r="N12" s="182">
        <v>1E-4</v>
      </c>
      <c r="O12" s="182">
        <f t="shared" si="4"/>
        <v>0</v>
      </c>
      <c r="P12" s="182">
        <v>0</v>
      </c>
      <c r="Q12" s="182">
        <f t="shared" si="5"/>
        <v>0</v>
      </c>
      <c r="R12" s="182"/>
      <c r="S12" s="182" t="s">
        <v>265</v>
      </c>
      <c r="T12" s="161">
        <v>0</v>
      </c>
      <c r="U12" s="161">
        <f>ROUND(E12*T12,2)</f>
        <v>0</v>
      </c>
      <c r="V12" s="161"/>
      <c r="W12" s="152"/>
      <c r="X12" s="152"/>
      <c r="Y12" s="152"/>
      <c r="Z12" s="152"/>
      <c r="AA12" s="152"/>
      <c r="AB12" s="152"/>
      <c r="AC12" s="152"/>
      <c r="AD12" s="152"/>
      <c r="AE12" s="152"/>
      <c r="AF12" s="152" t="s">
        <v>1759</v>
      </c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</row>
    <row r="13" spans="1:59" ht="22.5" outlineLevel="1" x14ac:dyDescent="0.2">
      <c r="A13" s="177">
        <v>5</v>
      </c>
      <c r="B13" s="178" t="s">
        <v>1764</v>
      </c>
      <c r="C13" s="186" t="s">
        <v>1765</v>
      </c>
      <c r="D13" s="179" t="s">
        <v>364</v>
      </c>
      <c r="E13" s="180">
        <v>70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15</v>
      </c>
      <c r="M13" s="182">
        <f t="shared" si="3"/>
        <v>0</v>
      </c>
      <c r="N13" s="182">
        <v>8.0000000000000007E-5</v>
      </c>
      <c r="O13" s="182">
        <f t="shared" si="4"/>
        <v>0.01</v>
      </c>
      <c r="P13" s="182">
        <v>0</v>
      </c>
      <c r="Q13" s="182">
        <f t="shared" si="5"/>
        <v>0</v>
      </c>
      <c r="R13" s="182"/>
      <c r="S13" s="182" t="s">
        <v>265</v>
      </c>
      <c r="T13" s="161">
        <v>0</v>
      </c>
      <c r="U13" s="161">
        <f>ROUND(E13*T13,2)</f>
        <v>0</v>
      </c>
      <c r="V13" s="161"/>
      <c r="W13" s="152"/>
      <c r="X13" s="152"/>
      <c r="Y13" s="152"/>
      <c r="Z13" s="152"/>
      <c r="AA13" s="152"/>
      <c r="AB13" s="152"/>
      <c r="AC13" s="152"/>
      <c r="AD13" s="152"/>
      <c r="AE13" s="152"/>
      <c r="AF13" s="152" t="s">
        <v>1759</v>
      </c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</row>
    <row r="14" spans="1:59" outlineLevel="1" x14ac:dyDescent="0.2">
      <c r="A14" s="171">
        <v>6</v>
      </c>
      <c r="B14" s="172" t="s">
        <v>1766</v>
      </c>
      <c r="C14" s="187" t="s">
        <v>1767</v>
      </c>
      <c r="D14" s="173" t="s">
        <v>369</v>
      </c>
      <c r="E14" s="174">
        <v>0.03</v>
      </c>
      <c r="F14" s="175"/>
      <c r="G14" s="176">
        <f t="shared" si="0"/>
        <v>0</v>
      </c>
      <c r="H14" s="175"/>
      <c r="I14" s="176">
        <f t="shared" si="1"/>
        <v>0</v>
      </c>
      <c r="J14" s="175"/>
      <c r="K14" s="176">
        <f t="shared" si="2"/>
        <v>0</v>
      </c>
      <c r="L14" s="176">
        <v>15</v>
      </c>
      <c r="M14" s="176">
        <f t="shared" si="3"/>
        <v>0</v>
      </c>
      <c r="N14" s="176">
        <v>0</v>
      </c>
      <c r="O14" s="176">
        <f t="shared" si="4"/>
        <v>0</v>
      </c>
      <c r="P14" s="176">
        <v>0</v>
      </c>
      <c r="Q14" s="176">
        <f t="shared" si="5"/>
        <v>0</v>
      </c>
      <c r="R14" s="176" t="s">
        <v>845</v>
      </c>
      <c r="S14" s="176" t="s">
        <v>269</v>
      </c>
      <c r="T14" s="161">
        <v>1.831</v>
      </c>
      <c r="U14" s="161">
        <f>ROUND(E14*T14,2)</f>
        <v>0.05</v>
      </c>
      <c r="V14" s="161"/>
      <c r="W14" s="152"/>
      <c r="X14" s="152"/>
      <c r="Y14" s="152"/>
      <c r="Z14" s="152"/>
      <c r="AA14" s="152"/>
      <c r="AB14" s="152"/>
      <c r="AC14" s="152"/>
      <c r="AD14" s="152"/>
      <c r="AE14" s="152"/>
      <c r="AF14" s="152" t="s">
        <v>1756</v>
      </c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</row>
    <row r="15" spans="1:59" outlineLevel="1" x14ac:dyDescent="0.2">
      <c r="A15" s="159"/>
      <c r="B15" s="160"/>
      <c r="C15" s="257" t="s">
        <v>429</v>
      </c>
      <c r="D15" s="258"/>
      <c r="E15" s="258"/>
      <c r="F15" s="258"/>
      <c r="G15" s="258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52"/>
      <c r="X15" s="152"/>
      <c r="Y15" s="152"/>
      <c r="Z15" s="152"/>
      <c r="AA15" s="152"/>
      <c r="AB15" s="152"/>
      <c r="AC15" s="152"/>
      <c r="AD15" s="152"/>
      <c r="AE15" s="152"/>
      <c r="AF15" s="152" t="s">
        <v>327</v>
      </c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</row>
    <row r="16" spans="1:59" x14ac:dyDescent="0.2">
      <c r="A16" s="166" t="s">
        <v>260</v>
      </c>
      <c r="B16" s="167" t="s">
        <v>196</v>
      </c>
      <c r="C16" s="185" t="s">
        <v>197</v>
      </c>
      <c r="D16" s="168"/>
      <c r="E16" s="169"/>
      <c r="F16" s="170"/>
      <c r="G16" s="170">
        <f>SUMIF(AF17:AF67,"&lt;&gt;NOR",G17:G67)</f>
        <v>0</v>
      </c>
      <c r="H16" s="170"/>
      <c r="I16" s="170">
        <f>SUM(I17:I67)</f>
        <v>0</v>
      </c>
      <c r="J16" s="170"/>
      <c r="K16" s="170">
        <f>SUM(K17:K67)</f>
        <v>0</v>
      </c>
      <c r="L16" s="170"/>
      <c r="M16" s="170">
        <f>SUM(M17:M67)</f>
        <v>0</v>
      </c>
      <c r="N16" s="170"/>
      <c r="O16" s="170">
        <f>SUM(O17:O67)</f>
        <v>0</v>
      </c>
      <c r="P16" s="170"/>
      <c r="Q16" s="170">
        <f>SUM(Q17:Q67)</f>
        <v>0</v>
      </c>
      <c r="R16" s="170"/>
      <c r="S16" s="170"/>
      <c r="T16" s="165"/>
      <c r="U16" s="165">
        <f>SUM(U17:U67)</f>
        <v>7.41</v>
      </c>
      <c r="V16" s="165"/>
      <c r="AF16" t="s">
        <v>261</v>
      </c>
    </row>
    <row r="17" spans="1:59" outlineLevel="1" x14ac:dyDescent="0.2">
      <c r="A17" s="177">
        <v>7</v>
      </c>
      <c r="B17" s="178" t="s">
        <v>1768</v>
      </c>
      <c r="C17" s="186" t="s">
        <v>1769</v>
      </c>
      <c r="D17" s="179" t="s">
        <v>395</v>
      </c>
      <c r="E17" s="180">
        <v>1</v>
      </c>
      <c r="F17" s="181"/>
      <c r="G17" s="182">
        <f>ROUND(E17*F17,2)</f>
        <v>0</v>
      </c>
      <c r="H17" s="181"/>
      <c r="I17" s="182">
        <f>ROUND(E17*H17,2)</f>
        <v>0</v>
      </c>
      <c r="J17" s="181"/>
      <c r="K17" s="182">
        <f>ROUND(E17*J17,2)</f>
        <v>0</v>
      </c>
      <c r="L17" s="182">
        <v>15</v>
      </c>
      <c r="M17" s="182">
        <f>G17*(1+L17/100)</f>
        <v>0</v>
      </c>
      <c r="N17" s="182">
        <v>0</v>
      </c>
      <c r="O17" s="182">
        <f>ROUND(E17*N17,2)</f>
        <v>0</v>
      </c>
      <c r="P17" s="182">
        <v>0</v>
      </c>
      <c r="Q17" s="182">
        <f>ROUND(E17*P17,2)</f>
        <v>0</v>
      </c>
      <c r="R17" s="182"/>
      <c r="S17" s="182" t="s">
        <v>265</v>
      </c>
      <c r="T17" s="161">
        <v>0</v>
      </c>
      <c r="U17" s="161">
        <f>ROUND(E17*T17,2)</f>
        <v>0</v>
      </c>
      <c r="V17" s="161"/>
      <c r="W17" s="152"/>
      <c r="X17" s="152"/>
      <c r="Y17" s="152"/>
      <c r="Z17" s="152"/>
      <c r="AA17" s="152"/>
      <c r="AB17" s="152"/>
      <c r="AC17" s="152"/>
      <c r="AD17" s="152"/>
      <c r="AE17" s="152"/>
      <c r="AF17" s="152" t="s">
        <v>1756</v>
      </c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</row>
    <row r="18" spans="1:59" ht="22.5" outlineLevel="1" x14ac:dyDescent="0.2">
      <c r="A18" s="177">
        <v>8</v>
      </c>
      <c r="B18" s="178" t="s">
        <v>1770</v>
      </c>
      <c r="C18" s="186" t="s">
        <v>1771</v>
      </c>
      <c r="D18" s="179" t="s">
        <v>1541</v>
      </c>
      <c r="E18" s="180">
        <v>1</v>
      </c>
      <c r="F18" s="181"/>
      <c r="G18" s="182">
        <f>ROUND(E18*F18,2)</f>
        <v>0</v>
      </c>
      <c r="H18" s="181"/>
      <c r="I18" s="182">
        <f>ROUND(E18*H18,2)</f>
        <v>0</v>
      </c>
      <c r="J18" s="181"/>
      <c r="K18" s="182">
        <f>ROUND(E18*J18,2)</f>
        <v>0</v>
      </c>
      <c r="L18" s="182">
        <v>15</v>
      </c>
      <c r="M18" s="182">
        <f>G18*(1+L18/100)</f>
        <v>0</v>
      </c>
      <c r="N18" s="182">
        <v>2.6099999999999999E-3</v>
      </c>
      <c r="O18" s="182">
        <f>ROUND(E18*N18,2)</f>
        <v>0</v>
      </c>
      <c r="P18" s="182">
        <v>0</v>
      </c>
      <c r="Q18" s="182">
        <f>ROUND(E18*P18,2)</f>
        <v>0</v>
      </c>
      <c r="R18" s="182"/>
      <c r="S18" s="182" t="s">
        <v>265</v>
      </c>
      <c r="T18" s="161">
        <v>0</v>
      </c>
      <c r="U18" s="161">
        <f>ROUND(E18*T18,2)</f>
        <v>0</v>
      </c>
      <c r="V18" s="161"/>
      <c r="W18" s="152"/>
      <c r="X18" s="152"/>
      <c r="Y18" s="152"/>
      <c r="Z18" s="152"/>
      <c r="AA18" s="152"/>
      <c r="AB18" s="152"/>
      <c r="AC18" s="152"/>
      <c r="AD18" s="152"/>
      <c r="AE18" s="152"/>
      <c r="AF18" s="152" t="s">
        <v>1756</v>
      </c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</row>
    <row r="19" spans="1:59" ht="22.5" outlineLevel="1" x14ac:dyDescent="0.2">
      <c r="A19" s="171">
        <v>9</v>
      </c>
      <c r="B19" s="172" t="s">
        <v>1772</v>
      </c>
      <c r="C19" s="187" t="s">
        <v>1773</v>
      </c>
      <c r="D19" s="173" t="s">
        <v>395</v>
      </c>
      <c r="E19" s="174">
        <v>1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15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/>
      <c r="S19" s="176" t="s">
        <v>265</v>
      </c>
      <c r="T19" s="161">
        <v>0</v>
      </c>
      <c r="U19" s="161">
        <f>ROUND(E19*T19,2)</f>
        <v>0</v>
      </c>
      <c r="V19" s="161"/>
      <c r="W19" s="152"/>
      <c r="X19" s="152"/>
      <c r="Y19" s="152"/>
      <c r="Z19" s="152"/>
      <c r="AA19" s="152"/>
      <c r="AB19" s="152"/>
      <c r="AC19" s="152"/>
      <c r="AD19" s="152"/>
      <c r="AE19" s="152"/>
      <c r="AF19" s="152" t="s">
        <v>1759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</row>
    <row r="20" spans="1:59" outlineLevel="1" x14ac:dyDescent="0.2">
      <c r="A20" s="159"/>
      <c r="B20" s="160"/>
      <c r="C20" s="248" t="s">
        <v>1774</v>
      </c>
      <c r="D20" s="249"/>
      <c r="E20" s="249"/>
      <c r="F20" s="249"/>
      <c r="G20" s="249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52"/>
      <c r="X20" s="152"/>
      <c r="Y20" s="152"/>
      <c r="Z20" s="152"/>
      <c r="AA20" s="152"/>
      <c r="AB20" s="152"/>
      <c r="AC20" s="152"/>
      <c r="AD20" s="152"/>
      <c r="AE20" s="152"/>
      <c r="AF20" s="152" t="s">
        <v>272</v>
      </c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</row>
    <row r="21" spans="1:59" outlineLevel="1" x14ac:dyDescent="0.2">
      <c r="A21" s="159"/>
      <c r="B21" s="160"/>
      <c r="C21" s="246" t="s">
        <v>1775</v>
      </c>
      <c r="D21" s="247"/>
      <c r="E21" s="247"/>
      <c r="F21" s="247"/>
      <c r="G21" s="247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52"/>
      <c r="X21" s="152"/>
      <c r="Y21" s="152"/>
      <c r="Z21" s="152"/>
      <c r="AA21" s="152"/>
      <c r="AB21" s="152"/>
      <c r="AC21" s="152"/>
      <c r="AD21" s="152"/>
      <c r="AE21" s="152"/>
      <c r="AF21" s="152" t="s">
        <v>272</v>
      </c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</row>
    <row r="22" spans="1:59" ht="22.5" outlineLevel="1" x14ac:dyDescent="0.2">
      <c r="A22" s="159"/>
      <c r="B22" s="160"/>
      <c r="C22" s="246" t="s">
        <v>1776</v>
      </c>
      <c r="D22" s="247"/>
      <c r="E22" s="247"/>
      <c r="F22" s="247"/>
      <c r="G22" s="247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52"/>
      <c r="X22" s="152"/>
      <c r="Y22" s="152"/>
      <c r="Z22" s="152"/>
      <c r="AA22" s="152"/>
      <c r="AB22" s="152"/>
      <c r="AC22" s="152"/>
      <c r="AD22" s="152"/>
      <c r="AE22" s="152"/>
      <c r="AF22" s="152" t="s">
        <v>272</v>
      </c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83" t="str">
        <f>C22</f>
        <v>/ Pro přizpůsobení průtoku otopné vody na okamžitý výkon hořáku je instalováno nízkoenergetické modulační oběhové čerpadlo (energetická třída A)</v>
      </c>
      <c r="BA22" s="152"/>
      <c r="BB22" s="152"/>
      <c r="BC22" s="152"/>
      <c r="BD22" s="152"/>
      <c r="BE22" s="152"/>
      <c r="BF22" s="152"/>
      <c r="BG22" s="152"/>
    </row>
    <row r="23" spans="1:59" outlineLevel="1" x14ac:dyDescent="0.2">
      <c r="A23" s="159"/>
      <c r="B23" s="160"/>
      <c r="C23" s="246" t="s">
        <v>1777</v>
      </c>
      <c r="D23" s="247"/>
      <c r="E23" s="247"/>
      <c r="F23" s="247"/>
      <c r="G23" s="247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52"/>
      <c r="X23" s="152"/>
      <c r="Y23" s="152"/>
      <c r="Z23" s="152"/>
      <c r="AA23" s="152"/>
      <c r="AB23" s="152"/>
      <c r="AC23" s="152"/>
      <c r="AD23" s="152"/>
      <c r="AE23" s="152"/>
      <c r="AF23" s="152" t="s">
        <v>272</v>
      </c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</row>
    <row r="24" spans="1:59" outlineLevel="1" x14ac:dyDescent="0.2">
      <c r="A24" s="177">
        <v>10</v>
      </c>
      <c r="B24" s="178" t="s">
        <v>1778</v>
      </c>
      <c r="C24" s="186" t="s">
        <v>1779</v>
      </c>
      <c r="D24" s="179" t="s">
        <v>395</v>
      </c>
      <c r="E24" s="180">
        <v>1</v>
      </c>
      <c r="F24" s="181"/>
      <c r="G24" s="182">
        <f>ROUND(E24*F24,2)</f>
        <v>0</v>
      </c>
      <c r="H24" s="181"/>
      <c r="I24" s="182">
        <f>ROUND(E24*H24,2)</f>
        <v>0</v>
      </c>
      <c r="J24" s="181"/>
      <c r="K24" s="182">
        <f>ROUND(E24*J24,2)</f>
        <v>0</v>
      </c>
      <c r="L24" s="182">
        <v>15</v>
      </c>
      <c r="M24" s="182">
        <f>G24*(1+L24/100)</f>
        <v>0</v>
      </c>
      <c r="N24" s="182">
        <v>0</v>
      </c>
      <c r="O24" s="182">
        <f>ROUND(E24*N24,2)</f>
        <v>0</v>
      </c>
      <c r="P24" s="182">
        <v>0</v>
      </c>
      <c r="Q24" s="182">
        <f>ROUND(E24*P24,2)</f>
        <v>0</v>
      </c>
      <c r="R24" s="182"/>
      <c r="S24" s="182" t="s">
        <v>265</v>
      </c>
      <c r="T24" s="161">
        <v>0</v>
      </c>
      <c r="U24" s="161">
        <f>ROUND(E24*T24,2)</f>
        <v>0</v>
      </c>
      <c r="V24" s="161"/>
      <c r="W24" s="152"/>
      <c r="X24" s="152"/>
      <c r="Y24" s="152"/>
      <c r="Z24" s="152"/>
      <c r="AA24" s="152"/>
      <c r="AB24" s="152"/>
      <c r="AC24" s="152"/>
      <c r="AD24" s="152"/>
      <c r="AE24" s="152"/>
      <c r="AF24" s="152" t="s">
        <v>1759</v>
      </c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</row>
    <row r="25" spans="1:59" ht="22.5" outlineLevel="1" x14ac:dyDescent="0.2">
      <c r="A25" s="171">
        <v>11</v>
      </c>
      <c r="B25" s="172" t="s">
        <v>1780</v>
      </c>
      <c r="C25" s="187" t="s">
        <v>3168</v>
      </c>
      <c r="D25" s="173" t="s">
        <v>395</v>
      </c>
      <c r="E25" s="174">
        <v>1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15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/>
      <c r="S25" s="176" t="s">
        <v>265</v>
      </c>
      <c r="T25" s="161">
        <v>0</v>
      </c>
      <c r="U25" s="161">
        <f>ROUND(E25*T25,2)</f>
        <v>0</v>
      </c>
      <c r="V25" s="161"/>
      <c r="W25" s="152"/>
      <c r="X25" s="152"/>
      <c r="Y25" s="152"/>
      <c r="Z25" s="152"/>
      <c r="AA25" s="152"/>
      <c r="AB25" s="152"/>
      <c r="AC25" s="152"/>
      <c r="AD25" s="152"/>
      <c r="AE25" s="152"/>
      <c r="AF25" s="152" t="s">
        <v>1759</v>
      </c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</row>
    <row r="26" spans="1:59" outlineLevel="1" x14ac:dyDescent="0.2">
      <c r="A26" s="159"/>
      <c r="B26" s="160"/>
      <c r="C26" s="248" t="s">
        <v>1782</v>
      </c>
      <c r="D26" s="249"/>
      <c r="E26" s="249"/>
      <c r="F26" s="249"/>
      <c r="G26" s="249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52"/>
      <c r="X26" s="152"/>
      <c r="Y26" s="152"/>
      <c r="Z26" s="152"/>
      <c r="AA26" s="152"/>
      <c r="AB26" s="152"/>
      <c r="AC26" s="152"/>
      <c r="AD26" s="152"/>
      <c r="AE26" s="152"/>
      <c r="AF26" s="152" t="s">
        <v>272</v>
      </c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</row>
    <row r="27" spans="1:59" outlineLevel="1" x14ac:dyDescent="0.2">
      <c r="A27" s="159"/>
      <c r="B27" s="160"/>
      <c r="C27" s="246" t="s">
        <v>1783</v>
      </c>
      <c r="D27" s="247"/>
      <c r="E27" s="247"/>
      <c r="F27" s="247"/>
      <c r="G27" s="247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52"/>
      <c r="X27" s="152"/>
      <c r="Y27" s="152"/>
      <c r="Z27" s="152"/>
      <c r="AA27" s="152"/>
      <c r="AB27" s="152"/>
      <c r="AC27" s="152"/>
      <c r="AD27" s="152"/>
      <c r="AE27" s="152"/>
      <c r="AF27" s="152" t="s">
        <v>272</v>
      </c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 spans="1:59" outlineLevel="1" x14ac:dyDescent="0.2">
      <c r="A28" s="159"/>
      <c r="B28" s="160"/>
      <c r="C28" s="246" t="s">
        <v>1784</v>
      </c>
      <c r="D28" s="247"/>
      <c r="E28" s="247"/>
      <c r="F28" s="247"/>
      <c r="G28" s="247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52"/>
      <c r="X28" s="152"/>
      <c r="Y28" s="152"/>
      <c r="Z28" s="152"/>
      <c r="AA28" s="152"/>
      <c r="AB28" s="152"/>
      <c r="AC28" s="152"/>
      <c r="AD28" s="152"/>
      <c r="AE28" s="152"/>
      <c r="AF28" s="152" t="s">
        <v>272</v>
      </c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</row>
    <row r="29" spans="1:59" outlineLevel="1" x14ac:dyDescent="0.2">
      <c r="A29" s="159"/>
      <c r="B29" s="160"/>
      <c r="C29" s="246" t="s">
        <v>1785</v>
      </c>
      <c r="D29" s="247"/>
      <c r="E29" s="247"/>
      <c r="F29" s="247"/>
      <c r="G29" s="247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52"/>
      <c r="X29" s="152"/>
      <c r="Y29" s="152"/>
      <c r="Z29" s="152"/>
      <c r="AA29" s="152"/>
      <c r="AB29" s="152"/>
      <c r="AC29" s="152"/>
      <c r="AD29" s="152"/>
      <c r="AE29" s="152"/>
      <c r="AF29" s="152" t="s">
        <v>272</v>
      </c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</row>
    <row r="30" spans="1:59" outlineLevel="1" x14ac:dyDescent="0.2">
      <c r="A30" s="159"/>
      <c r="B30" s="160"/>
      <c r="C30" s="246" t="s">
        <v>1786</v>
      </c>
      <c r="D30" s="247"/>
      <c r="E30" s="247"/>
      <c r="F30" s="247"/>
      <c r="G30" s="247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52"/>
      <c r="X30" s="152"/>
      <c r="Y30" s="152"/>
      <c r="Z30" s="152"/>
      <c r="AA30" s="152"/>
      <c r="AB30" s="152"/>
      <c r="AC30" s="152"/>
      <c r="AD30" s="152"/>
      <c r="AE30" s="152"/>
      <c r="AF30" s="152" t="s">
        <v>272</v>
      </c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 spans="1:59" outlineLevel="1" x14ac:dyDescent="0.2">
      <c r="A31" s="159"/>
      <c r="B31" s="160"/>
      <c r="C31" s="246" t="s">
        <v>1787</v>
      </c>
      <c r="D31" s="247"/>
      <c r="E31" s="247"/>
      <c r="F31" s="247"/>
      <c r="G31" s="247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52"/>
      <c r="X31" s="152"/>
      <c r="Y31" s="152"/>
      <c r="Z31" s="152"/>
      <c r="AA31" s="152"/>
      <c r="AB31" s="152"/>
      <c r="AC31" s="152"/>
      <c r="AD31" s="152"/>
      <c r="AE31" s="152"/>
      <c r="AF31" s="152" t="s">
        <v>272</v>
      </c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</row>
    <row r="32" spans="1:59" outlineLevel="1" x14ac:dyDescent="0.2">
      <c r="A32" s="159"/>
      <c r="B32" s="160"/>
      <c r="C32" s="246" t="s">
        <v>1788</v>
      </c>
      <c r="D32" s="247"/>
      <c r="E32" s="247"/>
      <c r="F32" s="247"/>
      <c r="G32" s="247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52"/>
      <c r="X32" s="152"/>
      <c r="Y32" s="152"/>
      <c r="Z32" s="152"/>
      <c r="AA32" s="152"/>
      <c r="AB32" s="152"/>
      <c r="AC32" s="152"/>
      <c r="AD32" s="152"/>
      <c r="AE32" s="152"/>
      <c r="AF32" s="152" t="s">
        <v>272</v>
      </c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</row>
    <row r="33" spans="1:59" outlineLevel="1" x14ac:dyDescent="0.2">
      <c r="A33" s="159"/>
      <c r="B33" s="160"/>
      <c r="C33" s="246" t="s">
        <v>1789</v>
      </c>
      <c r="D33" s="247"/>
      <c r="E33" s="247"/>
      <c r="F33" s="247"/>
      <c r="G33" s="247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52"/>
      <c r="X33" s="152"/>
      <c r="Y33" s="152"/>
      <c r="Z33" s="152"/>
      <c r="AA33" s="152"/>
      <c r="AB33" s="152"/>
      <c r="AC33" s="152"/>
      <c r="AD33" s="152"/>
      <c r="AE33" s="152"/>
      <c r="AF33" s="152" t="s">
        <v>272</v>
      </c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</row>
    <row r="34" spans="1:59" outlineLevel="1" x14ac:dyDescent="0.2">
      <c r="A34" s="159"/>
      <c r="B34" s="160"/>
      <c r="C34" s="246" t="s">
        <v>1790</v>
      </c>
      <c r="D34" s="247"/>
      <c r="E34" s="247"/>
      <c r="F34" s="247"/>
      <c r="G34" s="247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52"/>
      <c r="X34" s="152"/>
      <c r="Y34" s="152"/>
      <c r="Z34" s="152"/>
      <c r="AA34" s="152"/>
      <c r="AB34" s="152"/>
      <c r="AC34" s="152"/>
      <c r="AD34" s="152"/>
      <c r="AE34" s="152"/>
      <c r="AF34" s="152" t="s">
        <v>272</v>
      </c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</row>
    <row r="35" spans="1:59" outlineLevel="1" x14ac:dyDescent="0.2">
      <c r="A35" s="159"/>
      <c r="B35" s="160"/>
      <c r="C35" s="246" t="s">
        <v>1791</v>
      </c>
      <c r="D35" s="247"/>
      <c r="E35" s="247"/>
      <c r="F35" s="247"/>
      <c r="G35" s="247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52"/>
      <c r="X35" s="152"/>
      <c r="Y35" s="152"/>
      <c r="Z35" s="152"/>
      <c r="AA35" s="152"/>
      <c r="AB35" s="152"/>
      <c r="AC35" s="152"/>
      <c r="AD35" s="152"/>
      <c r="AE35" s="152"/>
      <c r="AF35" s="152" t="s">
        <v>272</v>
      </c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</row>
    <row r="36" spans="1:59" outlineLevel="1" x14ac:dyDescent="0.2">
      <c r="A36" s="159"/>
      <c r="B36" s="160"/>
      <c r="C36" s="246" t="s">
        <v>1792</v>
      </c>
      <c r="D36" s="247"/>
      <c r="E36" s="247"/>
      <c r="F36" s="247"/>
      <c r="G36" s="247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52"/>
      <c r="X36" s="152"/>
      <c r="Y36" s="152"/>
      <c r="Z36" s="152"/>
      <c r="AA36" s="152"/>
      <c r="AB36" s="152"/>
      <c r="AC36" s="152"/>
      <c r="AD36" s="152"/>
      <c r="AE36" s="152"/>
      <c r="AF36" s="152" t="s">
        <v>272</v>
      </c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</row>
    <row r="37" spans="1:59" outlineLevel="1" x14ac:dyDescent="0.2">
      <c r="A37" s="159"/>
      <c r="B37" s="160"/>
      <c r="C37" s="246" t="s">
        <v>1793</v>
      </c>
      <c r="D37" s="247"/>
      <c r="E37" s="247"/>
      <c r="F37" s="247"/>
      <c r="G37" s="247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52"/>
      <c r="X37" s="152"/>
      <c r="Y37" s="152"/>
      <c r="Z37" s="152"/>
      <c r="AA37" s="152"/>
      <c r="AB37" s="152"/>
      <c r="AC37" s="152"/>
      <c r="AD37" s="152"/>
      <c r="AE37" s="152"/>
      <c r="AF37" s="152" t="s">
        <v>272</v>
      </c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</row>
    <row r="38" spans="1:59" outlineLevel="1" x14ac:dyDescent="0.2">
      <c r="A38" s="159"/>
      <c r="B38" s="160"/>
      <c r="C38" s="246" t="s">
        <v>1794</v>
      </c>
      <c r="D38" s="247"/>
      <c r="E38" s="247"/>
      <c r="F38" s="247"/>
      <c r="G38" s="247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52"/>
      <c r="X38" s="152"/>
      <c r="Y38" s="152"/>
      <c r="Z38" s="152"/>
      <c r="AA38" s="152"/>
      <c r="AB38" s="152"/>
      <c r="AC38" s="152"/>
      <c r="AD38" s="152"/>
      <c r="AE38" s="152"/>
      <c r="AF38" s="152" t="s">
        <v>272</v>
      </c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</row>
    <row r="39" spans="1:59" outlineLevel="1" x14ac:dyDescent="0.2">
      <c r="A39" s="159"/>
      <c r="B39" s="160"/>
      <c r="C39" s="246" t="s">
        <v>1795</v>
      </c>
      <c r="D39" s="247"/>
      <c r="E39" s="247"/>
      <c r="F39" s="247"/>
      <c r="G39" s="247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52"/>
      <c r="X39" s="152"/>
      <c r="Y39" s="152"/>
      <c r="Z39" s="152"/>
      <c r="AA39" s="152"/>
      <c r="AB39" s="152"/>
      <c r="AC39" s="152"/>
      <c r="AD39" s="152"/>
      <c r="AE39" s="152"/>
      <c r="AF39" s="152" t="s">
        <v>272</v>
      </c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</row>
    <row r="40" spans="1:59" outlineLevel="1" x14ac:dyDescent="0.2">
      <c r="A40" s="159"/>
      <c r="B40" s="160"/>
      <c r="C40" s="246" t="s">
        <v>1796</v>
      </c>
      <c r="D40" s="247"/>
      <c r="E40" s="247"/>
      <c r="F40" s="247"/>
      <c r="G40" s="247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52"/>
      <c r="X40" s="152"/>
      <c r="Y40" s="152"/>
      <c r="Z40" s="152"/>
      <c r="AA40" s="152"/>
      <c r="AB40" s="152"/>
      <c r="AC40" s="152"/>
      <c r="AD40" s="152"/>
      <c r="AE40" s="152"/>
      <c r="AF40" s="152" t="s">
        <v>272</v>
      </c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</row>
    <row r="41" spans="1:59" ht="22.5" outlineLevel="1" x14ac:dyDescent="0.2">
      <c r="A41" s="171">
        <v>12</v>
      </c>
      <c r="B41" s="172" t="s">
        <v>1797</v>
      </c>
      <c r="C41" s="187" t="s">
        <v>1798</v>
      </c>
      <c r="D41" s="173" t="s">
        <v>395</v>
      </c>
      <c r="E41" s="174">
        <v>2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15</v>
      </c>
      <c r="M41" s="176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6"/>
      <c r="S41" s="176" t="s">
        <v>265</v>
      </c>
      <c r="T41" s="161">
        <v>0</v>
      </c>
      <c r="U41" s="161">
        <f>ROUND(E41*T41,2)</f>
        <v>0</v>
      </c>
      <c r="V41" s="161"/>
      <c r="W41" s="152"/>
      <c r="X41" s="152"/>
      <c r="Y41" s="152"/>
      <c r="Z41" s="152"/>
      <c r="AA41" s="152"/>
      <c r="AB41" s="152"/>
      <c r="AC41" s="152"/>
      <c r="AD41" s="152"/>
      <c r="AE41" s="152"/>
      <c r="AF41" s="152" t="s">
        <v>1759</v>
      </c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</row>
    <row r="42" spans="1:59" outlineLevel="1" x14ac:dyDescent="0.2">
      <c r="A42" s="159"/>
      <c r="B42" s="160"/>
      <c r="C42" s="248" t="s">
        <v>1799</v>
      </c>
      <c r="D42" s="249"/>
      <c r="E42" s="249"/>
      <c r="F42" s="249"/>
      <c r="G42" s="249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52"/>
      <c r="X42" s="152"/>
      <c r="Y42" s="152"/>
      <c r="Z42" s="152"/>
      <c r="AA42" s="152"/>
      <c r="AB42" s="152"/>
      <c r="AC42" s="152"/>
      <c r="AD42" s="152"/>
      <c r="AE42" s="152"/>
      <c r="AF42" s="152" t="s">
        <v>272</v>
      </c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</row>
    <row r="43" spans="1:59" outlineLevel="1" x14ac:dyDescent="0.2">
      <c r="A43" s="177">
        <v>13</v>
      </c>
      <c r="B43" s="178" t="s">
        <v>1800</v>
      </c>
      <c r="C43" s="186" t="s">
        <v>1801</v>
      </c>
      <c r="D43" s="179" t="s">
        <v>395</v>
      </c>
      <c r="E43" s="180">
        <v>1</v>
      </c>
      <c r="F43" s="181"/>
      <c r="G43" s="182">
        <f>ROUND(E43*F43,2)</f>
        <v>0</v>
      </c>
      <c r="H43" s="181"/>
      <c r="I43" s="182">
        <f>ROUND(E43*H43,2)</f>
        <v>0</v>
      </c>
      <c r="J43" s="181"/>
      <c r="K43" s="182">
        <f>ROUND(E43*J43,2)</f>
        <v>0</v>
      </c>
      <c r="L43" s="182">
        <v>15</v>
      </c>
      <c r="M43" s="182">
        <f>G43*(1+L43/100)</f>
        <v>0</v>
      </c>
      <c r="N43" s="182">
        <v>0</v>
      </c>
      <c r="O43" s="182">
        <f>ROUND(E43*N43,2)</f>
        <v>0</v>
      </c>
      <c r="P43" s="182">
        <v>0</v>
      </c>
      <c r="Q43" s="182">
        <f>ROUND(E43*P43,2)</f>
        <v>0</v>
      </c>
      <c r="R43" s="182"/>
      <c r="S43" s="182" t="s">
        <v>265</v>
      </c>
      <c r="T43" s="161">
        <v>0</v>
      </c>
      <c r="U43" s="161">
        <f>ROUND(E43*T43,2)</f>
        <v>0</v>
      </c>
      <c r="V43" s="161"/>
      <c r="W43" s="152"/>
      <c r="X43" s="152"/>
      <c r="Y43" s="152"/>
      <c r="Z43" s="152"/>
      <c r="AA43" s="152"/>
      <c r="AB43" s="152"/>
      <c r="AC43" s="152"/>
      <c r="AD43" s="152"/>
      <c r="AE43" s="152"/>
      <c r="AF43" s="152" t="s">
        <v>1759</v>
      </c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</row>
    <row r="44" spans="1:59" ht="22.5" outlineLevel="1" x14ac:dyDescent="0.2">
      <c r="A44" s="171">
        <v>14</v>
      </c>
      <c r="B44" s="172" t="s">
        <v>1802</v>
      </c>
      <c r="C44" s="187" t="s">
        <v>1803</v>
      </c>
      <c r="D44" s="173" t="s">
        <v>395</v>
      </c>
      <c r="E44" s="174">
        <v>1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15</v>
      </c>
      <c r="M44" s="176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6"/>
      <c r="S44" s="176" t="s">
        <v>265</v>
      </c>
      <c r="T44" s="161">
        <v>0</v>
      </c>
      <c r="U44" s="161">
        <f>ROUND(E44*T44,2)</f>
        <v>0</v>
      </c>
      <c r="V44" s="161"/>
      <c r="W44" s="152"/>
      <c r="X44" s="152"/>
      <c r="Y44" s="152"/>
      <c r="Z44" s="152"/>
      <c r="AA44" s="152"/>
      <c r="AB44" s="152"/>
      <c r="AC44" s="152"/>
      <c r="AD44" s="152"/>
      <c r="AE44" s="152"/>
      <c r="AF44" s="152" t="s">
        <v>1759</v>
      </c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</row>
    <row r="45" spans="1:59" outlineLevel="1" x14ac:dyDescent="0.2">
      <c r="A45" s="159"/>
      <c r="B45" s="160"/>
      <c r="C45" s="248" t="s">
        <v>1804</v>
      </c>
      <c r="D45" s="249"/>
      <c r="E45" s="249"/>
      <c r="F45" s="249"/>
      <c r="G45" s="249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52"/>
      <c r="X45" s="152"/>
      <c r="Y45" s="152"/>
      <c r="Z45" s="152"/>
      <c r="AA45" s="152"/>
      <c r="AB45" s="152"/>
      <c r="AC45" s="152"/>
      <c r="AD45" s="152"/>
      <c r="AE45" s="152"/>
      <c r="AF45" s="152" t="s">
        <v>272</v>
      </c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</row>
    <row r="46" spans="1:59" outlineLevel="1" x14ac:dyDescent="0.2">
      <c r="A46" s="159"/>
      <c r="B46" s="160"/>
      <c r="C46" s="246" t="s">
        <v>1805</v>
      </c>
      <c r="D46" s="247"/>
      <c r="E46" s="247"/>
      <c r="F46" s="247"/>
      <c r="G46" s="247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52"/>
      <c r="X46" s="152"/>
      <c r="Y46" s="152"/>
      <c r="Z46" s="152"/>
      <c r="AA46" s="152"/>
      <c r="AB46" s="152"/>
      <c r="AC46" s="152"/>
      <c r="AD46" s="152"/>
      <c r="AE46" s="152"/>
      <c r="AF46" s="152" t="s">
        <v>272</v>
      </c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</row>
    <row r="47" spans="1:59" ht="33.75" outlineLevel="1" x14ac:dyDescent="0.2">
      <c r="A47" s="177">
        <v>15</v>
      </c>
      <c r="B47" s="178" t="s">
        <v>1806</v>
      </c>
      <c r="C47" s="186" t="s">
        <v>1807</v>
      </c>
      <c r="D47" s="179" t="s">
        <v>395</v>
      </c>
      <c r="E47" s="180">
        <v>1</v>
      </c>
      <c r="F47" s="181"/>
      <c r="G47" s="182">
        <f>ROUND(E47*F47,2)</f>
        <v>0</v>
      </c>
      <c r="H47" s="181"/>
      <c r="I47" s="182">
        <f>ROUND(E47*H47,2)</f>
        <v>0</v>
      </c>
      <c r="J47" s="181"/>
      <c r="K47" s="182">
        <f>ROUND(E47*J47,2)</f>
        <v>0</v>
      </c>
      <c r="L47" s="182">
        <v>15</v>
      </c>
      <c r="M47" s="182">
        <f>G47*(1+L47/100)</f>
        <v>0</v>
      </c>
      <c r="N47" s="182">
        <v>0</v>
      </c>
      <c r="O47" s="182">
        <f>ROUND(E47*N47,2)</f>
        <v>0</v>
      </c>
      <c r="P47" s="182">
        <v>0</v>
      </c>
      <c r="Q47" s="182">
        <f>ROUND(E47*P47,2)</f>
        <v>0</v>
      </c>
      <c r="R47" s="182"/>
      <c r="S47" s="182" t="s">
        <v>265</v>
      </c>
      <c r="T47" s="161">
        <v>0</v>
      </c>
      <c r="U47" s="161">
        <f>ROUND(E47*T47,2)</f>
        <v>0</v>
      </c>
      <c r="V47" s="161"/>
      <c r="W47" s="152"/>
      <c r="X47" s="152"/>
      <c r="Y47" s="152"/>
      <c r="Z47" s="152"/>
      <c r="AA47" s="152"/>
      <c r="AB47" s="152"/>
      <c r="AC47" s="152"/>
      <c r="AD47" s="152"/>
      <c r="AE47" s="152"/>
      <c r="AF47" s="152" t="s">
        <v>1759</v>
      </c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</row>
    <row r="48" spans="1:59" ht="33.75" outlineLevel="1" x14ac:dyDescent="0.2">
      <c r="A48" s="177">
        <v>16</v>
      </c>
      <c r="B48" s="178" t="s">
        <v>1808</v>
      </c>
      <c r="C48" s="186" t="s">
        <v>1809</v>
      </c>
      <c r="D48" s="179" t="s">
        <v>395</v>
      </c>
      <c r="E48" s="180">
        <v>1</v>
      </c>
      <c r="F48" s="181"/>
      <c r="G48" s="182">
        <f>ROUND(E48*F48,2)</f>
        <v>0</v>
      </c>
      <c r="H48" s="181"/>
      <c r="I48" s="182">
        <f>ROUND(E48*H48,2)</f>
        <v>0</v>
      </c>
      <c r="J48" s="181"/>
      <c r="K48" s="182">
        <f>ROUND(E48*J48,2)</f>
        <v>0</v>
      </c>
      <c r="L48" s="182">
        <v>15</v>
      </c>
      <c r="M48" s="182">
        <f>G48*(1+L48/100)</f>
        <v>0</v>
      </c>
      <c r="N48" s="182">
        <v>0</v>
      </c>
      <c r="O48" s="182">
        <f>ROUND(E48*N48,2)</f>
        <v>0</v>
      </c>
      <c r="P48" s="182">
        <v>0</v>
      </c>
      <c r="Q48" s="182">
        <f>ROUND(E48*P48,2)</f>
        <v>0</v>
      </c>
      <c r="R48" s="182"/>
      <c r="S48" s="182" t="s">
        <v>265</v>
      </c>
      <c r="T48" s="161">
        <v>0</v>
      </c>
      <c r="U48" s="161">
        <f>ROUND(E48*T48,2)</f>
        <v>0</v>
      </c>
      <c r="V48" s="161"/>
      <c r="W48" s="152"/>
      <c r="X48" s="152"/>
      <c r="Y48" s="152"/>
      <c r="Z48" s="152"/>
      <c r="AA48" s="152"/>
      <c r="AB48" s="152"/>
      <c r="AC48" s="152"/>
      <c r="AD48" s="152"/>
      <c r="AE48" s="152"/>
      <c r="AF48" s="152" t="s">
        <v>1759</v>
      </c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</row>
    <row r="49" spans="1:59" ht="33.75" outlineLevel="1" x14ac:dyDescent="0.2">
      <c r="A49" s="177">
        <v>17</v>
      </c>
      <c r="B49" s="178" t="s">
        <v>1810</v>
      </c>
      <c r="C49" s="186" t="s">
        <v>1811</v>
      </c>
      <c r="D49" s="179" t="s">
        <v>395</v>
      </c>
      <c r="E49" s="180">
        <v>2</v>
      </c>
      <c r="F49" s="181"/>
      <c r="G49" s="182">
        <f>ROUND(E49*F49,2)</f>
        <v>0</v>
      </c>
      <c r="H49" s="181"/>
      <c r="I49" s="182">
        <f>ROUND(E49*H49,2)</f>
        <v>0</v>
      </c>
      <c r="J49" s="181"/>
      <c r="K49" s="182">
        <f>ROUND(E49*J49,2)</f>
        <v>0</v>
      </c>
      <c r="L49" s="182">
        <v>15</v>
      </c>
      <c r="M49" s="182">
        <f>G49*(1+L49/100)</f>
        <v>0</v>
      </c>
      <c r="N49" s="182">
        <v>0</v>
      </c>
      <c r="O49" s="182">
        <f>ROUND(E49*N49,2)</f>
        <v>0</v>
      </c>
      <c r="P49" s="182">
        <v>0</v>
      </c>
      <c r="Q49" s="182">
        <f>ROUND(E49*P49,2)</f>
        <v>0</v>
      </c>
      <c r="R49" s="182"/>
      <c r="S49" s="182" t="s">
        <v>265</v>
      </c>
      <c r="T49" s="161">
        <v>0</v>
      </c>
      <c r="U49" s="161">
        <f>ROUND(E49*T49,2)</f>
        <v>0</v>
      </c>
      <c r="V49" s="161"/>
      <c r="W49" s="152"/>
      <c r="X49" s="152"/>
      <c r="Y49" s="152"/>
      <c r="Z49" s="152"/>
      <c r="AA49" s="152"/>
      <c r="AB49" s="152"/>
      <c r="AC49" s="152"/>
      <c r="AD49" s="152"/>
      <c r="AE49" s="152"/>
      <c r="AF49" s="152" t="s">
        <v>1759</v>
      </c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</row>
    <row r="50" spans="1:59" ht="33.75" outlineLevel="1" x14ac:dyDescent="0.2">
      <c r="A50" s="171">
        <v>18</v>
      </c>
      <c r="B50" s="172" t="s">
        <v>1812</v>
      </c>
      <c r="C50" s="187" t="s">
        <v>1813</v>
      </c>
      <c r="D50" s="173" t="s">
        <v>395</v>
      </c>
      <c r="E50" s="174">
        <v>1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15</v>
      </c>
      <c r="M50" s="176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6"/>
      <c r="S50" s="176" t="s">
        <v>265</v>
      </c>
      <c r="T50" s="161">
        <v>0</v>
      </c>
      <c r="U50" s="161">
        <f>ROUND(E50*T50,2)</f>
        <v>0</v>
      </c>
      <c r="V50" s="161"/>
      <c r="W50" s="152"/>
      <c r="X50" s="152"/>
      <c r="Y50" s="152"/>
      <c r="Z50" s="152"/>
      <c r="AA50" s="152"/>
      <c r="AB50" s="152"/>
      <c r="AC50" s="152"/>
      <c r="AD50" s="152"/>
      <c r="AE50" s="152"/>
      <c r="AF50" s="152" t="s">
        <v>1759</v>
      </c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</row>
    <row r="51" spans="1:59" outlineLevel="1" x14ac:dyDescent="0.2">
      <c r="A51" s="159"/>
      <c r="B51" s="160"/>
      <c r="C51" s="248" t="s">
        <v>1814</v>
      </c>
      <c r="D51" s="249"/>
      <c r="E51" s="249"/>
      <c r="F51" s="249"/>
      <c r="G51" s="249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52"/>
      <c r="X51" s="152"/>
      <c r="Y51" s="152"/>
      <c r="Z51" s="152"/>
      <c r="AA51" s="152"/>
      <c r="AB51" s="152"/>
      <c r="AC51" s="152"/>
      <c r="AD51" s="152"/>
      <c r="AE51" s="152"/>
      <c r="AF51" s="152" t="s">
        <v>272</v>
      </c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</row>
    <row r="52" spans="1:59" outlineLevel="1" x14ac:dyDescent="0.2">
      <c r="A52" s="159"/>
      <c r="B52" s="160"/>
      <c r="C52" s="246" t="s">
        <v>1777</v>
      </c>
      <c r="D52" s="247"/>
      <c r="E52" s="247"/>
      <c r="F52" s="247"/>
      <c r="G52" s="247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52"/>
      <c r="X52" s="152"/>
      <c r="Y52" s="152"/>
      <c r="Z52" s="152"/>
      <c r="AA52" s="152"/>
      <c r="AB52" s="152"/>
      <c r="AC52" s="152"/>
      <c r="AD52" s="152"/>
      <c r="AE52" s="152"/>
      <c r="AF52" s="152" t="s">
        <v>272</v>
      </c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</row>
    <row r="53" spans="1:59" outlineLevel="1" x14ac:dyDescent="0.2">
      <c r="A53" s="177">
        <v>19</v>
      </c>
      <c r="B53" s="178" t="s">
        <v>1815</v>
      </c>
      <c r="C53" s="186" t="s">
        <v>1816</v>
      </c>
      <c r="D53" s="179" t="s">
        <v>395</v>
      </c>
      <c r="E53" s="180">
        <v>1</v>
      </c>
      <c r="F53" s="181"/>
      <c r="G53" s="182">
        <f>ROUND(E53*F53,2)</f>
        <v>0</v>
      </c>
      <c r="H53" s="181"/>
      <c r="I53" s="182">
        <f>ROUND(E53*H53,2)</f>
        <v>0</v>
      </c>
      <c r="J53" s="181"/>
      <c r="K53" s="182">
        <f>ROUND(E53*J53,2)</f>
        <v>0</v>
      </c>
      <c r="L53" s="182">
        <v>15</v>
      </c>
      <c r="M53" s="182">
        <f>G53*(1+L53/100)</f>
        <v>0</v>
      </c>
      <c r="N53" s="182">
        <v>0</v>
      </c>
      <c r="O53" s="182">
        <f>ROUND(E53*N53,2)</f>
        <v>0</v>
      </c>
      <c r="P53" s="182">
        <v>0</v>
      </c>
      <c r="Q53" s="182">
        <f>ROUND(E53*P53,2)</f>
        <v>0</v>
      </c>
      <c r="R53" s="182"/>
      <c r="S53" s="182" t="s">
        <v>265</v>
      </c>
      <c r="T53" s="161">
        <v>0</v>
      </c>
      <c r="U53" s="161">
        <f>ROUND(E53*T53,2)</f>
        <v>0</v>
      </c>
      <c r="V53" s="161"/>
      <c r="W53" s="152"/>
      <c r="X53" s="152"/>
      <c r="Y53" s="152"/>
      <c r="Z53" s="152"/>
      <c r="AA53" s="152"/>
      <c r="AB53" s="152"/>
      <c r="AC53" s="152"/>
      <c r="AD53" s="152"/>
      <c r="AE53" s="152"/>
      <c r="AF53" s="152" t="s">
        <v>1759</v>
      </c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</row>
    <row r="54" spans="1:59" ht="33.75" outlineLevel="1" x14ac:dyDescent="0.2">
      <c r="A54" s="171">
        <v>20</v>
      </c>
      <c r="B54" s="172" t="s">
        <v>1817</v>
      </c>
      <c r="C54" s="187" t="s">
        <v>1818</v>
      </c>
      <c r="D54" s="173" t="s">
        <v>395</v>
      </c>
      <c r="E54" s="174">
        <v>1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15</v>
      </c>
      <c r="M54" s="176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6"/>
      <c r="S54" s="176" t="s">
        <v>265</v>
      </c>
      <c r="T54" s="161">
        <v>0</v>
      </c>
      <c r="U54" s="161">
        <f>ROUND(E54*T54,2)</f>
        <v>0</v>
      </c>
      <c r="V54" s="161"/>
      <c r="W54" s="152"/>
      <c r="X54" s="152"/>
      <c r="Y54" s="152"/>
      <c r="Z54" s="152"/>
      <c r="AA54" s="152"/>
      <c r="AB54" s="152"/>
      <c r="AC54" s="152"/>
      <c r="AD54" s="152"/>
      <c r="AE54" s="152"/>
      <c r="AF54" s="152" t="s">
        <v>1759</v>
      </c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</row>
    <row r="55" spans="1:59" outlineLevel="1" x14ac:dyDescent="0.2">
      <c r="A55" s="159"/>
      <c r="B55" s="160"/>
      <c r="C55" s="248" t="s">
        <v>1819</v>
      </c>
      <c r="D55" s="249"/>
      <c r="E55" s="249"/>
      <c r="F55" s="249"/>
      <c r="G55" s="249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52"/>
      <c r="X55" s="152"/>
      <c r="Y55" s="152"/>
      <c r="Z55" s="152"/>
      <c r="AA55" s="152"/>
      <c r="AB55" s="152"/>
      <c r="AC55" s="152"/>
      <c r="AD55" s="152"/>
      <c r="AE55" s="152"/>
      <c r="AF55" s="152" t="s">
        <v>272</v>
      </c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</row>
    <row r="56" spans="1:59" outlineLevel="1" x14ac:dyDescent="0.2">
      <c r="A56" s="159"/>
      <c r="B56" s="160"/>
      <c r="C56" s="246" t="s">
        <v>1820</v>
      </c>
      <c r="D56" s="247"/>
      <c r="E56" s="247"/>
      <c r="F56" s="247"/>
      <c r="G56" s="247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52"/>
      <c r="X56" s="152"/>
      <c r="Y56" s="152"/>
      <c r="Z56" s="152"/>
      <c r="AA56" s="152"/>
      <c r="AB56" s="152"/>
      <c r="AC56" s="152"/>
      <c r="AD56" s="152"/>
      <c r="AE56" s="152"/>
      <c r="AF56" s="152" t="s">
        <v>272</v>
      </c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</row>
    <row r="57" spans="1:59" outlineLevel="1" x14ac:dyDescent="0.2">
      <c r="A57" s="159"/>
      <c r="B57" s="160"/>
      <c r="C57" s="197" t="s">
        <v>449</v>
      </c>
      <c r="D57" s="162"/>
      <c r="E57" s="163"/>
      <c r="F57" s="164"/>
      <c r="G57" s="164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52"/>
      <c r="X57" s="152"/>
      <c r="Y57" s="152"/>
      <c r="Z57" s="152"/>
      <c r="AA57" s="152"/>
      <c r="AB57" s="152"/>
      <c r="AC57" s="152"/>
      <c r="AD57" s="152"/>
      <c r="AE57" s="152"/>
      <c r="AF57" s="152" t="s">
        <v>272</v>
      </c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</row>
    <row r="58" spans="1:59" outlineLevel="1" x14ac:dyDescent="0.2">
      <c r="A58" s="159"/>
      <c r="B58" s="160"/>
      <c r="C58" s="246" t="s">
        <v>1821</v>
      </c>
      <c r="D58" s="247"/>
      <c r="E58" s="247"/>
      <c r="F58" s="247"/>
      <c r="G58" s="247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52"/>
      <c r="X58" s="152"/>
      <c r="Y58" s="152"/>
      <c r="Z58" s="152"/>
      <c r="AA58" s="152"/>
      <c r="AB58" s="152"/>
      <c r="AC58" s="152"/>
      <c r="AD58" s="152"/>
      <c r="AE58" s="152"/>
      <c r="AF58" s="152" t="s">
        <v>272</v>
      </c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</row>
    <row r="59" spans="1:59" ht="22.5" outlineLevel="1" x14ac:dyDescent="0.2">
      <c r="A59" s="171">
        <v>21</v>
      </c>
      <c r="B59" s="172" t="s">
        <v>1822</v>
      </c>
      <c r="C59" s="187" t="s">
        <v>1823</v>
      </c>
      <c r="D59" s="173" t="s">
        <v>395</v>
      </c>
      <c r="E59" s="174">
        <v>1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15</v>
      </c>
      <c r="M59" s="176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6"/>
      <c r="S59" s="176" t="s">
        <v>265</v>
      </c>
      <c r="T59" s="161">
        <v>0</v>
      </c>
      <c r="U59" s="161">
        <f>ROUND(E59*T59,2)</f>
        <v>0</v>
      </c>
      <c r="V59" s="161"/>
      <c r="W59" s="152"/>
      <c r="X59" s="152"/>
      <c r="Y59" s="152"/>
      <c r="Z59" s="152"/>
      <c r="AA59" s="152"/>
      <c r="AB59" s="152"/>
      <c r="AC59" s="152"/>
      <c r="AD59" s="152"/>
      <c r="AE59" s="152"/>
      <c r="AF59" s="152" t="s">
        <v>1759</v>
      </c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</row>
    <row r="60" spans="1:59" outlineLevel="1" x14ac:dyDescent="0.2">
      <c r="A60" s="159"/>
      <c r="B60" s="160"/>
      <c r="C60" s="248" t="s">
        <v>1777</v>
      </c>
      <c r="D60" s="249"/>
      <c r="E60" s="249"/>
      <c r="F60" s="249"/>
      <c r="G60" s="249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52"/>
      <c r="X60" s="152"/>
      <c r="Y60" s="152"/>
      <c r="Z60" s="152"/>
      <c r="AA60" s="152"/>
      <c r="AB60" s="152"/>
      <c r="AC60" s="152"/>
      <c r="AD60" s="152"/>
      <c r="AE60" s="152"/>
      <c r="AF60" s="152" t="s">
        <v>272</v>
      </c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</row>
    <row r="61" spans="1:59" ht="22.5" outlineLevel="1" x14ac:dyDescent="0.2">
      <c r="A61" s="177">
        <v>22</v>
      </c>
      <c r="B61" s="178" t="s">
        <v>1826</v>
      </c>
      <c r="C61" s="186" t="s">
        <v>1827</v>
      </c>
      <c r="D61" s="179" t="s">
        <v>1541</v>
      </c>
      <c r="E61" s="180">
        <v>1</v>
      </c>
      <c r="F61" s="181"/>
      <c r="G61" s="182">
        <f t="shared" ref="G61:G66" si="6">ROUND(E61*F61,2)</f>
        <v>0</v>
      </c>
      <c r="H61" s="181"/>
      <c r="I61" s="182">
        <f t="shared" ref="I61:I66" si="7">ROUND(E61*H61,2)</f>
        <v>0</v>
      </c>
      <c r="J61" s="181"/>
      <c r="K61" s="182">
        <f t="shared" ref="K61:K66" si="8">ROUND(E61*J61,2)</f>
        <v>0</v>
      </c>
      <c r="L61" s="182">
        <v>15</v>
      </c>
      <c r="M61" s="182">
        <f t="shared" ref="M61:M66" si="9">G61*(1+L61/100)</f>
        <v>0</v>
      </c>
      <c r="N61" s="182">
        <v>1.5200000000000001E-3</v>
      </c>
      <c r="O61" s="182">
        <f t="shared" ref="O61:O66" si="10">ROUND(E61*N61,2)</f>
        <v>0</v>
      </c>
      <c r="P61" s="182">
        <v>0</v>
      </c>
      <c r="Q61" s="182">
        <f t="shared" ref="Q61:Q66" si="11">ROUND(E61*P61,2)</f>
        <v>0</v>
      </c>
      <c r="R61" s="182"/>
      <c r="S61" s="182" t="s">
        <v>265</v>
      </c>
      <c r="T61" s="161">
        <v>0</v>
      </c>
      <c r="U61" s="161">
        <f>ROUND(E61*T61,2)</f>
        <v>0</v>
      </c>
      <c r="V61" s="161"/>
      <c r="W61" s="152"/>
      <c r="X61" s="152"/>
      <c r="Y61" s="152"/>
      <c r="Z61" s="152"/>
      <c r="AA61" s="152"/>
      <c r="AB61" s="152"/>
      <c r="AC61" s="152"/>
      <c r="AD61" s="152"/>
      <c r="AE61" s="152"/>
      <c r="AF61" s="152" t="s">
        <v>1756</v>
      </c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</row>
    <row r="62" spans="1:59" ht="22.5" outlineLevel="1" x14ac:dyDescent="0.2">
      <c r="A62" s="177">
        <v>23</v>
      </c>
      <c r="B62" s="178" t="s">
        <v>1828</v>
      </c>
      <c r="C62" s="186" t="s">
        <v>1829</v>
      </c>
      <c r="D62" s="179" t="s">
        <v>364</v>
      </c>
      <c r="E62" s="180">
        <v>6</v>
      </c>
      <c r="F62" s="181"/>
      <c r="G62" s="182">
        <f t="shared" si="6"/>
        <v>0</v>
      </c>
      <c r="H62" s="181"/>
      <c r="I62" s="182">
        <f t="shared" si="7"/>
        <v>0</v>
      </c>
      <c r="J62" s="181"/>
      <c r="K62" s="182">
        <f t="shared" si="8"/>
        <v>0</v>
      </c>
      <c r="L62" s="182">
        <v>15</v>
      </c>
      <c r="M62" s="182">
        <f t="shared" si="9"/>
        <v>0</v>
      </c>
      <c r="N62" s="182">
        <v>4.4000000000000002E-4</v>
      </c>
      <c r="O62" s="182">
        <f t="shared" si="10"/>
        <v>0</v>
      </c>
      <c r="P62" s="182">
        <v>0</v>
      </c>
      <c r="Q62" s="182">
        <f t="shared" si="11"/>
        <v>0</v>
      </c>
      <c r="R62" s="182"/>
      <c r="S62" s="182" t="s">
        <v>265</v>
      </c>
      <c r="T62" s="161">
        <v>0</v>
      </c>
      <c r="U62" s="161">
        <f>ROUND(E62*T62,2)</f>
        <v>0</v>
      </c>
      <c r="V62" s="161"/>
      <c r="W62" s="152"/>
      <c r="X62" s="152"/>
      <c r="Y62" s="152"/>
      <c r="Z62" s="152"/>
      <c r="AA62" s="152"/>
      <c r="AB62" s="152"/>
      <c r="AC62" s="152"/>
      <c r="AD62" s="152"/>
      <c r="AE62" s="152"/>
      <c r="AF62" s="152" t="s">
        <v>1756</v>
      </c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</row>
    <row r="63" spans="1:59" outlineLevel="1" x14ac:dyDescent="0.2">
      <c r="A63" s="177">
        <v>24</v>
      </c>
      <c r="B63" s="178" t="s">
        <v>1830</v>
      </c>
      <c r="C63" s="186" t="s">
        <v>1831</v>
      </c>
      <c r="D63" s="179" t="s">
        <v>395</v>
      </c>
      <c r="E63" s="180">
        <v>2</v>
      </c>
      <c r="F63" s="181"/>
      <c r="G63" s="182">
        <f t="shared" si="6"/>
        <v>0</v>
      </c>
      <c r="H63" s="181"/>
      <c r="I63" s="182">
        <f t="shared" si="7"/>
        <v>0</v>
      </c>
      <c r="J63" s="181"/>
      <c r="K63" s="182">
        <f t="shared" si="8"/>
        <v>0</v>
      </c>
      <c r="L63" s="182">
        <v>15</v>
      </c>
      <c r="M63" s="182">
        <f t="shared" si="9"/>
        <v>0</v>
      </c>
      <c r="N63" s="182">
        <v>4.4000000000000002E-4</v>
      </c>
      <c r="O63" s="182">
        <f t="shared" si="10"/>
        <v>0</v>
      </c>
      <c r="P63" s="182">
        <v>0</v>
      </c>
      <c r="Q63" s="182">
        <f t="shared" si="11"/>
        <v>0</v>
      </c>
      <c r="R63" s="182"/>
      <c r="S63" s="182" t="s">
        <v>265</v>
      </c>
      <c r="T63" s="161">
        <v>0</v>
      </c>
      <c r="U63" s="161">
        <f>ROUND(E63*T63,2)</f>
        <v>0</v>
      </c>
      <c r="V63" s="161"/>
      <c r="W63" s="152"/>
      <c r="X63" s="152"/>
      <c r="Y63" s="152"/>
      <c r="Z63" s="152"/>
      <c r="AA63" s="152"/>
      <c r="AB63" s="152"/>
      <c r="AC63" s="152"/>
      <c r="AD63" s="152"/>
      <c r="AE63" s="152"/>
      <c r="AF63" s="152" t="s">
        <v>1759</v>
      </c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</row>
    <row r="64" spans="1:59" ht="22.5" outlineLevel="1" x14ac:dyDescent="0.2">
      <c r="A64" s="177">
        <v>25</v>
      </c>
      <c r="B64" s="178" t="s">
        <v>1824</v>
      </c>
      <c r="C64" s="186" t="s">
        <v>1825</v>
      </c>
      <c r="D64" s="179" t="s">
        <v>395</v>
      </c>
      <c r="E64" s="180">
        <v>1</v>
      </c>
      <c r="F64" s="181"/>
      <c r="G64" s="182">
        <f t="shared" si="6"/>
        <v>0</v>
      </c>
      <c r="H64" s="181"/>
      <c r="I64" s="182">
        <f t="shared" si="7"/>
        <v>0</v>
      </c>
      <c r="J64" s="181"/>
      <c r="K64" s="182">
        <f t="shared" si="8"/>
        <v>0</v>
      </c>
      <c r="L64" s="182">
        <v>15</v>
      </c>
      <c r="M64" s="182">
        <f t="shared" si="9"/>
        <v>0</v>
      </c>
      <c r="N64" s="182">
        <v>0</v>
      </c>
      <c r="O64" s="182">
        <f t="shared" si="10"/>
        <v>0</v>
      </c>
      <c r="P64" s="182">
        <v>0</v>
      </c>
      <c r="Q64" s="182">
        <f t="shared" si="11"/>
        <v>0</v>
      </c>
      <c r="R64" s="182"/>
      <c r="S64" s="182" t="s">
        <v>265</v>
      </c>
      <c r="T64" s="161">
        <v>0</v>
      </c>
      <c r="U64" s="161">
        <f>ROUND(E64*T64,2)</f>
        <v>0</v>
      </c>
      <c r="V64" s="161"/>
      <c r="W64" s="152"/>
      <c r="X64" s="152"/>
      <c r="Y64" s="152"/>
      <c r="Z64" s="152"/>
      <c r="AA64" s="152"/>
      <c r="AB64" s="152"/>
      <c r="AC64" s="152"/>
      <c r="AD64" s="152"/>
      <c r="AE64" s="152"/>
      <c r="AF64" s="152" t="s">
        <v>1756</v>
      </c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</row>
    <row r="65" spans="1:59" outlineLevel="1" x14ac:dyDescent="0.2">
      <c r="A65" s="177">
        <v>26</v>
      </c>
      <c r="B65" s="178" t="s">
        <v>1832</v>
      </c>
      <c r="C65" s="186" t="s">
        <v>1833</v>
      </c>
      <c r="D65" s="179" t="s">
        <v>395</v>
      </c>
      <c r="E65" s="180">
        <v>1</v>
      </c>
      <c r="F65" s="181"/>
      <c r="G65" s="182">
        <f t="shared" si="6"/>
        <v>0</v>
      </c>
      <c r="H65" s="181"/>
      <c r="I65" s="182">
        <f t="shared" si="7"/>
        <v>0</v>
      </c>
      <c r="J65" s="181"/>
      <c r="K65" s="182">
        <f t="shared" si="8"/>
        <v>0</v>
      </c>
      <c r="L65" s="182">
        <v>15</v>
      </c>
      <c r="M65" s="182">
        <f t="shared" si="9"/>
        <v>0</v>
      </c>
      <c r="N65" s="182">
        <v>0</v>
      </c>
      <c r="O65" s="182">
        <f t="shared" si="10"/>
        <v>0</v>
      </c>
      <c r="P65" s="182">
        <v>0</v>
      </c>
      <c r="Q65" s="182">
        <f t="shared" si="11"/>
        <v>0</v>
      </c>
      <c r="R65" s="182"/>
      <c r="S65" s="182" t="s">
        <v>265</v>
      </c>
      <c r="T65" s="161">
        <v>0</v>
      </c>
      <c r="U65" s="161">
        <f>ROUND(E65*T65,2)</f>
        <v>0</v>
      </c>
      <c r="V65" s="161"/>
      <c r="W65" s="152"/>
      <c r="X65" s="152"/>
      <c r="Y65" s="152"/>
      <c r="Z65" s="152"/>
      <c r="AA65" s="152"/>
      <c r="AB65" s="152"/>
      <c r="AC65" s="152"/>
      <c r="AD65" s="152"/>
      <c r="AE65" s="152"/>
      <c r="AF65" s="152" t="s">
        <v>1756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</row>
    <row r="66" spans="1:59" outlineLevel="1" x14ac:dyDescent="0.2">
      <c r="A66" s="171">
        <v>27</v>
      </c>
      <c r="B66" s="172" t="s">
        <v>1834</v>
      </c>
      <c r="C66" s="187" t="s">
        <v>1835</v>
      </c>
      <c r="D66" s="173" t="s">
        <v>369</v>
      </c>
      <c r="E66" s="174">
        <v>0.7</v>
      </c>
      <c r="F66" s="175"/>
      <c r="G66" s="176">
        <f t="shared" si="6"/>
        <v>0</v>
      </c>
      <c r="H66" s="175"/>
      <c r="I66" s="176">
        <f t="shared" si="7"/>
        <v>0</v>
      </c>
      <c r="J66" s="175"/>
      <c r="K66" s="176">
        <f t="shared" si="8"/>
        <v>0</v>
      </c>
      <c r="L66" s="176">
        <v>15</v>
      </c>
      <c r="M66" s="176">
        <f t="shared" si="9"/>
        <v>0</v>
      </c>
      <c r="N66" s="176">
        <v>0</v>
      </c>
      <c r="O66" s="176">
        <f t="shared" si="10"/>
        <v>0</v>
      </c>
      <c r="P66" s="176">
        <v>0</v>
      </c>
      <c r="Q66" s="176">
        <f t="shared" si="11"/>
        <v>0</v>
      </c>
      <c r="R66" s="176" t="s">
        <v>1836</v>
      </c>
      <c r="S66" s="176" t="s">
        <v>269</v>
      </c>
      <c r="T66" s="161">
        <v>10.582000000000001</v>
      </c>
      <c r="U66" s="161">
        <f>ROUND(E66*T66,2)</f>
        <v>7.41</v>
      </c>
      <c r="V66" s="161"/>
      <c r="W66" s="152"/>
      <c r="X66" s="152"/>
      <c r="Y66" s="152"/>
      <c r="Z66" s="152"/>
      <c r="AA66" s="152"/>
      <c r="AB66" s="152"/>
      <c r="AC66" s="152"/>
      <c r="AD66" s="152"/>
      <c r="AE66" s="152"/>
      <c r="AF66" s="152" t="s">
        <v>1756</v>
      </c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</row>
    <row r="67" spans="1:59" outlineLevel="1" x14ac:dyDescent="0.2">
      <c r="A67" s="159"/>
      <c r="B67" s="160"/>
      <c r="C67" s="257" t="s">
        <v>1200</v>
      </c>
      <c r="D67" s="258"/>
      <c r="E67" s="258"/>
      <c r="F67" s="258"/>
      <c r="G67" s="258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52"/>
      <c r="X67" s="152"/>
      <c r="Y67" s="152"/>
      <c r="Z67" s="152"/>
      <c r="AA67" s="152"/>
      <c r="AB67" s="152"/>
      <c r="AC67" s="152"/>
      <c r="AD67" s="152"/>
      <c r="AE67" s="152"/>
      <c r="AF67" s="152" t="s">
        <v>327</v>
      </c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</row>
    <row r="68" spans="1:59" x14ac:dyDescent="0.2">
      <c r="A68" s="166" t="s">
        <v>260</v>
      </c>
      <c r="B68" s="167" t="s">
        <v>198</v>
      </c>
      <c r="C68" s="185" t="s">
        <v>199</v>
      </c>
      <c r="D68" s="168"/>
      <c r="E68" s="169"/>
      <c r="F68" s="170"/>
      <c r="G68" s="170">
        <f>SUMIF(AF69:AF71,"&lt;&gt;NOR",G69:G71)</f>
        <v>0</v>
      </c>
      <c r="H68" s="170"/>
      <c r="I68" s="170">
        <f>SUM(I69:I71)</f>
        <v>0</v>
      </c>
      <c r="J68" s="170"/>
      <c r="K68" s="170">
        <f>SUM(K69:K71)</f>
        <v>0</v>
      </c>
      <c r="L68" s="170"/>
      <c r="M68" s="170">
        <f>SUM(M69:M71)</f>
        <v>0</v>
      </c>
      <c r="N68" s="170"/>
      <c r="O68" s="170">
        <f>SUM(O69:O71)</f>
        <v>0.03</v>
      </c>
      <c r="P68" s="170"/>
      <c r="Q68" s="170">
        <f>SUM(Q69:Q71)</f>
        <v>0.06</v>
      </c>
      <c r="R68" s="170"/>
      <c r="S68" s="170"/>
      <c r="T68" s="165"/>
      <c r="U68" s="165">
        <f>SUM(U69:U71)</f>
        <v>1.6</v>
      </c>
      <c r="V68" s="165"/>
      <c r="AF68" t="s">
        <v>261</v>
      </c>
    </row>
    <row r="69" spans="1:59" ht="22.5" outlineLevel="1" x14ac:dyDescent="0.2">
      <c r="A69" s="177">
        <v>28</v>
      </c>
      <c r="B69" s="178" t="s">
        <v>1837</v>
      </c>
      <c r="C69" s="186" t="s">
        <v>1838</v>
      </c>
      <c r="D69" s="179" t="s">
        <v>395</v>
      </c>
      <c r="E69" s="180">
        <v>4</v>
      </c>
      <c r="F69" s="181"/>
      <c r="G69" s="182">
        <f>ROUND(E69*F69,2)</f>
        <v>0</v>
      </c>
      <c r="H69" s="181"/>
      <c r="I69" s="182">
        <f>ROUND(E69*H69,2)</f>
        <v>0</v>
      </c>
      <c r="J69" s="181"/>
      <c r="K69" s="182">
        <f>ROUND(E69*J69,2)</f>
        <v>0</v>
      </c>
      <c r="L69" s="182">
        <v>15</v>
      </c>
      <c r="M69" s="182">
        <f>G69*(1+L69/100)</f>
        <v>0</v>
      </c>
      <c r="N69" s="182">
        <v>2.3999999999999998E-3</v>
      </c>
      <c r="O69" s="182">
        <f>ROUND(E69*N69,2)</f>
        <v>0.01</v>
      </c>
      <c r="P69" s="182">
        <v>0</v>
      </c>
      <c r="Q69" s="182">
        <f>ROUND(E69*P69,2)</f>
        <v>0</v>
      </c>
      <c r="R69" s="182"/>
      <c r="S69" s="182" t="s">
        <v>265</v>
      </c>
      <c r="T69" s="161">
        <v>0</v>
      </c>
      <c r="U69" s="161">
        <f>ROUND(E69*T69,2)</f>
        <v>0</v>
      </c>
      <c r="V69" s="161"/>
      <c r="W69" s="152"/>
      <c r="X69" s="152"/>
      <c r="Y69" s="152"/>
      <c r="Z69" s="152"/>
      <c r="AA69" s="152"/>
      <c r="AB69" s="152"/>
      <c r="AC69" s="152"/>
      <c r="AD69" s="152"/>
      <c r="AE69" s="152"/>
      <c r="AF69" s="152" t="s">
        <v>1756</v>
      </c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</row>
    <row r="70" spans="1:59" outlineLevel="1" x14ac:dyDescent="0.2">
      <c r="A70" s="177">
        <v>29</v>
      </c>
      <c r="B70" s="178" t="s">
        <v>1839</v>
      </c>
      <c r="C70" s="186" t="s">
        <v>1840</v>
      </c>
      <c r="D70" s="179" t="s">
        <v>1541</v>
      </c>
      <c r="E70" s="180">
        <v>14</v>
      </c>
      <c r="F70" s="181"/>
      <c r="G70" s="182">
        <f>ROUND(E70*F70,2)</f>
        <v>0</v>
      </c>
      <c r="H70" s="181"/>
      <c r="I70" s="182">
        <f>ROUND(E70*H70,2)</f>
        <v>0</v>
      </c>
      <c r="J70" s="181"/>
      <c r="K70" s="182">
        <f>ROUND(E70*J70,2)</f>
        <v>0</v>
      </c>
      <c r="L70" s="182">
        <v>15</v>
      </c>
      <c r="M70" s="182">
        <f>G70*(1+L70/100)</f>
        <v>0</v>
      </c>
      <c r="N70" s="182">
        <v>1.1299999999999999E-3</v>
      </c>
      <c r="O70" s="182">
        <f>ROUND(E70*N70,2)</f>
        <v>0.02</v>
      </c>
      <c r="P70" s="182">
        <v>0</v>
      </c>
      <c r="Q70" s="182">
        <f>ROUND(E70*P70,2)</f>
        <v>0</v>
      </c>
      <c r="R70" s="182" t="s">
        <v>1836</v>
      </c>
      <c r="S70" s="182" t="s">
        <v>269</v>
      </c>
      <c r="T70" s="161">
        <v>0.114</v>
      </c>
      <c r="U70" s="161">
        <f>ROUND(E70*T70,2)</f>
        <v>1.6</v>
      </c>
      <c r="V70" s="161"/>
      <c r="W70" s="152"/>
      <c r="X70" s="152"/>
      <c r="Y70" s="152"/>
      <c r="Z70" s="152"/>
      <c r="AA70" s="152"/>
      <c r="AB70" s="152"/>
      <c r="AC70" s="152"/>
      <c r="AD70" s="152"/>
      <c r="AE70" s="152"/>
      <c r="AF70" s="152" t="s">
        <v>1756</v>
      </c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</row>
    <row r="71" spans="1:59" outlineLevel="1" x14ac:dyDescent="0.2">
      <c r="A71" s="177">
        <v>30</v>
      </c>
      <c r="B71" s="178" t="s">
        <v>1841</v>
      </c>
      <c r="C71" s="186" t="s">
        <v>1842</v>
      </c>
      <c r="D71" s="179" t="s">
        <v>1541</v>
      </c>
      <c r="E71" s="180">
        <v>2</v>
      </c>
      <c r="F71" s="181"/>
      <c r="G71" s="182">
        <f>ROUND(E71*F71,2)</f>
        <v>0</v>
      </c>
      <c r="H71" s="181"/>
      <c r="I71" s="182">
        <f>ROUND(E71*H71,2)</f>
        <v>0</v>
      </c>
      <c r="J71" s="181"/>
      <c r="K71" s="182">
        <f>ROUND(E71*J71,2)</f>
        <v>0</v>
      </c>
      <c r="L71" s="182">
        <v>15</v>
      </c>
      <c r="M71" s="182">
        <f>G71*(1+L71/100)</f>
        <v>0</v>
      </c>
      <c r="N71" s="182">
        <v>1.0000000000000001E-5</v>
      </c>
      <c r="O71" s="182">
        <f>ROUND(E71*N71,2)</f>
        <v>0</v>
      </c>
      <c r="P71" s="182">
        <v>2.8000000000000001E-2</v>
      </c>
      <c r="Q71" s="182">
        <f>ROUND(E71*P71,2)</f>
        <v>0.06</v>
      </c>
      <c r="R71" s="182"/>
      <c r="S71" s="182" t="s">
        <v>265</v>
      </c>
      <c r="T71" s="161">
        <v>0</v>
      </c>
      <c r="U71" s="161">
        <f>ROUND(E71*T71,2)</f>
        <v>0</v>
      </c>
      <c r="V71" s="161"/>
      <c r="W71" s="152"/>
      <c r="X71" s="152"/>
      <c r="Y71" s="152"/>
      <c r="Z71" s="152"/>
      <c r="AA71" s="152"/>
      <c r="AB71" s="152"/>
      <c r="AC71" s="152"/>
      <c r="AD71" s="152"/>
      <c r="AE71" s="152"/>
      <c r="AF71" s="152" t="s">
        <v>1756</v>
      </c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</row>
    <row r="72" spans="1:59" x14ac:dyDescent="0.2">
      <c r="A72" s="166" t="s">
        <v>260</v>
      </c>
      <c r="B72" s="167" t="s">
        <v>200</v>
      </c>
      <c r="C72" s="185" t="s">
        <v>201</v>
      </c>
      <c r="D72" s="168"/>
      <c r="E72" s="169"/>
      <c r="F72" s="170"/>
      <c r="G72" s="170">
        <f>SUMIF(AF73:AF80,"&lt;&gt;NOR",G73:G80)</f>
        <v>0</v>
      </c>
      <c r="H72" s="170"/>
      <c r="I72" s="170">
        <f>SUM(I73:I80)</f>
        <v>0</v>
      </c>
      <c r="J72" s="170"/>
      <c r="K72" s="170">
        <f>SUM(K73:K80)</f>
        <v>0</v>
      </c>
      <c r="L72" s="170"/>
      <c r="M72" s="170">
        <f>SUM(M73:M80)</f>
        <v>0</v>
      </c>
      <c r="N72" s="170"/>
      <c r="O72" s="170">
        <f>SUM(O73:O80)</f>
        <v>0.13</v>
      </c>
      <c r="P72" s="170"/>
      <c r="Q72" s="170">
        <f>SUM(Q73:Q80)</f>
        <v>0</v>
      </c>
      <c r="R72" s="170"/>
      <c r="S72" s="170"/>
      <c r="T72" s="165"/>
      <c r="U72" s="165">
        <f>SUM(U73:U80)</f>
        <v>0.45</v>
      </c>
      <c r="V72" s="165"/>
      <c r="AF72" t="s">
        <v>261</v>
      </c>
    </row>
    <row r="73" spans="1:59" outlineLevel="1" x14ac:dyDescent="0.2">
      <c r="A73" s="177">
        <v>31</v>
      </c>
      <c r="B73" s="178" t="s">
        <v>1843</v>
      </c>
      <c r="C73" s="186" t="s">
        <v>1844</v>
      </c>
      <c r="D73" s="179" t="s">
        <v>364</v>
      </c>
      <c r="E73" s="180">
        <v>70</v>
      </c>
      <c r="F73" s="181"/>
      <c r="G73" s="182">
        <f t="shared" ref="G73:G78" si="12">ROUND(E73*F73,2)</f>
        <v>0</v>
      </c>
      <c r="H73" s="181"/>
      <c r="I73" s="182">
        <f t="shared" ref="I73:I78" si="13">ROUND(E73*H73,2)</f>
        <v>0</v>
      </c>
      <c r="J73" s="181"/>
      <c r="K73" s="182">
        <f t="shared" ref="K73:K78" si="14">ROUND(E73*J73,2)</f>
        <v>0</v>
      </c>
      <c r="L73" s="182">
        <v>15</v>
      </c>
      <c r="M73" s="182">
        <f t="shared" ref="M73:M78" si="15">G73*(1+L73/100)</f>
        <v>0</v>
      </c>
      <c r="N73" s="182">
        <v>5.6999999999999998E-4</v>
      </c>
      <c r="O73" s="182">
        <f t="shared" ref="O73:O78" si="16">ROUND(E73*N73,2)</f>
        <v>0.04</v>
      </c>
      <c r="P73" s="182">
        <v>0</v>
      </c>
      <c r="Q73" s="182">
        <f t="shared" ref="Q73:Q78" si="17">ROUND(E73*P73,2)</f>
        <v>0</v>
      </c>
      <c r="R73" s="182"/>
      <c r="S73" s="182" t="s">
        <v>265</v>
      </c>
      <c r="T73" s="161">
        <v>0</v>
      </c>
      <c r="U73" s="161">
        <f>ROUND(E73*T73,2)</f>
        <v>0</v>
      </c>
      <c r="V73" s="161"/>
      <c r="W73" s="152"/>
      <c r="X73" s="152"/>
      <c r="Y73" s="152"/>
      <c r="Z73" s="152"/>
      <c r="AA73" s="152"/>
      <c r="AB73" s="152"/>
      <c r="AC73" s="152"/>
      <c r="AD73" s="152"/>
      <c r="AE73" s="152"/>
      <c r="AF73" s="152" t="s">
        <v>1756</v>
      </c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</row>
    <row r="74" spans="1:59" outlineLevel="1" x14ac:dyDescent="0.2">
      <c r="A74" s="177">
        <v>32</v>
      </c>
      <c r="B74" s="178" t="s">
        <v>1845</v>
      </c>
      <c r="C74" s="186" t="s">
        <v>1846</v>
      </c>
      <c r="D74" s="179" t="s">
        <v>364</v>
      </c>
      <c r="E74" s="180">
        <v>20</v>
      </c>
      <c r="F74" s="181"/>
      <c r="G74" s="182">
        <f t="shared" si="12"/>
        <v>0</v>
      </c>
      <c r="H74" s="181"/>
      <c r="I74" s="182">
        <f t="shared" si="13"/>
        <v>0</v>
      </c>
      <c r="J74" s="181"/>
      <c r="K74" s="182">
        <f t="shared" si="14"/>
        <v>0</v>
      </c>
      <c r="L74" s="182">
        <v>15</v>
      </c>
      <c r="M74" s="182">
        <f t="shared" si="15"/>
        <v>0</v>
      </c>
      <c r="N74" s="182">
        <v>7.1000000000000002E-4</v>
      </c>
      <c r="O74" s="182">
        <f t="shared" si="16"/>
        <v>0.01</v>
      </c>
      <c r="P74" s="182">
        <v>0</v>
      </c>
      <c r="Q74" s="182">
        <f t="shared" si="17"/>
        <v>0</v>
      </c>
      <c r="R74" s="182"/>
      <c r="S74" s="182" t="s">
        <v>265</v>
      </c>
      <c r="T74" s="161">
        <v>0</v>
      </c>
      <c r="U74" s="161">
        <f>ROUND(E74*T74,2)</f>
        <v>0</v>
      </c>
      <c r="V74" s="161"/>
      <c r="W74" s="152"/>
      <c r="X74" s="152"/>
      <c r="Y74" s="152"/>
      <c r="Z74" s="152"/>
      <c r="AA74" s="152"/>
      <c r="AB74" s="152"/>
      <c r="AC74" s="152"/>
      <c r="AD74" s="152"/>
      <c r="AE74" s="152"/>
      <c r="AF74" s="152" t="s">
        <v>1756</v>
      </c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</row>
    <row r="75" spans="1:59" outlineLevel="1" x14ac:dyDescent="0.2">
      <c r="A75" s="177">
        <v>33</v>
      </c>
      <c r="B75" s="178" t="s">
        <v>1847</v>
      </c>
      <c r="C75" s="186" t="s">
        <v>1848</v>
      </c>
      <c r="D75" s="179" t="s">
        <v>364</v>
      </c>
      <c r="E75" s="180">
        <v>55</v>
      </c>
      <c r="F75" s="181"/>
      <c r="G75" s="182">
        <f t="shared" si="12"/>
        <v>0</v>
      </c>
      <c r="H75" s="181"/>
      <c r="I75" s="182">
        <f t="shared" si="13"/>
        <v>0</v>
      </c>
      <c r="J75" s="181"/>
      <c r="K75" s="182">
        <f t="shared" si="14"/>
        <v>0</v>
      </c>
      <c r="L75" s="182">
        <v>15</v>
      </c>
      <c r="M75" s="182">
        <f t="shared" si="15"/>
        <v>0</v>
      </c>
      <c r="N75" s="182">
        <v>1.06E-3</v>
      </c>
      <c r="O75" s="182">
        <f t="shared" si="16"/>
        <v>0.06</v>
      </c>
      <c r="P75" s="182">
        <v>0</v>
      </c>
      <c r="Q75" s="182">
        <f t="shared" si="17"/>
        <v>0</v>
      </c>
      <c r="R75" s="182"/>
      <c r="S75" s="182" t="s">
        <v>265</v>
      </c>
      <c r="T75" s="161">
        <v>0</v>
      </c>
      <c r="U75" s="161">
        <f>ROUND(E75*T75,2)</f>
        <v>0</v>
      </c>
      <c r="V75" s="161"/>
      <c r="W75" s="152"/>
      <c r="X75" s="152"/>
      <c r="Y75" s="152"/>
      <c r="Z75" s="152"/>
      <c r="AA75" s="152"/>
      <c r="AB75" s="152"/>
      <c r="AC75" s="152"/>
      <c r="AD75" s="152"/>
      <c r="AE75" s="152"/>
      <c r="AF75" s="152" t="s">
        <v>1756</v>
      </c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</row>
    <row r="76" spans="1:59" outlineLevel="1" x14ac:dyDescent="0.2">
      <c r="A76" s="177">
        <v>34</v>
      </c>
      <c r="B76" s="178" t="s">
        <v>1849</v>
      </c>
      <c r="C76" s="186" t="s">
        <v>1850</v>
      </c>
      <c r="D76" s="179" t="s">
        <v>364</v>
      </c>
      <c r="E76" s="180">
        <v>5</v>
      </c>
      <c r="F76" s="181"/>
      <c r="G76" s="182">
        <f t="shared" si="12"/>
        <v>0</v>
      </c>
      <c r="H76" s="181"/>
      <c r="I76" s="182">
        <f t="shared" si="13"/>
        <v>0</v>
      </c>
      <c r="J76" s="181"/>
      <c r="K76" s="182">
        <f t="shared" si="14"/>
        <v>0</v>
      </c>
      <c r="L76" s="182">
        <v>15</v>
      </c>
      <c r="M76" s="182">
        <f t="shared" si="15"/>
        <v>0</v>
      </c>
      <c r="N76" s="182">
        <v>1.6000000000000001E-3</v>
      </c>
      <c r="O76" s="182">
        <f t="shared" si="16"/>
        <v>0.01</v>
      </c>
      <c r="P76" s="182">
        <v>0</v>
      </c>
      <c r="Q76" s="182">
        <f t="shared" si="17"/>
        <v>0</v>
      </c>
      <c r="R76" s="182"/>
      <c r="S76" s="182" t="s">
        <v>265</v>
      </c>
      <c r="T76" s="161">
        <v>0</v>
      </c>
      <c r="U76" s="161">
        <f>ROUND(E76*T76,2)</f>
        <v>0</v>
      </c>
      <c r="V76" s="161"/>
      <c r="W76" s="152"/>
      <c r="X76" s="152"/>
      <c r="Y76" s="152"/>
      <c r="Z76" s="152"/>
      <c r="AA76" s="152"/>
      <c r="AB76" s="152"/>
      <c r="AC76" s="152"/>
      <c r="AD76" s="152"/>
      <c r="AE76" s="152"/>
      <c r="AF76" s="152" t="s">
        <v>1756</v>
      </c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</row>
    <row r="77" spans="1:59" outlineLevel="1" x14ac:dyDescent="0.2">
      <c r="A77" s="177">
        <v>35</v>
      </c>
      <c r="B77" s="178" t="s">
        <v>1851</v>
      </c>
      <c r="C77" s="186" t="s">
        <v>1852</v>
      </c>
      <c r="D77" s="179" t="s">
        <v>364</v>
      </c>
      <c r="E77" s="180">
        <v>150</v>
      </c>
      <c r="F77" s="181"/>
      <c r="G77" s="182">
        <f t="shared" si="12"/>
        <v>0</v>
      </c>
      <c r="H77" s="181"/>
      <c r="I77" s="182">
        <f t="shared" si="13"/>
        <v>0</v>
      </c>
      <c r="J77" s="181"/>
      <c r="K77" s="182">
        <f t="shared" si="14"/>
        <v>0</v>
      </c>
      <c r="L77" s="182">
        <v>15</v>
      </c>
      <c r="M77" s="182">
        <f t="shared" si="15"/>
        <v>0</v>
      </c>
      <c r="N77" s="182">
        <v>0</v>
      </c>
      <c r="O77" s="182">
        <f t="shared" si="16"/>
        <v>0</v>
      </c>
      <c r="P77" s="182">
        <v>0</v>
      </c>
      <c r="Q77" s="182">
        <f t="shared" si="17"/>
        <v>0</v>
      </c>
      <c r="R77" s="182"/>
      <c r="S77" s="182" t="s">
        <v>265</v>
      </c>
      <c r="T77" s="161">
        <v>0</v>
      </c>
      <c r="U77" s="161">
        <f>ROUND(E77*T77,2)</f>
        <v>0</v>
      </c>
      <c r="V77" s="161"/>
      <c r="W77" s="152"/>
      <c r="X77" s="152"/>
      <c r="Y77" s="152"/>
      <c r="Z77" s="152"/>
      <c r="AA77" s="152"/>
      <c r="AB77" s="152"/>
      <c r="AC77" s="152"/>
      <c r="AD77" s="152"/>
      <c r="AE77" s="152"/>
      <c r="AF77" s="152" t="s">
        <v>1756</v>
      </c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</row>
    <row r="78" spans="1:59" ht="33.75" outlineLevel="1" x14ac:dyDescent="0.2">
      <c r="A78" s="171">
        <v>36</v>
      </c>
      <c r="B78" s="172" t="s">
        <v>1853</v>
      </c>
      <c r="C78" s="187" t="s">
        <v>1854</v>
      </c>
      <c r="D78" s="173" t="s">
        <v>1855</v>
      </c>
      <c r="E78" s="174">
        <v>5</v>
      </c>
      <c r="F78" s="175"/>
      <c r="G78" s="176">
        <f t="shared" si="12"/>
        <v>0</v>
      </c>
      <c r="H78" s="175"/>
      <c r="I78" s="176">
        <f t="shared" si="13"/>
        <v>0</v>
      </c>
      <c r="J78" s="175"/>
      <c r="K78" s="176">
        <f t="shared" si="14"/>
        <v>0</v>
      </c>
      <c r="L78" s="176">
        <v>15</v>
      </c>
      <c r="M78" s="176">
        <f t="shared" si="15"/>
        <v>0</v>
      </c>
      <c r="N78" s="176">
        <v>1.08E-3</v>
      </c>
      <c r="O78" s="176">
        <f t="shared" si="16"/>
        <v>0.01</v>
      </c>
      <c r="P78" s="176">
        <v>0</v>
      </c>
      <c r="Q78" s="176">
        <f t="shared" si="17"/>
        <v>0</v>
      </c>
      <c r="R78" s="176"/>
      <c r="S78" s="176" t="s">
        <v>265</v>
      </c>
      <c r="T78" s="161">
        <v>0</v>
      </c>
      <c r="U78" s="161">
        <f>ROUND(E78*T78,2)</f>
        <v>0</v>
      </c>
      <c r="V78" s="161"/>
      <c r="W78" s="152"/>
      <c r="X78" s="152"/>
      <c r="Y78" s="152"/>
      <c r="Z78" s="152"/>
      <c r="AA78" s="152"/>
      <c r="AB78" s="152"/>
      <c r="AC78" s="152"/>
      <c r="AD78" s="152"/>
      <c r="AE78" s="152"/>
      <c r="AF78" s="152" t="s">
        <v>1756</v>
      </c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</row>
    <row r="79" spans="1:59" outlineLevel="1" x14ac:dyDescent="0.2">
      <c r="A79" s="159"/>
      <c r="B79" s="160"/>
      <c r="C79" s="248" t="s">
        <v>1856</v>
      </c>
      <c r="D79" s="249"/>
      <c r="E79" s="249"/>
      <c r="F79" s="249"/>
      <c r="G79" s="249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52"/>
      <c r="X79" s="152"/>
      <c r="Y79" s="152"/>
      <c r="Z79" s="152"/>
      <c r="AA79" s="152"/>
      <c r="AB79" s="152"/>
      <c r="AC79" s="152"/>
      <c r="AD79" s="152"/>
      <c r="AE79" s="152"/>
      <c r="AF79" s="152" t="s">
        <v>272</v>
      </c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</row>
    <row r="80" spans="1:59" outlineLevel="1" x14ac:dyDescent="0.2">
      <c r="A80" s="177">
        <v>37</v>
      </c>
      <c r="B80" s="178" t="s">
        <v>1857</v>
      </c>
      <c r="C80" s="186" t="s">
        <v>1858</v>
      </c>
      <c r="D80" s="179" t="s">
        <v>369</v>
      </c>
      <c r="E80" s="180">
        <v>0.126</v>
      </c>
      <c r="F80" s="181"/>
      <c r="G80" s="182">
        <f>ROUND(E80*F80,2)</f>
        <v>0</v>
      </c>
      <c r="H80" s="181"/>
      <c r="I80" s="182">
        <f>ROUND(E80*H80,2)</f>
        <v>0</v>
      </c>
      <c r="J80" s="181"/>
      <c r="K80" s="182">
        <f>ROUND(E80*J80,2)</f>
        <v>0</v>
      </c>
      <c r="L80" s="182">
        <v>15</v>
      </c>
      <c r="M80" s="182">
        <f>G80*(1+L80/100)</f>
        <v>0</v>
      </c>
      <c r="N80" s="182">
        <v>0</v>
      </c>
      <c r="O80" s="182">
        <f>ROUND(E80*N80,2)</f>
        <v>0</v>
      </c>
      <c r="P80" s="182">
        <v>0</v>
      </c>
      <c r="Q80" s="182">
        <f>ROUND(E80*P80,2)</f>
        <v>0</v>
      </c>
      <c r="R80" s="182" t="s">
        <v>1836</v>
      </c>
      <c r="S80" s="182" t="s">
        <v>269</v>
      </c>
      <c r="T80" s="161">
        <v>3.5630000000000002</v>
      </c>
      <c r="U80" s="161">
        <f>ROUND(E80*T80,2)</f>
        <v>0.45</v>
      </c>
      <c r="V80" s="161"/>
      <c r="W80" s="152"/>
      <c r="X80" s="152"/>
      <c r="Y80" s="152"/>
      <c r="Z80" s="152"/>
      <c r="AA80" s="152"/>
      <c r="AB80" s="152"/>
      <c r="AC80" s="152"/>
      <c r="AD80" s="152"/>
      <c r="AE80" s="152"/>
      <c r="AF80" s="152" t="s">
        <v>1756</v>
      </c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</row>
    <row r="81" spans="1:59" x14ac:dyDescent="0.2">
      <c r="A81" s="166" t="s">
        <v>260</v>
      </c>
      <c r="B81" s="167" t="s">
        <v>202</v>
      </c>
      <c r="C81" s="185" t="s">
        <v>203</v>
      </c>
      <c r="D81" s="168"/>
      <c r="E81" s="169"/>
      <c r="F81" s="170"/>
      <c r="G81" s="170">
        <f>SUMIF(AF82:AF93,"&lt;&gt;NOR",G82:G93)</f>
        <v>0</v>
      </c>
      <c r="H81" s="170"/>
      <c r="I81" s="170">
        <f>SUM(I82:I93)</f>
        <v>0</v>
      </c>
      <c r="J81" s="170"/>
      <c r="K81" s="170">
        <f>SUM(K82:K93)</f>
        <v>0</v>
      </c>
      <c r="L81" s="170"/>
      <c r="M81" s="170">
        <f>SUM(M82:M93)</f>
        <v>0</v>
      </c>
      <c r="N81" s="170"/>
      <c r="O81" s="170">
        <f>SUM(O82:O93)</f>
        <v>0</v>
      </c>
      <c r="P81" s="170"/>
      <c r="Q81" s="170">
        <f>SUM(Q82:Q93)</f>
        <v>0</v>
      </c>
      <c r="R81" s="170"/>
      <c r="S81" s="170"/>
      <c r="T81" s="165"/>
      <c r="U81" s="165">
        <f>SUM(U82:U93)</f>
        <v>0</v>
      </c>
      <c r="V81" s="165"/>
      <c r="AF81" t="s">
        <v>261</v>
      </c>
    </row>
    <row r="82" spans="1:59" outlineLevel="1" x14ac:dyDescent="0.2">
      <c r="A82" s="177">
        <v>38</v>
      </c>
      <c r="B82" s="178" t="s">
        <v>1859</v>
      </c>
      <c r="C82" s="186" t="s">
        <v>1860</v>
      </c>
      <c r="D82" s="179" t="s">
        <v>395</v>
      </c>
      <c r="E82" s="180">
        <v>8</v>
      </c>
      <c r="F82" s="181"/>
      <c r="G82" s="182">
        <f t="shared" ref="G82:G93" si="18">ROUND(E82*F82,2)</f>
        <v>0</v>
      </c>
      <c r="H82" s="181"/>
      <c r="I82" s="182">
        <f t="shared" ref="I82:I93" si="19">ROUND(E82*H82,2)</f>
        <v>0</v>
      </c>
      <c r="J82" s="181"/>
      <c r="K82" s="182">
        <f t="shared" ref="K82:K93" si="20">ROUND(E82*J82,2)</f>
        <v>0</v>
      </c>
      <c r="L82" s="182">
        <v>15</v>
      </c>
      <c r="M82" s="182">
        <f t="shared" ref="M82:M93" si="21">G82*(1+L82/100)</f>
        <v>0</v>
      </c>
      <c r="N82" s="182">
        <v>2.3000000000000001E-4</v>
      </c>
      <c r="O82" s="182">
        <f t="shared" ref="O82:O93" si="22">ROUND(E82*N82,2)</f>
        <v>0</v>
      </c>
      <c r="P82" s="182">
        <v>0</v>
      </c>
      <c r="Q82" s="182">
        <f t="shared" ref="Q82:Q93" si="23">ROUND(E82*P82,2)</f>
        <v>0</v>
      </c>
      <c r="R82" s="182"/>
      <c r="S82" s="182" t="s">
        <v>265</v>
      </c>
      <c r="T82" s="161">
        <v>0</v>
      </c>
      <c r="U82" s="161">
        <f>ROUND(E82*T82,2)</f>
        <v>0</v>
      </c>
      <c r="V82" s="161"/>
      <c r="W82" s="152"/>
      <c r="X82" s="152"/>
      <c r="Y82" s="152"/>
      <c r="Z82" s="152"/>
      <c r="AA82" s="152"/>
      <c r="AB82" s="152"/>
      <c r="AC82" s="152"/>
      <c r="AD82" s="152"/>
      <c r="AE82" s="152"/>
      <c r="AF82" s="152" t="s">
        <v>1756</v>
      </c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</row>
    <row r="83" spans="1:59" ht="22.5" outlineLevel="1" x14ac:dyDescent="0.2">
      <c r="A83" s="177">
        <v>39</v>
      </c>
      <c r="B83" s="178" t="s">
        <v>1861</v>
      </c>
      <c r="C83" s="186" t="s">
        <v>1862</v>
      </c>
      <c r="D83" s="179" t="s">
        <v>395</v>
      </c>
      <c r="E83" s="180">
        <v>3</v>
      </c>
      <c r="F83" s="181"/>
      <c r="G83" s="182">
        <f t="shared" si="18"/>
        <v>0</v>
      </c>
      <c r="H83" s="181"/>
      <c r="I83" s="182">
        <f t="shared" si="19"/>
        <v>0</v>
      </c>
      <c r="J83" s="181"/>
      <c r="K83" s="182">
        <f t="shared" si="20"/>
        <v>0</v>
      </c>
      <c r="L83" s="182">
        <v>15</v>
      </c>
      <c r="M83" s="182">
        <f t="shared" si="21"/>
        <v>0</v>
      </c>
      <c r="N83" s="182">
        <v>2.7999999999999998E-4</v>
      </c>
      <c r="O83" s="182">
        <f t="shared" si="22"/>
        <v>0</v>
      </c>
      <c r="P83" s="182">
        <v>0</v>
      </c>
      <c r="Q83" s="182">
        <f t="shared" si="23"/>
        <v>0</v>
      </c>
      <c r="R83" s="182"/>
      <c r="S83" s="182" t="s">
        <v>265</v>
      </c>
      <c r="T83" s="161">
        <v>0</v>
      </c>
      <c r="U83" s="161">
        <f>ROUND(E83*T83,2)</f>
        <v>0</v>
      </c>
      <c r="V83" s="161"/>
      <c r="W83" s="152"/>
      <c r="X83" s="152"/>
      <c r="Y83" s="152"/>
      <c r="Z83" s="152"/>
      <c r="AA83" s="152"/>
      <c r="AB83" s="152"/>
      <c r="AC83" s="152"/>
      <c r="AD83" s="152"/>
      <c r="AE83" s="152"/>
      <c r="AF83" s="152" t="s">
        <v>1759</v>
      </c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</row>
    <row r="84" spans="1:59" outlineLevel="1" x14ac:dyDescent="0.2">
      <c r="A84" s="177">
        <v>40</v>
      </c>
      <c r="B84" s="178" t="s">
        <v>1863</v>
      </c>
      <c r="C84" s="186" t="s">
        <v>1864</v>
      </c>
      <c r="D84" s="179" t="s">
        <v>395</v>
      </c>
      <c r="E84" s="180">
        <v>1</v>
      </c>
      <c r="F84" s="181"/>
      <c r="G84" s="182">
        <f t="shared" si="18"/>
        <v>0</v>
      </c>
      <c r="H84" s="181"/>
      <c r="I84" s="182">
        <f t="shared" si="19"/>
        <v>0</v>
      </c>
      <c r="J84" s="181"/>
      <c r="K84" s="182">
        <f t="shared" si="20"/>
        <v>0</v>
      </c>
      <c r="L84" s="182">
        <v>15</v>
      </c>
      <c r="M84" s="182">
        <f t="shared" si="21"/>
        <v>0</v>
      </c>
      <c r="N84" s="182">
        <v>2.7999999999999998E-4</v>
      </c>
      <c r="O84" s="182">
        <f t="shared" si="22"/>
        <v>0</v>
      </c>
      <c r="P84" s="182">
        <v>0</v>
      </c>
      <c r="Q84" s="182">
        <f t="shared" si="23"/>
        <v>0</v>
      </c>
      <c r="R84" s="182"/>
      <c r="S84" s="182" t="s">
        <v>265</v>
      </c>
      <c r="T84" s="161">
        <v>0</v>
      </c>
      <c r="U84" s="161">
        <f>ROUND(E84*T84,2)</f>
        <v>0</v>
      </c>
      <c r="V84" s="161"/>
      <c r="W84" s="152"/>
      <c r="X84" s="152"/>
      <c r="Y84" s="152"/>
      <c r="Z84" s="152"/>
      <c r="AA84" s="152"/>
      <c r="AB84" s="152"/>
      <c r="AC84" s="152"/>
      <c r="AD84" s="152"/>
      <c r="AE84" s="152"/>
      <c r="AF84" s="152" t="s">
        <v>1756</v>
      </c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</row>
    <row r="85" spans="1:59" outlineLevel="1" x14ac:dyDescent="0.2">
      <c r="A85" s="177">
        <v>41</v>
      </c>
      <c r="B85" s="178" t="s">
        <v>1865</v>
      </c>
      <c r="C85" s="186" t="s">
        <v>1866</v>
      </c>
      <c r="D85" s="179" t="s">
        <v>395</v>
      </c>
      <c r="E85" s="180">
        <v>1</v>
      </c>
      <c r="F85" s="181"/>
      <c r="G85" s="182">
        <f t="shared" si="18"/>
        <v>0</v>
      </c>
      <c r="H85" s="181"/>
      <c r="I85" s="182">
        <f t="shared" si="19"/>
        <v>0</v>
      </c>
      <c r="J85" s="181"/>
      <c r="K85" s="182">
        <f t="shared" si="20"/>
        <v>0</v>
      </c>
      <c r="L85" s="182">
        <v>15</v>
      </c>
      <c r="M85" s="182">
        <f t="shared" si="21"/>
        <v>0</v>
      </c>
      <c r="N85" s="182">
        <v>1.8000000000000001E-4</v>
      </c>
      <c r="O85" s="182">
        <f t="shared" si="22"/>
        <v>0</v>
      </c>
      <c r="P85" s="182">
        <v>0</v>
      </c>
      <c r="Q85" s="182">
        <f t="shared" si="23"/>
        <v>0</v>
      </c>
      <c r="R85" s="182"/>
      <c r="S85" s="182" t="s">
        <v>265</v>
      </c>
      <c r="T85" s="161">
        <v>0</v>
      </c>
      <c r="U85" s="161">
        <f>ROUND(E85*T85,2)</f>
        <v>0</v>
      </c>
      <c r="V85" s="161"/>
      <c r="W85" s="152"/>
      <c r="X85" s="152"/>
      <c r="Y85" s="152"/>
      <c r="Z85" s="152"/>
      <c r="AA85" s="152"/>
      <c r="AB85" s="152"/>
      <c r="AC85" s="152"/>
      <c r="AD85" s="152"/>
      <c r="AE85" s="152"/>
      <c r="AF85" s="152" t="s">
        <v>1756</v>
      </c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</row>
    <row r="86" spans="1:59" outlineLevel="1" x14ac:dyDescent="0.2">
      <c r="A86" s="177">
        <v>42</v>
      </c>
      <c r="B86" s="178" t="s">
        <v>1867</v>
      </c>
      <c r="C86" s="186" t="s">
        <v>1868</v>
      </c>
      <c r="D86" s="179" t="s">
        <v>395</v>
      </c>
      <c r="E86" s="180">
        <v>10</v>
      </c>
      <c r="F86" s="181"/>
      <c r="G86" s="182">
        <f t="shared" si="18"/>
        <v>0</v>
      </c>
      <c r="H86" s="181"/>
      <c r="I86" s="182">
        <f t="shared" si="19"/>
        <v>0</v>
      </c>
      <c r="J86" s="181"/>
      <c r="K86" s="182">
        <f t="shared" si="20"/>
        <v>0</v>
      </c>
      <c r="L86" s="182">
        <v>15</v>
      </c>
      <c r="M86" s="182">
        <f t="shared" si="21"/>
        <v>0</v>
      </c>
      <c r="N86" s="182">
        <v>2.2000000000000001E-4</v>
      </c>
      <c r="O86" s="182">
        <f t="shared" si="22"/>
        <v>0</v>
      </c>
      <c r="P86" s="182">
        <v>0</v>
      </c>
      <c r="Q86" s="182">
        <f t="shared" si="23"/>
        <v>0</v>
      </c>
      <c r="R86" s="182"/>
      <c r="S86" s="182" t="s">
        <v>265</v>
      </c>
      <c r="T86" s="161">
        <v>0</v>
      </c>
      <c r="U86" s="161">
        <f>ROUND(E86*T86,2)</f>
        <v>0</v>
      </c>
      <c r="V86" s="161"/>
      <c r="W86" s="152"/>
      <c r="X86" s="152"/>
      <c r="Y86" s="152"/>
      <c r="Z86" s="152"/>
      <c r="AA86" s="152"/>
      <c r="AB86" s="152"/>
      <c r="AC86" s="152"/>
      <c r="AD86" s="152"/>
      <c r="AE86" s="152"/>
      <c r="AF86" s="152" t="s">
        <v>1756</v>
      </c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</row>
    <row r="87" spans="1:59" outlineLevel="1" x14ac:dyDescent="0.2">
      <c r="A87" s="177">
        <v>43</v>
      </c>
      <c r="B87" s="178" t="s">
        <v>1869</v>
      </c>
      <c r="C87" s="186" t="s">
        <v>1870</v>
      </c>
      <c r="D87" s="179" t="s">
        <v>395</v>
      </c>
      <c r="E87" s="180">
        <v>1</v>
      </c>
      <c r="F87" s="181"/>
      <c r="G87" s="182">
        <f t="shared" si="18"/>
        <v>0</v>
      </c>
      <c r="H87" s="181"/>
      <c r="I87" s="182">
        <f t="shared" si="19"/>
        <v>0</v>
      </c>
      <c r="J87" s="181"/>
      <c r="K87" s="182">
        <f t="shared" si="20"/>
        <v>0</v>
      </c>
      <c r="L87" s="182">
        <v>15</v>
      </c>
      <c r="M87" s="182">
        <f t="shared" si="21"/>
        <v>0</v>
      </c>
      <c r="N87" s="182">
        <v>1.24E-3</v>
      </c>
      <c r="O87" s="182">
        <f t="shared" si="22"/>
        <v>0</v>
      </c>
      <c r="P87" s="182">
        <v>0</v>
      </c>
      <c r="Q87" s="182">
        <f t="shared" si="23"/>
        <v>0</v>
      </c>
      <c r="R87" s="182"/>
      <c r="S87" s="182" t="s">
        <v>265</v>
      </c>
      <c r="T87" s="161">
        <v>0</v>
      </c>
      <c r="U87" s="161">
        <f>ROUND(E87*T87,2)</f>
        <v>0</v>
      </c>
      <c r="V87" s="161"/>
      <c r="W87" s="152"/>
      <c r="X87" s="152"/>
      <c r="Y87" s="152"/>
      <c r="Z87" s="152"/>
      <c r="AA87" s="152"/>
      <c r="AB87" s="152"/>
      <c r="AC87" s="152"/>
      <c r="AD87" s="152"/>
      <c r="AE87" s="152"/>
      <c r="AF87" s="152" t="s">
        <v>1756</v>
      </c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</row>
    <row r="88" spans="1:59" outlineLevel="1" x14ac:dyDescent="0.2">
      <c r="A88" s="177">
        <v>44</v>
      </c>
      <c r="B88" s="178" t="s">
        <v>1871</v>
      </c>
      <c r="C88" s="186" t="s">
        <v>1872</v>
      </c>
      <c r="D88" s="179" t="s">
        <v>395</v>
      </c>
      <c r="E88" s="180">
        <v>2</v>
      </c>
      <c r="F88" s="181"/>
      <c r="G88" s="182">
        <f t="shared" si="18"/>
        <v>0</v>
      </c>
      <c r="H88" s="181"/>
      <c r="I88" s="182">
        <f t="shared" si="19"/>
        <v>0</v>
      </c>
      <c r="J88" s="181"/>
      <c r="K88" s="182">
        <f t="shared" si="20"/>
        <v>0</v>
      </c>
      <c r="L88" s="182">
        <v>15</v>
      </c>
      <c r="M88" s="182">
        <f t="shared" si="21"/>
        <v>0</v>
      </c>
      <c r="N88" s="182">
        <v>3.4000000000000002E-4</v>
      </c>
      <c r="O88" s="182">
        <f t="shared" si="22"/>
        <v>0</v>
      </c>
      <c r="P88" s="182">
        <v>0</v>
      </c>
      <c r="Q88" s="182">
        <f t="shared" si="23"/>
        <v>0</v>
      </c>
      <c r="R88" s="182"/>
      <c r="S88" s="182" t="s">
        <v>265</v>
      </c>
      <c r="T88" s="161">
        <v>0</v>
      </c>
      <c r="U88" s="161">
        <f>ROUND(E88*T88,2)</f>
        <v>0</v>
      </c>
      <c r="V88" s="161"/>
      <c r="W88" s="152"/>
      <c r="X88" s="152"/>
      <c r="Y88" s="152"/>
      <c r="Z88" s="152"/>
      <c r="AA88" s="152"/>
      <c r="AB88" s="152"/>
      <c r="AC88" s="152"/>
      <c r="AD88" s="152"/>
      <c r="AE88" s="152"/>
      <c r="AF88" s="152" t="s">
        <v>1756</v>
      </c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</row>
    <row r="89" spans="1:59" outlineLevel="1" x14ac:dyDescent="0.2">
      <c r="A89" s="177">
        <v>45</v>
      </c>
      <c r="B89" s="178" t="s">
        <v>1873</v>
      </c>
      <c r="C89" s="186" t="s">
        <v>1874</v>
      </c>
      <c r="D89" s="179" t="s">
        <v>395</v>
      </c>
      <c r="E89" s="180">
        <v>3</v>
      </c>
      <c r="F89" s="181"/>
      <c r="G89" s="182">
        <f t="shared" si="18"/>
        <v>0</v>
      </c>
      <c r="H89" s="181"/>
      <c r="I89" s="182">
        <f t="shared" si="19"/>
        <v>0</v>
      </c>
      <c r="J89" s="181"/>
      <c r="K89" s="182">
        <f t="shared" si="20"/>
        <v>0</v>
      </c>
      <c r="L89" s="182">
        <v>15</v>
      </c>
      <c r="M89" s="182">
        <f t="shared" si="21"/>
        <v>0</v>
      </c>
      <c r="N89" s="182">
        <v>5.0000000000000001E-4</v>
      </c>
      <c r="O89" s="182">
        <f t="shared" si="22"/>
        <v>0</v>
      </c>
      <c r="P89" s="182">
        <v>0</v>
      </c>
      <c r="Q89" s="182">
        <f t="shared" si="23"/>
        <v>0</v>
      </c>
      <c r="R89" s="182"/>
      <c r="S89" s="182" t="s">
        <v>265</v>
      </c>
      <c r="T89" s="161">
        <v>0</v>
      </c>
      <c r="U89" s="161">
        <f>ROUND(E89*T89,2)</f>
        <v>0</v>
      </c>
      <c r="V89" s="161"/>
      <c r="W89" s="152"/>
      <c r="X89" s="152"/>
      <c r="Y89" s="152"/>
      <c r="Z89" s="152"/>
      <c r="AA89" s="152"/>
      <c r="AB89" s="152"/>
      <c r="AC89" s="152"/>
      <c r="AD89" s="152"/>
      <c r="AE89" s="152"/>
      <c r="AF89" s="152" t="s">
        <v>1756</v>
      </c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</row>
    <row r="90" spans="1:59" outlineLevel="1" x14ac:dyDescent="0.2">
      <c r="A90" s="177">
        <v>46</v>
      </c>
      <c r="B90" s="178" t="s">
        <v>1875</v>
      </c>
      <c r="C90" s="186" t="s">
        <v>1876</v>
      </c>
      <c r="D90" s="179" t="s">
        <v>395</v>
      </c>
      <c r="E90" s="180">
        <v>2</v>
      </c>
      <c r="F90" s="181"/>
      <c r="G90" s="182">
        <f t="shared" si="18"/>
        <v>0</v>
      </c>
      <c r="H90" s="181"/>
      <c r="I90" s="182">
        <f t="shared" si="19"/>
        <v>0</v>
      </c>
      <c r="J90" s="181"/>
      <c r="K90" s="182">
        <f t="shared" si="20"/>
        <v>0</v>
      </c>
      <c r="L90" s="182">
        <v>15</v>
      </c>
      <c r="M90" s="182">
        <f t="shared" si="21"/>
        <v>0</v>
      </c>
      <c r="N90" s="182">
        <v>5.0000000000000001E-4</v>
      </c>
      <c r="O90" s="182">
        <f t="shared" si="22"/>
        <v>0</v>
      </c>
      <c r="P90" s="182">
        <v>0</v>
      </c>
      <c r="Q90" s="182">
        <f t="shared" si="23"/>
        <v>0</v>
      </c>
      <c r="R90" s="182"/>
      <c r="S90" s="182" t="s">
        <v>265</v>
      </c>
      <c r="T90" s="161">
        <v>0</v>
      </c>
      <c r="U90" s="161">
        <f>ROUND(E90*T90,2)</f>
        <v>0</v>
      </c>
      <c r="V90" s="161"/>
      <c r="W90" s="152"/>
      <c r="X90" s="152"/>
      <c r="Y90" s="152"/>
      <c r="Z90" s="152"/>
      <c r="AA90" s="152"/>
      <c r="AB90" s="152"/>
      <c r="AC90" s="152"/>
      <c r="AD90" s="152"/>
      <c r="AE90" s="152"/>
      <c r="AF90" s="152" t="s">
        <v>1759</v>
      </c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</row>
    <row r="91" spans="1:59" ht="22.5" outlineLevel="1" x14ac:dyDescent="0.2">
      <c r="A91" s="177">
        <v>47</v>
      </c>
      <c r="B91" s="178" t="s">
        <v>1877</v>
      </c>
      <c r="C91" s="186" t="s">
        <v>1878</v>
      </c>
      <c r="D91" s="179" t="s">
        <v>395</v>
      </c>
      <c r="E91" s="180">
        <v>2</v>
      </c>
      <c r="F91" s="181"/>
      <c r="G91" s="182">
        <f t="shared" si="18"/>
        <v>0</v>
      </c>
      <c r="H91" s="181"/>
      <c r="I91" s="182">
        <f t="shared" si="19"/>
        <v>0</v>
      </c>
      <c r="J91" s="181"/>
      <c r="K91" s="182">
        <f t="shared" si="20"/>
        <v>0</v>
      </c>
      <c r="L91" s="182">
        <v>15</v>
      </c>
      <c r="M91" s="182">
        <f t="shared" si="21"/>
        <v>0</v>
      </c>
      <c r="N91" s="182">
        <v>5.6999999999999998E-4</v>
      </c>
      <c r="O91" s="182">
        <f t="shared" si="22"/>
        <v>0</v>
      </c>
      <c r="P91" s="182">
        <v>0</v>
      </c>
      <c r="Q91" s="182">
        <f t="shared" si="23"/>
        <v>0</v>
      </c>
      <c r="R91" s="182"/>
      <c r="S91" s="182" t="s">
        <v>265</v>
      </c>
      <c r="T91" s="161">
        <v>0</v>
      </c>
      <c r="U91" s="161">
        <f>ROUND(E91*T91,2)</f>
        <v>0</v>
      </c>
      <c r="V91" s="161"/>
      <c r="W91" s="152"/>
      <c r="X91" s="152"/>
      <c r="Y91" s="152"/>
      <c r="Z91" s="152"/>
      <c r="AA91" s="152"/>
      <c r="AB91" s="152"/>
      <c r="AC91" s="152"/>
      <c r="AD91" s="152"/>
      <c r="AE91" s="152"/>
      <c r="AF91" s="152" t="s">
        <v>1756</v>
      </c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</row>
    <row r="92" spans="1:59" ht="22.5" outlineLevel="1" x14ac:dyDescent="0.2">
      <c r="A92" s="177">
        <v>48</v>
      </c>
      <c r="B92" s="178" t="s">
        <v>1879</v>
      </c>
      <c r="C92" s="186" t="s">
        <v>1880</v>
      </c>
      <c r="D92" s="179" t="s">
        <v>395</v>
      </c>
      <c r="E92" s="180">
        <v>1</v>
      </c>
      <c r="F92" s="181"/>
      <c r="G92" s="182">
        <f t="shared" si="18"/>
        <v>0</v>
      </c>
      <c r="H92" s="181"/>
      <c r="I92" s="182">
        <f t="shared" si="19"/>
        <v>0</v>
      </c>
      <c r="J92" s="181"/>
      <c r="K92" s="182">
        <f t="shared" si="20"/>
        <v>0</v>
      </c>
      <c r="L92" s="182">
        <v>15</v>
      </c>
      <c r="M92" s="182">
        <f t="shared" si="21"/>
        <v>0</v>
      </c>
      <c r="N92" s="182">
        <v>1.47E-3</v>
      </c>
      <c r="O92" s="182">
        <f t="shared" si="22"/>
        <v>0</v>
      </c>
      <c r="P92" s="182">
        <v>0</v>
      </c>
      <c r="Q92" s="182">
        <f t="shared" si="23"/>
        <v>0</v>
      </c>
      <c r="R92" s="182"/>
      <c r="S92" s="182" t="s">
        <v>265</v>
      </c>
      <c r="T92" s="161">
        <v>0</v>
      </c>
      <c r="U92" s="161">
        <f>ROUND(E92*T92,2)</f>
        <v>0</v>
      </c>
      <c r="V92" s="161"/>
      <c r="W92" s="152"/>
      <c r="X92" s="152"/>
      <c r="Y92" s="152"/>
      <c r="Z92" s="152"/>
      <c r="AA92" s="152"/>
      <c r="AB92" s="152"/>
      <c r="AC92" s="152"/>
      <c r="AD92" s="152"/>
      <c r="AE92" s="152"/>
      <c r="AF92" s="152" t="s">
        <v>1759</v>
      </c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</row>
    <row r="93" spans="1:59" ht="22.5" outlineLevel="1" x14ac:dyDescent="0.2">
      <c r="A93" s="177">
        <v>49</v>
      </c>
      <c r="B93" s="178" t="s">
        <v>1881</v>
      </c>
      <c r="C93" s="186" t="s">
        <v>1882</v>
      </c>
      <c r="D93" s="179" t="s">
        <v>369</v>
      </c>
      <c r="E93" s="180">
        <v>1.2E-2</v>
      </c>
      <c r="F93" s="181"/>
      <c r="G93" s="182">
        <f t="shared" si="18"/>
        <v>0</v>
      </c>
      <c r="H93" s="181"/>
      <c r="I93" s="182">
        <f t="shared" si="19"/>
        <v>0</v>
      </c>
      <c r="J93" s="181"/>
      <c r="K93" s="182">
        <f t="shared" si="20"/>
        <v>0</v>
      </c>
      <c r="L93" s="182">
        <v>15</v>
      </c>
      <c r="M93" s="182">
        <f t="shared" si="21"/>
        <v>0</v>
      </c>
      <c r="N93" s="182">
        <v>0</v>
      </c>
      <c r="O93" s="182">
        <f t="shared" si="22"/>
        <v>0</v>
      </c>
      <c r="P93" s="182">
        <v>0</v>
      </c>
      <c r="Q93" s="182">
        <f t="shared" si="23"/>
        <v>0</v>
      </c>
      <c r="R93" s="182"/>
      <c r="S93" s="182" t="s">
        <v>265</v>
      </c>
      <c r="T93" s="161">
        <v>0</v>
      </c>
      <c r="U93" s="161">
        <f>ROUND(E93*T93,2)</f>
        <v>0</v>
      </c>
      <c r="V93" s="161"/>
      <c r="W93" s="152"/>
      <c r="X93" s="152"/>
      <c r="Y93" s="152"/>
      <c r="Z93" s="152"/>
      <c r="AA93" s="152"/>
      <c r="AB93" s="152"/>
      <c r="AC93" s="152"/>
      <c r="AD93" s="152"/>
      <c r="AE93" s="152"/>
      <c r="AF93" s="152" t="s">
        <v>1756</v>
      </c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</row>
    <row r="94" spans="1:59" x14ac:dyDescent="0.2">
      <c r="A94" s="166" t="s">
        <v>260</v>
      </c>
      <c r="B94" s="167" t="s">
        <v>204</v>
      </c>
      <c r="C94" s="185" t="s">
        <v>205</v>
      </c>
      <c r="D94" s="168"/>
      <c r="E94" s="169"/>
      <c r="F94" s="170"/>
      <c r="G94" s="170">
        <f>SUMIF(AF95:AF136,"&lt;&gt;NOR",G95:G136)</f>
        <v>0</v>
      </c>
      <c r="H94" s="170"/>
      <c r="I94" s="170">
        <f>SUM(I95:I136)</f>
        <v>0</v>
      </c>
      <c r="J94" s="170"/>
      <c r="K94" s="170">
        <f>SUM(K95:K136)</f>
        <v>0</v>
      </c>
      <c r="L94" s="170"/>
      <c r="M94" s="170">
        <f>SUM(M95:M136)</f>
        <v>0</v>
      </c>
      <c r="N94" s="170"/>
      <c r="O94" s="170">
        <f>SUM(O95:O136)</f>
        <v>124.20000000000003</v>
      </c>
      <c r="P94" s="170"/>
      <c r="Q94" s="170">
        <f>SUM(Q95:Q136)</f>
        <v>0</v>
      </c>
      <c r="R94" s="170"/>
      <c r="S94" s="170"/>
      <c r="T94" s="165"/>
      <c r="U94" s="165">
        <f>SUM(U95:U136)</f>
        <v>15.09</v>
      </c>
      <c r="V94" s="165"/>
      <c r="AF94" t="s">
        <v>261</v>
      </c>
    </row>
    <row r="95" spans="1:59" ht="22.5" outlineLevel="1" x14ac:dyDescent="0.2">
      <c r="A95" s="177">
        <v>50</v>
      </c>
      <c r="B95" s="178" t="s">
        <v>1883</v>
      </c>
      <c r="C95" s="186" t="s">
        <v>1884</v>
      </c>
      <c r="D95" s="179" t="s">
        <v>395</v>
      </c>
      <c r="E95" s="180">
        <v>50</v>
      </c>
      <c r="F95" s="181"/>
      <c r="G95" s="182">
        <f>ROUND(E95*F95,2)</f>
        <v>0</v>
      </c>
      <c r="H95" s="181"/>
      <c r="I95" s="182">
        <f>ROUND(E95*H95,2)</f>
        <v>0</v>
      </c>
      <c r="J95" s="181"/>
      <c r="K95" s="182">
        <f>ROUND(E95*J95,2)</f>
        <v>0</v>
      </c>
      <c r="L95" s="182">
        <v>15</v>
      </c>
      <c r="M95" s="182">
        <f>G95*(1+L95/100)</f>
        <v>0</v>
      </c>
      <c r="N95" s="182">
        <v>0</v>
      </c>
      <c r="O95" s="182">
        <f>ROUND(E95*N95,2)</f>
        <v>0</v>
      </c>
      <c r="P95" s="182">
        <v>0</v>
      </c>
      <c r="Q95" s="182">
        <f>ROUND(E95*P95,2)</f>
        <v>0</v>
      </c>
      <c r="R95" s="182" t="s">
        <v>1836</v>
      </c>
      <c r="S95" s="182" t="s">
        <v>269</v>
      </c>
      <c r="T95" s="161">
        <v>0.26800000000000002</v>
      </c>
      <c r="U95" s="161">
        <f>ROUND(E95*T95,2)</f>
        <v>13.4</v>
      </c>
      <c r="V95" s="161"/>
      <c r="W95" s="152"/>
      <c r="X95" s="152"/>
      <c r="Y95" s="152"/>
      <c r="Z95" s="152"/>
      <c r="AA95" s="152"/>
      <c r="AB95" s="152"/>
      <c r="AC95" s="152"/>
      <c r="AD95" s="152"/>
      <c r="AE95" s="152"/>
      <c r="AF95" s="152" t="s">
        <v>1756</v>
      </c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</row>
    <row r="96" spans="1:59" outlineLevel="1" x14ac:dyDescent="0.2">
      <c r="A96" s="177">
        <v>51</v>
      </c>
      <c r="B96" s="178" t="s">
        <v>1885</v>
      </c>
      <c r="C96" s="186" t="s">
        <v>1886</v>
      </c>
      <c r="D96" s="179" t="s">
        <v>395</v>
      </c>
      <c r="E96" s="180">
        <v>3</v>
      </c>
      <c r="F96" s="181"/>
      <c r="G96" s="182">
        <f>ROUND(E96*F96,2)</f>
        <v>0</v>
      </c>
      <c r="H96" s="181"/>
      <c r="I96" s="182">
        <f>ROUND(E96*H96,2)</f>
        <v>0</v>
      </c>
      <c r="J96" s="181"/>
      <c r="K96" s="182">
        <f>ROUND(E96*J96,2)</f>
        <v>0</v>
      </c>
      <c r="L96" s="182">
        <v>15</v>
      </c>
      <c r="M96" s="182">
        <f>G96*(1+L96/100)</f>
        <v>0</v>
      </c>
      <c r="N96" s="182">
        <v>0</v>
      </c>
      <c r="O96" s="182">
        <f>ROUND(E96*N96,2)</f>
        <v>0</v>
      </c>
      <c r="P96" s="182">
        <v>0</v>
      </c>
      <c r="Q96" s="182">
        <f>ROUND(E96*P96,2)</f>
        <v>0</v>
      </c>
      <c r="R96" s="182"/>
      <c r="S96" s="182" t="s">
        <v>265</v>
      </c>
      <c r="T96" s="161">
        <v>0</v>
      </c>
      <c r="U96" s="161">
        <f>ROUND(E96*T96,2)</f>
        <v>0</v>
      </c>
      <c r="V96" s="161"/>
      <c r="W96" s="152"/>
      <c r="X96" s="152"/>
      <c r="Y96" s="152"/>
      <c r="Z96" s="152"/>
      <c r="AA96" s="152"/>
      <c r="AB96" s="152"/>
      <c r="AC96" s="152"/>
      <c r="AD96" s="152"/>
      <c r="AE96" s="152"/>
      <c r="AF96" s="152" t="s">
        <v>1756</v>
      </c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</row>
    <row r="97" spans="1:59" ht="33.75" outlineLevel="1" x14ac:dyDescent="0.2">
      <c r="A97" s="171">
        <v>52</v>
      </c>
      <c r="B97" s="172" t="s">
        <v>1887</v>
      </c>
      <c r="C97" s="187" t="s">
        <v>1888</v>
      </c>
      <c r="D97" s="173" t="s">
        <v>395</v>
      </c>
      <c r="E97" s="174">
        <v>2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15</v>
      </c>
      <c r="M97" s="176">
        <f>G97*(1+L97/100)</f>
        <v>0</v>
      </c>
      <c r="N97" s="176">
        <v>3.27E-2</v>
      </c>
      <c r="O97" s="176">
        <f>ROUND(E97*N97,2)</f>
        <v>7.0000000000000007E-2</v>
      </c>
      <c r="P97" s="176">
        <v>0</v>
      </c>
      <c r="Q97" s="176">
        <f>ROUND(E97*P97,2)</f>
        <v>0</v>
      </c>
      <c r="R97" s="176"/>
      <c r="S97" s="176" t="s">
        <v>265</v>
      </c>
      <c r="T97" s="161">
        <v>0</v>
      </c>
      <c r="U97" s="161">
        <f>ROUND(E97*T97,2)</f>
        <v>0</v>
      </c>
      <c r="V97" s="161"/>
      <c r="W97" s="152"/>
      <c r="X97" s="152"/>
      <c r="Y97" s="152"/>
      <c r="Z97" s="152"/>
      <c r="AA97" s="152"/>
      <c r="AB97" s="152"/>
      <c r="AC97" s="152"/>
      <c r="AD97" s="152"/>
      <c r="AE97" s="152"/>
      <c r="AF97" s="152" t="s">
        <v>1759</v>
      </c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</row>
    <row r="98" spans="1:59" ht="22.5" outlineLevel="1" x14ac:dyDescent="0.2">
      <c r="A98" s="159"/>
      <c r="B98" s="160"/>
      <c r="C98" s="248" t="s">
        <v>1889</v>
      </c>
      <c r="D98" s="249"/>
      <c r="E98" s="249"/>
      <c r="F98" s="249"/>
      <c r="G98" s="249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52"/>
      <c r="X98" s="152"/>
      <c r="Y98" s="152"/>
      <c r="Z98" s="152"/>
      <c r="AA98" s="152"/>
      <c r="AB98" s="152"/>
      <c r="AC98" s="152"/>
      <c r="AD98" s="152"/>
      <c r="AE98" s="152"/>
      <c r="AF98" s="152" t="s">
        <v>272</v>
      </c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83" t="str">
        <f>C98</f>
        <v>tvaru “D” a prohnutých profilů s kruhovým průřezem. Těleso je upravené pro spodní středové připojení s připojovací roztečí 50 mm. Otopná tělesa jsou dodávaná se sadou pro upevnění na stěnu včetně odvzdušňovací a zaslepovací zátky.</v>
      </c>
      <c r="BA98" s="152"/>
      <c r="BB98" s="152"/>
      <c r="BC98" s="152"/>
      <c r="BD98" s="152"/>
      <c r="BE98" s="152"/>
      <c r="BF98" s="152"/>
      <c r="BG98" s="152"/>
    </row>
    <row r="99" spans="1:59" ht="33.75" outlineLevel="1" x14ac:dyDescent="0.2">
      <c r="A99" s="171">
        <v>53</v>
      </c>
      <c r="B99" s="172" t="s">
        <v>3169</v>
      </c>
      <c r="C99" s="187" t="s">
        <v>3170</v>
      </c>
      <c r="D99" s="173" t="s">
        <v>395</v>
      </c>
      <c r="E99" s="174">
        <v>1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15</v>
      </c>
      <c r="M99" s="176">
        <f>G99*(1+L99/100)</f>
        <v>0</v>
      </c>
      <c r="N99" s="176">
        <v>3.27E-2</v>
      </c>
      <c r="O99" s="176">
        <f>ROUND(E99*N99,2)</f>
        <v>0.03</v>
      </c>
      <c r="P99" s="176">
        <v>0</v>
      </c>
      <c r="Q99" s="176">
        <f>ROUND(E99*P99,2)</f>
        <v>0</v>
      </c>
      <c r="R99" s="176"/>
      <c r="S99" s="176" t="s">
        <v>265</v>
      </c>
      <c r="T99" s="161">
        <v>0</v>
      </c>
      <c r="U99" s="161">
        <f>ROUND(E99*T99,2)</f>
        <v>0</v>
      </c>
      <c r="V99" s="161"/>
      <c r="W99" s="152"/>
      <c r="X99" s="152"/>
      <c r="Y99" s="152"/>
      <c r="Z99" s="152"/>
      <c r="AA99" s="152"/>
      <c r="AB99" s="152"/>
      <c r="AC99" s="152"/>
      <c r="AD99" s="152"/>
      <c r="AE99" s="152"/>
      <c r="AF99" s="152" t="s">
        <v>1759</v>
      </c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</row>
    <row r="100" spans="1:59" ht="22.5" outlineLevel="1" x14ac:dyDescent="0.2">
      <c r="A100" s="159"/>
      <c r="B100" s="160"/>
      <c r="C100" s="248" t="s">
        <v>1889</v>
      </c>
      <c r="D100" s="249"/>
      <c r="E100" s="249"/>
      <c r="F100" s="249"/>
      <c r="G100" s="249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 t="s">
        <v>272</v>
      </c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83" t="str">
        <f>C100</f>
        <v>tvaru “D” a prohnutých profilů s kruhovým průřezem. Těleso je upravené pro spodní středové připojení s připojovací roztečí 50 mm. Otopná tělesa jsou dodávaná se sadou pro upevnění na stěnu včetně odvzdušňovací a zaslepovací zátky.</v>
      </c>
      <c r="BA100" s="152"/>
      <c r="BB100" s="152"/>
      <c r="BC100" s="152"/>
      <c r="BD100" s="152"/>
      <c r="BE100" s="152"/>
      <c r="BF100" s="152"/>
      <c r="BG100" s="152"/>
    </row>
    <row r="101" spans="1:59" ht="33.75" outlineLevel="1" x14ac:dyDescent="0.2">
      <c r="A101" s="177">
        <v>54</v>
      </c>
      <c r="B101" s="178" t="s">
        <v>1890</v>
      </c>
      <c r="C101" s="186" t="s">
        <v>1891</v>
      </c>
      <c r="D101" s="179" t="s">
        <v>353</v>
      </c>
      <c r="E101" s="180">
        <v>290</v>
      </c>
      <c r="F101" s="181"/>
      <c r="G101" s="182">
        <f>ROUND(E101*F101,2)</f>
        <v>0</v>
      </c>
      <c r="H101" s="181"/>
      <c r="I101" s="182">
        <f>ROUND(E101*H101,2)</f>
        <v>0</v>
      </c>
      <c r="J101" s="181"/>
      <c r="K101" s="182">
        <f>ROUND(E101*J101,2)</f>
        <v>0</v>
      </c>
      <c r="L101" s="182">
        <v>15</v>
      </c>
      <c r="M101" s="182">
        <f>G101*(1+L101/100)</f>
        <v>0</v>
      </c>
      <c r="N101" s="182">
        <v>3.9100000000000003E-2</v>
      </c>
      <c r="O101" s="182">
        <f>ROUND(E101*N101,2)</f>
        <v>11.34</v>
      </c>
      <c r="P101" s="182">
        <v>0</v>
      </c>
      <c r="Q101" s="182">
        <f>ROUND(E101*P101,2)</f>
        <v>0</v>
      </c>
      <c r="R101" s="182"/>
      <c r="S101" s="182" t="s">
        <v>265</v>
      </c>
      <c r="T101" s="161">
        <v>0</v>
      </c>
      <c r="U101" s="161">
        <f>ROUND(E101*T101,2)</f>
        <v>0</v>
      </c>
      <c r="V101" s="161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 t="s">
        <v>1756</v>
      </c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</row>
    <row r="102" spans="1:59" ht="22.5" outlineLevel="1" x14ac:dyDescent="0.2">
      <c r="A102" s="171">
        <v>55</v>
      </c>
      <c r="B102" s="172" t="s">
        <v>1892</v>
      </c>
      <c r="C102" s="187" t="s">
        <v>1893</v>
      </c>
      <c r="D102" s="173" t="s">
        <v>364</v>
      </c>
      <c r="E102" s="174">
        <v>1800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15</v>
      </c>
      <c r="M102" s="176">
        <f>G102*(1+L102/100)</f>
        <v>0</v>
      </c>
      <c r="N102" s="176">
        <v>3.9100000000000003E-2</v>
      </c>
      <c r="O102" s="176">
        <f>ROUND(E102*N102,2)</f>
        <v>70.38</v>
      </c>
      <c r="P102" s="176">
        <v>0</v>
      </c>
      <c r="Q102" s="176">
        <f>ROUND(E102*P102,2)</f>
        <v>0</v>
      </c>
      <c r="R102" s="176"/>
      <c r="S102" s="176" t="s">
        <v>265</v>
      </c>
      <c r="T102" s="161">
        <v>0</v>
      </c>
      <c r="U102" s="161">
        <f>ROUND(E102*T102,2)</f>
        <v>0</v>
      </c>
      <c r="V102" s="161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 t="s">
        <v>1756</v>
      </c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</row>
    <row r="103" spans="1:59" outlineLevel="1" x14ac:dyDescent="0.2">
      <c r="A103" s="159"/>
      <c r="B103" s="160"/>
      <c r="C103" s="248" t="s">
        <v>1894</v>
      </c>
      <c r="D103" s="249"/>
      <c r="E103" s="249"/>
      <c r="F103" s="249"/>
      <c r="G103" s="249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 t="s">
        <v>272</v>
      </c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</row>
    <row r="104" spans="1:59" ht="33.75" outlineLevel="1" x14ac:dyDescent="0.2">
      <c r="A104" s="177">
        <v>56</v>
      </c>
      <c r="B104" s="178" t="s">
        <v>1895</v>
      </c>
      <c r="C104" s="186" t="s">
        <v>3171</v>
      </c>
      <c r="D104" s="179" t="s">
        <v>353</v>
      </c>
      <c r="E104" s="180">
        <v>290</v>
      </c>
      <c r="F104" s="181"/>
      <c r="G104" s="182">
        <f t="shared" ref="G104:G119" si="24">ROUND(E104*F104,2)</f>
        <v>0</v>
      </c>
      <c r="H104" s="181"/>
      <c r="I104" s="182">
        <f t="shared" ref="I104:I119" si="25">ROUND(E104*H104,2)</f>
        <v>0</v>
      </c>
      <c r="J104" s="181"/>
      <c r="K104" s="182">
        <f t="shared" ref="K104:K119" si="26">ROUND(E104*J104,2)</f>
        <v>0</v>
      </c>
      <c r="L104" s="182">
        <v>15</v>
      </c>
      <c r="M104" s="182">
        <f t="shared" ref="M104:M119" si="27">G104*(1+L104/100)</f>
        <v>0</v>
      </c>
      <c r="N104" s="182">
        <v>3.9100000000000003E-2</v>
      </c>
      <c r="O104" s="182">
        <f t="shared" ref="O104:O119" si="28">ROUND(E104*N104,2)</f>
        <v>11.34</v>
      </c>
      <c r="P104" s="182">
        <v>0</v>
      </c>
      <c r="Q104" s="182">
        <f t="shared" ref="Q104:Q119" si="29">ROUND(E104*P104,2)</f>
        <v>0</v>
      </c>
      <c r="R104" s="182"/>
      <c r="S104" s="182" t="s">
        <v>265</v>
      </c>
      <c r="T104" s="161">
        <v>0</v>
      </c>
      <c r="U104" s="161">
        <f>ROUND(E104*T104,2)</f>
        <v>0</v>
      </c>
      <c r="V104" s="161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 t="s">
        <v>1756</v>
      </c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</row>
    <row r="105" spans="1:59" ht="22.5" outlineLevel="1" x14ac:dyDescent="0.2">
      <c r="A105" s="177">
        <v>57</v>
      </c>
      <c r="B105" s="178" t="s">
        <v>1899</v>
      </c>
      <c r="C105" s="186" t="s">
        <v>1900</v>
      </c>
      <c r="D105" s="179" t="s">
        <v>395</v>
      </c>
      <c r="E105" s="180">
        <v>1</v>
      </c>
      <c r="F105" s="181"/>
      <c r="G105" s="182">
        <f t="shared" si="24"/>
        <v>0</v>
      </c>
      <c r="H105" s="181"/>
      <c r="I105" s="182">
        <f t="shared" si="25"/>
        <v>0</v>
      </c>
      <c r="J105" s="181"/>
      <c r="K105" s="182">
        <f t="shared" si="26"/>
        <v>0</v>
      </c>
      <c r="L105" s="182">
        <v>15</v>
      </c>
      <c r="M105" s="182">
        <f t="shared" si="27"/>
        <v>0</v>
      </c>
      <c r="N105" s="182">
        <v>3.9100000000000003E-2</v>
      </c>
      <c r="O105" s="182">
        <f t="shared" si="28"/>
        <v>0.04</v>
      </c>
      <c r="P105" s="182">
        <v>0</v>
      </c>
      <c r="Q105" s="182">
        <f t="shared" si="29"/>
        <v>0</v>
      </c>
      <c r="R105" s="182"/>
      <c r="S105" s="182" t="s">
        <v>265</v>
      </c>
      <c r="T105" s="161">
        <v>0</v>
      </c>
      <c r="U105" s="161">
        <f>ROUND(E105*T105,2)</f>
        <v>0</v>
      </c>
      <c r="V105" s="161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 t="s">
        <v>1759</v>
      </c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</row>
    <row r="106" spans="1:59" ht="22.5" outlineLevel="1" x14ac:dyDescent="0.2">
      <c r="A106" s="177">
        <v>58</v>
      </c>
      <c r="B106" s="178" t="s">
        <v>3172</v>
      </c>
      <c r="C106" s="186" t="s">
        <v>3173</v>
      </c>
      <c r="D106" s="179" t="s">
        <v>395</v>
      </c>
      <c r="E106" s="180">
        <v>1</v>
      </c>
      <c r="F106" s="181"/>
      <c r="G106" s="182">
        <f t="shared" si="24"/>
        <v>0</v>
      </c>
      <c r="H106" s="181"/>
      <c r="I106" s="182">
        <f t="shared" si="25"/>
        <v>0</v>
      </c>
      <c r="J106" s="181"/>
      <c r="K106" s="182">
        <f t="shared" si="26"/>
        <v>0</v>
      </c>
      <c r="L106" s="182">
        <v>15</v>
      </c>
      <c r="M106" s="182">
        <f t="shared" si="27"/>
        <v>0</v>
      </c>
      <c r="N106" s="182">
        <v>3.9100000000000003E-2</v>
      </c>
      <c r="O106" s="182">
        <f t="shared" si="28"/>
        <v>0.04</v>
      </c>
      <c r="P106" s="182">
        <v>0</v>
      </c>
      <c r="Q106" s="182">
        <f t="shared" si="29"/>
        <v>0</v>
      </c>
      <c r="R106" s="182"/>
      <c r="S106" s="182" t="s">
        <v>265</v>
      </c>
      <c r="T106" s="161">
        <v>0</v>
      </c>
      <c r="U106" s="161">
        <f>ROUND(E106*T106,2)</f>
        <v>0</v>
      </c>
      <c r="V106" s="161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 t="s">
        <v>1759</v>
      </c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</row>
    <row r="107" spans="1:59" ht="22.5" outlineLevel="1" x14ac:dyDescent="0.2">
      <c r="A107" s="177">
        <v>59</v>
      </c>
      <c r="B107" s="178" t="s">
        <v>1901</v>
      </c>
      <c r="C107" s="186" t="s">
        <v>1902</v>
      </c>
      <c r="D107" s="179" t="s">
        <v>395</v>
      </c>
      <c r="E107" s="180">
        <v>1</v>
      </c>
      <c r="F107" s="181"/>
      <c r="G107" s="182">
        <f t="shared" si="24"/>
        <v>0</v>
      </c>
      <c r="H107" s="181"/>
      <c r="I107" s="182">
        <f t="shared" si="25"/>
        <v>0</v>
      </c>
      <c r="J107" s="181"/>
      <c r="K107" s="182">
        <f t="shared" si="26"/>
        <v>0</v>
      </c>
      <c r="L107" s="182">
        <v>15</v>
      </c>
      <c r="M107" s="182">
        <f t="shared" si="27"/>
        <v>0</v>
      </c>
      <c r="N107" s="182">
        <v>3.9100000000000003E-2</v>
      </c>
      <c r="O107" s="182">
        <f t="shared" si="28"/>
        <v>0.04</v>
      </c>
      <c r="P107" s="182">
        <v>0</v>
      </c>
      <c r="Q107" s="182">
        <f t="shared" si="29"/>
        <v>0</v>
      </c>
      <c r="R107" s="182"/>
      <c r="S107" s="182" t="s">
        <v>265</v>
      </c>
      <c r="T107" s="161">
        <v>0</v>
      </c>
      <c r="U107" s="161">
        <f>ROUND(E107*T107,2)</f>
        <v>0</v>
      </c>
      <c r="V107" s="161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 t="s">
        <v>1759</v>
      </c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</row>
    <row r="108" spans="1:59" outlineLevel="1" x14ac:dyDescent="0.2">
      <c r="A108" s="177">
        <v>60</v>
      </c>
      <c r="B108" s="178" t="s">
        <v>1903</v>
      </c>
      <c r="C108" s="186" t="s">
        <v>1904</v>
      </c>
      <c r="D108" s="179" t="s">
        <v>395</v>
      </c>
      <c r="E108" s="180">
        <v>3</v>
      </c>
      <c r="F108" s="181"/>
      <c r="G108" s="182">
        <f t="shared" si="24"/>
        <v>0</v>
      </c>
      <c r="H108" s="181"/>
      <c r="I108" s="182">
        <f t="shared" si="25"/>
        <v>0</v>
      </c>
      <c r="J108" s="181"/>
      <c r="K108" s="182">
        <f t="shared" si="26"/>
        <v>0</v>
      </c>
      <c r="L108" s="182">
        <v>15</v>
      </c>
      <c r="M108" s="182">
        <f t="shared" si="27"/>
        <v>0</v>
      </c>
      <c r="N108" s="182">
        <v>3.9100000000000003E-2</v>
      </c>
      <c r="O108" s="182">
        <f t="shared" si="28"/>
        <v>0.12</v>
      </c>
      <c r="P108" s="182">
        <v>0</v>
      </c>
      <c r="Q108" s="182">
        <f t="shared" si="29"/>
        <v>0</v>
      </c>
      <c r="R108" s="182"/>
      <c r="S108" s="182" t="s">
        <v>265</v>
      </c>
      <c r="T108" s="161">
        <v>0</v>
      </c>
      <c r="U108" s="161">
        <f>ROUND(E108*T108,2)</f>
        <v>0</v>
      </c>
      <c r="V108" s="161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 t="s">
        <v>1759</v>
      </c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</row>
    <row r="109" spans="1:59" outlineLevel="1" x14ac:dyDescent="0.2">
      <c r="A109" s="177">
        <v>61</v>
      </c>
      <c r="B109" s="178" t="s">
        <v>1905</v>
      </c>
      <c r="C109" s="186" t="s">
        <v>1906</v>
      </c>
      <c r="D109" s="179" t="s">
        <v>395</v>
      </c>
      <c r="E109" s="180">
        <v>3</v>
      </c>
      <c r="F109" s="181"/>
      <c r="G109" s="182">
        <f t="shared" si="24"/>
        <v>0</v>
      </c>
      <c r="H109" s="181"/>
      <c r="I109" s="182">
        <f t="shared" si="25"/>
        <v>0</v>
      </c>
      <c r="J109" s="181"/>
      <c r="K109" s="182">
        <f t="shared" si="26"/>
        <v>0</v>
      </c>
      <c r="L109" s="182">
        <v>15</v>
      </c>
      <c r="M109" s="182">
        <f t="shared" si="27"/>
        <v>0</v>
      </c>
      <c r="N109" s="182">
        <v>3.9100000000000003E-2</v>
      </c>
      <c r="O109" s="182">
        <f t="shared" si="28"/>
        <v>0.12</v>
      </c>
      <c r="P109" s="182">
        <v>0</v>
      </c>
      <c r="Q109" s="182">
        <f t="shared" si="29"/>
        <v>0</v>
      </c>
      <c r="R109" s="182"/>
      <c r="S109" s="182" t="s">
        <v>265</v>
      </c>
      <c r="T109" s="161">
        <v>0</v>
      </c>
      <c r="U109" s="161">
        <f>ROUND(E109*T109,2)</f>
        <v>0</v>
      </c>
      <c r="V109" s="161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 t="s">
        <v>1759</v>
      </c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</row>
    <row r="110" spans="1:59" ht="22.5" outlineLevel="1" x14ac:dyDescent="0.2">
      <c r="A110" s="177">
        <v>62</v>
      </c>
      <c r="B110" s="178" t="s">
        <v>1907</v>
      </c>
      <c r="C110" s="186" t="s">
        <v>1908</v>
      </c>
      <c r="D110" s="179" t="s">
        <v>1500</v>
      </c>
      <c r="E110" s="180">
        <v>1</v>
      </c>
      <c r="F110" s="181"/>
      <c r="G110" s="182">
        <f t="shared" si="24"/>
        <v>0</v>
      </c>
      <c r="H110" s="181"/>
      <c r="I110" s="182">
        <f t="shared" si="25"/>
        <v>0</v>
      </c>
      <c r="J110" s="181"/>
      <c r="K110" s="182">
        <f t="shared" si="26"/>
        <v>0</v>
      </c>
      <c r="L110" s="182">
        <v>15</v>
      </c>
      <c r="M110" s="182">
        <f t="shared" si="27"/>
        <v>0</v>
      </c>
      <c r="N110" s="182">
        <v>3.9100000000000003E-2</v>
      </c>
      <c r="O110" s="182">
        <f t="shared" si="28"/>
        <v>0.04</v>
      </c>
      <c r="P110" s="182">
        <v>0</v>
      </c>
      <c r="Q110" s="182">
        <f t="shared" si="29"/>
        <v>0</v>
      </c>
      <c r="R110" s="182"/>
      <c r="S110" s="182" t="s">
        <v>265</v>
      </c>
      <c r="T110" s="161">
        <v>0</v>
      </c>
      <c r="U110" s="161">
        <f>ROUND(E110*T110,2)</f>
        <v>0</v>
      </c>
      <c r="V110" s="161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 t="s">
        <v>1756</v>
      </c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</row>
    <row r="111" spans="1:59" ht="22.5" outlineLevel="1" x14ac:dyDescent="0.2">
      <c r="A111" s="177">
        <v>63</v>
      </c>
      <c r="B111" s="178" t="s">
        <v>3174</v>
      </c>
      <c r="C111" s="186" t="s">
        <v>3175</v>
      </c>
      <c r="D111" s="179" t="s">
        <v>1500</v>
      </c>
      <c r="E111" s="180">
        <v>1</v>
      </c>
      <c r="F111" s="181"/>
      <c r="G111" s="182">
        <f t="shared" si="24"/>
        <v>0</v>
      </c>
      <c r="H111" s="181"/>
      <c r="I111" s="182">
        <f t="shared" si="25"/>
        <v>0</v>
      </c>
      <c r="J111" s="181"/>
      <c r="K111" s="182">
        <f t="shared" si="26"/>
        <v>0</v>
      </c>
      <c r="L111" s="182">
        <v>15</v>
      </c>
      <c r="M111" s="182">
        <f t="shared" si="27"/>
        <v>0</v>
      </c>
      <c r="N111" s="182">
        <v>3.9100000000000003E-2</v>
      </c>
      <c r="O111" s="182">
        <f t="shared" si="28"/>
        <v>0.04</v>
      </c>
      <c r="P111" s="182">
        <v>0</v>
      </c>
      <c r="Q111" s="182">
        <f t="shared" si="29"/>
        <v>0</v>
      </c>
      <c r="R111" s="182"/>
      <c r="S111" s="182" t="s">
        <v>265</v>
      </c>
      <c r="T111" s="161">
        <v>0</v>
      </c>
      <c r="U111" s="161">
        <f>ROUND(E111*T111,2)</f>
        <v>0</v>
      </c>
      <c r="V111" s="161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 t="s">
        <v>1756</v>
      </c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</row>
    <row r="112" spans="1:59" ht="22.5" outlineLevel="1" x14ac:dyDescent="0.2">
      <c r="A112" s="177">
        <v>64</v>
      </c>
      <c r="B112" s="178" t="s">
        <v>3176</v>
      </c>
      <c r="C112" s="186" t="s">
        <v>3177</v>
      </c>
      <c r="D112" s="179" t="s">
        <v>1500</v>
      </c>
      <c r="E112" s="180">
        <v>1</v>
      </c>
      <c r="F112" s="181"/>
      <c r="G112" s="182">
        <f t="shared" si="24"/>
        <v>0</v>
      </c>
      <c r="H112" s="181"/>
      <c r="I112" s="182">
        <f t="shared" si="25"/>
        <v>0</v>
      </c>
      <c r="J112" s="181"/>
      <c r="K112" s="182">
        <f t="shared" si="26"/>
        <v>0</v>
      </c>
      <c r="L112" s="182">
        <v>15</v>
      </c>
      <c r="M112" s="182">
        <f t="shared" si="27"/>
        <v>0</v>
      </c>
      <c r="N112" s="182">
        <v>3.9100000000000003E-2</v>
      </c>
      <c r="O112" s="182">
        <f t="shared" si="28"/>
        <v>0.04</v>
      </c>
      <c r="P112" s="182">
        <v>0</v>
      </c>
      <c r="Q112" s="182">
        <f t="shared" si="29"/>
        <v>0</v>
      </c>
      <c r="R112" s="182"/>
      <c r="S112" s="182" t="s">
        <v>265</v>
      </c>
      <c r="T112" s="161">
        <v>0</v>
      </c>
      <c r="U112" s="161">
        <f>ROUND(E112*T112,2)</f>
        <v>0</v>
      </c>
      <c r="V112" s="161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 t="s">
        <v>1756</v>
      </c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</row>
    <row r="113" spans="1:59" outlineLevel="1" x14ac:dyDescent="0.2">
      <c r="A113" s="177">
        <v>65</v>
      </c>
      <c r="B113" s="178" t="s">
        <v>1911</v>
      </c>
      <c r="C113" s="186" t="s">
        <v>1912</v>
      </c>
      <c r="D113" s="179" t="s">
        <v>364</v>
      </c>
      <c r="E113" s="180">
        <v>330</v>
      </c>
      <c r="F113" s="181"/>
      <c r="G113" s="182">
        <f t="shared" si="24"/>
        <v>0</v>
      </c>
      <c r="H113" s="181"/>
      <c r="I113" s="182">
        <f t="shared" si="25"/>
        <v>0</v>
      </c>
      <c r="J113" s="181"/>
      <c r="K113" s="182">
        <f t="shared" si="26"/>
        <v>0</v>
      </c>
      <c r="L113" s="182">
        <v>15</v>
      </c>
      <c r="M113" s="182">
        <f t="shared" si="27"/>
        <v>0</v>
      </c>
      <c r="N113" s="182">
        <v>3.9100000000000003E-2</v>
      </c>
      <c r="O113" s="182">
        <f t="shared" si="28"/>
        <v>12.9</v>
      </c>
      <c r="P113" s="182">
        <v>0</v>
      </c>
      <c r="Q113" s="182">
        <f t="shared" si="29"/>
        <v>0</v>
      </c>
      <c r="R113" s="182"/>
      <c r="S113" s="182" t="s">
        <v>265</v>
      </c>
      <c r="T113" s="161">
        <v>0</v>
      </c>
      <c r="U113" s="161">
        <f>ROUND(E113*T113,2)</f>
        <v>0</v>
      </c>
      <c r="V113" s="161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 t="s">
        <v>1756</v>
      </c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</row>
    <row r="114" spans="1:59" outlineLevel="1" x14ac:dyDescent="0.2">
      <c r="A114" s="177">
        <v>66</v>
      </c>
      <c r="B114" s="178" t="s">
        <v>1913</v>
      </c>
      <c r="C114" s="186" t="s">
        <v>1914</v>
      </c>
      <c r="D114" s="179" t="s">
        <v>1500</v>
      </c>
      <c r="E114" s="180">
        <v>24</v>
      </c>
      <c r="F114" s="181"/>
      <c r="G114" s="182">
        <f t="shared" si="24"/>
        <v>0</v>
      </c>
      <c r="H114" s="181"/>
      <c r="I114" s="182">
        <f t="shared" si="25"/>
        <v>0</v>
      </c>
      <c r="J114" s="181"/>
      <c r="K114" s="182">
        <f t="shared" si="26"/>
        <v>0</v>
      </c>
      <c r="L114" s="182">
        <v>15</v>
      </c>
      <c r="M114" s="182">
        <f t="shared" si="27"/>
        <v>0</v>
      </c>
      <c r="N114" s="182">
        <v>3.9100000000000003E-2</v>
      </c>
      <c r="O114" s="182">
        <f t="shared" si="28"/>
        <v>0.94</v>
      </c>
      <c r="P114" s="182">
        <v>0</v>
      </c>
      <c r="Q114" s="182">
        <f t="shared" si="29"/>
        <v>0</v>
      </c>
      <c r="R114" s="182"/>
      <c r="S114" s="182" t="s">
        <v>265</v>
      </c>
      <c r="T114" s="161">
        <v>0</v>
      </c>
      <c r="U114" s="161">
        <f>ROUND(E114*T114,2)</f>
        <v>0</v>
      </c>
      <c r="V114" s="161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 t="s">
        <v>1756</v>
      </c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</row>
    <row r="115" spans="1:59" outlineLevel="1" x14ac:dyDescent="0.2">
      <c r="A115" s="177">
        <v>67</v>
      </c>
      <c r="B115" s="178" t="s">
        <v>1915</v>
      </c>
      <c r="C115" s="186" t="s">
        <v>1916</v>
      </c>
      <c r="D115" s="179" t="s">
        <v>1500</v>
      </c>
      <c r="E115" s="180">
        <v>48</v>
      </c>
      <c r="F115" s="181"/>
      <c r="G115" s="182">
        <f t="shared" si="24"/>
        <v>0</v>
      </c>
      <c r="H115" s="181"/>
      <c r="I115" s="182">
        <f t="shared" si="25"/>
        <v>0</v>
      </c>
      <c r="J115" s="181"/>
      <c r="K115" s="182">
        <f t="shared" si="26"/>
        <v>0</v>
      </c>
      <c r="L115" s="182">
        <v>15</v>
      </c>
      <c r="M115" s="182">
        <f t="shared" si="27"/>
        <v>0</v>
      </c>
      <c r="N115" s="182">
        <v>3.9100000000000003E-2</v>
      </c>
      <c r="O115" s="182">
        <f t="shared" si="28"/>
        <v>1.88</v>
      </c>
      <c r="P115" s="182">
        <v>0</v>
      </c>
      <c r="Q115" s="182">
        <f t="shared" si="29"/>
        <v>0</v>
      </c>
      <c r="R115" s="182"/>
      <c r="S115" s="182" t="s">
        <v>265</v>
      </c>
      <c r="T115" s="161">
        <v>0</v>
      </c>
      <c r="U115" s="161">
        <f>ROUND(E115*T115,2)</f>
        <v>0</v>
      </c>
      <c r="V115" s="161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 t="s">
        <v>1756</v>
      </c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</row>
    <row r="116" spans="1:59" outlineLevel="1" x14ac:dyDescent="0.2">
      <c r="A116" s="177">
        <v>68</v>
      </c>
      <c r="B116" s="178" t="s">
        <v>1917</v>
      </c>
      <c r="C116" s="186" t="s">
        <v>1918</v>
      </c>
      <c r="D116" s="179" t="s">
        <v>1500</v>
      </c>
      <c r="E116" s="180">
        <v>100</v>
      </c>
      <c r="F116" s="181"/>
      <c r="G116" s="182">
        <f t="shared" si="24"/>
        <v>0</v>
      </c>
      <c r="H116" s="181"/>
      <c r="I116" s="182">
        <f t="shared" si="25"/>
        <v>0</v>
      </c>
      <c r="J116" s="181"/>
      <c r="K116" s="182">
        <f t="shared" si="26"/>
        <v>0</v>
      </c>
      <c r="L116" s="182">
        <v>15</v>
      </c>
      <c r="M116" s="182">
        <f t="shared" si="27"/>
        <v>0</v>
      </c>
      <c r="N116" s="182">
        <v>3.9100000000000003E-2</v>
      </c>
      <c r="O116" s="182">
        <f t="shared" si="28"/>
        <v>3.91</v>
      </c>
      <c r="P116" s="182">
        <v>0</v>
      </c>
      <c r="Q116" s="182">
        <f t="shared" si="29"/>
        <v>0</v>
      </c>
      <c r="R116" s="182"/>
      <c r="S116" s="182" t="s">
        <v>265</v>
      </c>
      <c r="T116" s="161">
        <v>0</v>
      </c>
      <c r="U116" s="161">
        <f>ROUND(E116*T116,2)</f>
        <v>0</v>
      </c>
      <c r="V116" s="161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 t="s">
        <v>1756</v>
      </c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</row>
    <row r="117" spans="1:59" ht="22.5" outlineLevel="1" x14ac:dyDescent="0.2">
      <c r="A117" s="177">
        <v>69</v>
      </c>
      <c r="B117" s="178" t="s">
        <v>1919</v>
      </c>
      <c r="C117" s="186" t="s">
        <v>1920</v>
      </c>
      <c r="D117" s="179" t="s">
        <v>1500</v>
      </c>
      <c r="E117" s="180">
        <v>50</v>
      </c>
      <c r="F117" s="181"/>
      <c r="G117" s="182">
        <f t="shared" si="24"/>
        <v>0</v>
      </c>
      <c r="H117" s="181"/>
      <c r="I117" s="182">
        <f t="shared" si="25"/>
        <v>0</v>
      </c>
      <c r="J117" s="181"/>
      <c r="K117" s="182">
        <f t="shared" si="26"/>
        <v>0</v>
      </c>
      <c r="L117" s="182">
        <v>15</v>
      </c>
      <c r="M117" s="182">
        <f t="shared" si="27"/>
        <v>0</v>
      </c>
      <c r="N117" s="182">
        <v>3.9100000000000003E-2</v>
      </c>
      <c r="O117" s="182">
        <f t="shared" si="28"/>
        <v>1.96</v>
      </c>
      <c r="P117" s="182">
        <v>0</v>
      </c>
      <c r="Q117" s="182">
        <f t="shared" si="29"/>
        <v>0</v>
      </c>
      <c r="R117" s="182"/>
      <c r="S117" s="182" t="s">
        <v>265</v>
      </c>
      <c r="T117" s="161">
        <v>0</v>
      </c>
      <c r="U117" s="161">
        <f>ROUND(E117*T117,2)</f>
        <v>0</v>
      </c>
      <c r="V117" s="161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 t="s">
        <v>1759</v>
      </c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</row>
    <row r="118" spans="1:59" outlineLevel="1" x14ac:dyDescent="0.2">
      <c r="A118" s="177">
        <v>70</v>
      </c>
      <c r="B118" s="178" t="s">
        <v>1921</v>
      </c>
      <c r="C118" s="186" t="s">
        <v>1922</v>
      </c>
      <c r="D118" s="179" t="s">
        <v>1500</v>
      </c>
      <c r="E118" s="180">
        <v>56</v>
      </c>
      <c r="F118" s="181"/>
      <c r="G118" s="182">
        <f t="shared" si="24"/>
        <v>0</v>
      </c>
      <c r="H118" s="181"/>
      <c r="I118" s="182">
        <f t="shared" si="25"/>
        <v>0</v>
      </c>
      <c r="J118" s="181"/>
      <c r="K118" s="182">
        <f t="shared" si="26"/>
        <v>0</v>
      </c>
      <c r="L118" s="182">
        <v>15</v>
      </c>
      <c r="M118" s="182">
        <f t="shared" si="27"/>
        <v>0</v>
      </c>
      <c r="N118" s="182">
        <v>3.9100000000000003E-2</v>
      </c>
      <c r="O118" s="182">
        <f t="shared" si="28"/>
        <v>2.19</v>
      </c>
      <c r="P118" s="182">
        <v>0</v>
      </c>
      <c r="Q118" s="182">
        <f t="shared" si="29"/>
        <v>0</v>
      </c>
      <c r="R118" s="182"/>
      <c r="S118" s="182" t="s">
        <v>265</v>
      </c>
      <c r="T118" s="161">
        <v>0</v>
      </c>
      <c r="U118" s="161">
        <f>ROUND(E118*T118,2)</f>
        <v>0</v>
      </c>
      <c r="V118" s="161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 t="s">
        <v>1759</v>
      </c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</row>
    <row r="119" spans="1:59" ht="22.5" outlineLevel="1" x14ac:dyDescent="0.2">
      <c r="A119" s="171">
        <v>71</v>
      </c>
      <c r="B119" s="172" t="s">
        <v>1923</v>
      </c>
      <c r="C119" s="187" t="s">
        <v>1924</v>
      </c>
      <c r="D119" s="173" t="s">
        <v>1500</v>
      </c>
      <c r="E119" s="174">
        <v>5</v>
      </c>
      <c r="F119" s="175"/>
      <c r="G119" s="176">
        <f t="shared" si="24"/>
        <v>0</v>
      </c>
      <c r="H119" s="175"/>
      <c r="I119" s="176">
        <f t="shared" si="25"/>
        <v>0</v>
      </c>
      <c r="J119" s="175"/>
      <c r="K119" s="176">
        <f t="shared" si="26"/>
        <v>0</v>
      </c>
      <c r="L119" s="176">
        <v>15</v>
      </c>
      <c r="M119" s="176">
        <f t="shared" si="27"/>
        <v>0</v>
      </c>
      <c r="N119" s="176">
        <v>3.9100000000000003E-2</v>
      </c>
      <c r="O119" s="176">
        <f t="shared" si="28"/>
        <v>0.2</v>
      </c>
      <c r="P119" s="176">
        <v>0</v>
      </c>
      <c r="Q119" s="176">
        <f t="shared" si="29"/>
        <v>0</v>
      </c>
      <c r="R119" s="176"/>
      <c r="S119" s="176" t="s">
        <v>265</v>
      </c>
      <c r="T119" s="161">
        <v>0</v>
      </c>
      <c r="U119" s="161">
        <f>ROUND(E119*T119,2)</f>
        <v>0</v>
      </c>
      <c r="V119" s="161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 t="s">
        <v>1759</v>
      </c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</row>
    <row r="120" spans="1:59" outlineLevel="1" x14ac:dyDescent="0.2">
      <c r="A120" s="159"/>
      <c r="B120" s="160"/>
      <c r="C120" s="248" t="s">
        <v>1925</v>
      </c>
      <c r="D120" s="249"/>
      <c r="E120" s="249"/>
      <c r="F120" s="249"/>
      <c r="G120" s="249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 t="s">
        <v>272</v>
      </c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</row>
    <row r="121" spans="1:59" outlineLevel="1" x14ac:dyDescent="0.2">
      <c r="A121" s="159"/>
      <c r="B121" s="160"/>
      <c r="C121" s="246" t="s">
        <v>1926</v>
      </c>
      <c r="D121" s="247"/>
      <c r="E121" s="247"/>
      <c r="F121" s="247"/>
      <c r="G121" s="247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 t="s">
        <v>272</v>
      </c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</row>
    <row r="122" spans="1:59" ht="33.75" outlineLevel="1" x14ac:dyDescent="0.2">
      <c r="A122" s="171">
        <v>72</v>
      </c>
      <c r="B122" s="172" t="s">
        <v>1927</v>
      </c>
      <c r="C122" s="187" t="s">
        <v>3178</v>
      </c>
      <c r="D122" s="173" t="s">
        <v>1500</v>
      </c>
      <c r="E122" s="174">
        <v>5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15</v>
      </c>
      <c r="M122" s="176">
        <f>G122*(1+L122/100)</f>
        <v>0</v>
      </c>
      <c r="N122" s="176">
        <v>3.9100000000000003E-2</v>
      </c>
      <c r="O122" s="176">
        <f>ROUND(E122*N122,2)</f>
        <v>0.2</v>
      </c>
      <c r="P122" s="176">
        <v>0</v>
      </c>
      <c r="Q122" s="176">
        <f>ROUND(E122*P122,2)</f>
        <v>0</v>
      </c>
      <c r="R122" s="176"/>
      <c r="S122" s="176" t="s">
        <v>265</v>
      </c>
      <c r="T122" s="161">
        <v>0</v>
      </c>
      <c r="U122" s="161">
        <f>ROUND(E122*T122,2)</f>
        <v>0</v>
      </c>
      <c r="V122" s="161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 t="s">
        <v>1759</v>
      </c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</row>
    <row r="123" spans="1:59" outlineLevel="1" x14ac:dyDescent="0.2">
      <c r="A123" s="159"/>
      <c r="B123" s="160"/>
      <c r="C123" s="248" t="s">
        <v>1929</v>
      </c>
      <c r="D123" s="249"/>
      <c r="E123" s="249"/>
      <c r="F123" s="249"/>
      <c r="G123" s="249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 t="s">
        <v>272</v>
      </c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</row>
    <row r="124" spans="1:59" outlineLevel="1" x14ac:dyDescent="0.2">
      <c r="A124" s="159"/>
      <c r="B124" s="160"/>
      <c r="C124" s="246" t="s">
        <v>1930</v>
      </c>
      <c r="D124" s="247"/>
      <c r="E124" s="247"/>
      <c r="F124" s="247"/>
      <c r="G124" s="247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 t="s">
        <v>272</v>
      </c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</row>
    <row r="125" spans="1:59" outlineLevel="1" x14ac:dyDescent="0.2">
      <c r="A125" s="159"/>
      <c r="B125" s="160"/>
      <c r="C125" s="246" t="s">
        <v>1931</v>
      </c>
      <c r="D125" s="247"/>
      <c r="E125" s="247"/>
      <c r="F125" s="247"/>
      <c r="G125" s="247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 t="s">
        <v>272</v>
      </c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</row>
    <row r="126" spans="1:59" outlineLevel="1" x14ac:dyDescent="0.2">
      <c r="A126" s="159"/>
      <c r="B126" s="160"/>
      <c r="C126" s="246" t="s">
        <v>1932</v>
      </c>
      <c r="D126" s="247"/>
      <c r="E126" s="247"/>
      <c r="F126" s="247"/>
      <c r="G126" s="247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 t="s">
        <v>272</v>
      </c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</row>
    <row r="127" spans="1:59" outlineLevel="1" x14ac:dyDescent="0.2">
      <c r="A127" s="159"/>
      <c r="B127" s="160"/>
      <c r="C127" s="246" t="s">
        <v>1933</v>
      </c>
      <c r="D127" s="247"/>
      <c r="E127" s="247"/>
      <c r="F127" s="247"/>
      <c r="G127" s="247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 t="s">
        <v>272</v>
      </c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</row>
    <row r="128" spans="1:59" ht="22.5" outlineLevel="1" x14ac:dyDescent="0.2">
      <c r="A128" s="171">
        <v>73</v>
      </c>
      <c r="B128" s="172" t="s">
        <v>1934</v>
      </c>
      <c r="C128" s="187" t="s">
        <v>3179</v>
      </c>
      <c r="D128" s="173" t="s">
        <v>1500</v>
      </c>
      <c r="E128" s="174">
        <v>2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15</v>
      </c>
      <c r="M128" s="176">
        <f>G128*(1+L128/100)</f>
        <v>0</v>
      </c>
      <c r="N128" s="176">
        <v>3.9100000000000003E-2</v>
      </c>
      <c r="O128" s="176">
        <f>ROUND(E128*N128,2)</f>
        <v>0.08</v>
      </c>
      <c r="P128" s="176">
        <v>0</v>
      </c>
      <c r="Q128" s="176">
        <f>ROUND(E128*P128,2)</f>
        <v>0</v>
      </c>
      <c r="R128" s="176"/>
      <c r="S128" s="176" t="s">
        <v>265</v>
      </c>
      <c r="T128" s="161">
        <v>0</v>
      </c>
      <c r="U128" s="161">
        <f>ROUND(E128*T128,2)</f>
        <v>0</v>
      </c>
      <c r="V128" s="161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 t="s">
        <v>1759</v>
      </c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</row>
    <row r="129" spans="1:59" outlineLevel="1" x14ac:dyDescent="0.2">
      <c r="A129" s="159"/>
      <c r="B129" s="160"/>
      <c r="C129" s="248" t="s">
        <v>1936</v>
      </c>
      <c r="D129" s="249"/>
      <c r="E129" s="249"/>
      <c r="F129" s="249"/>
      <c r="G129" s="249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 t="s">
        <v>272</v>
      </c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</row>
    <row r="130" spans="1:59" outlineLevel="1" x14ac:dyDescent="0.2">
      <c r="A130" s="159"/>
      <c r="B130" s="160"/>
      <c r="C130" s="246" t="s">
        <v>1937</v>
      </c>
      <c r="D130" s="247"/>
      <c r="E130" s="247"/>
      <c r="F130" s="247"/>
      <c r="G130" s="247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 t="s">
        <v>272</v>
      </c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</row>
    <row r="131" spans="1:59" outlineLevel="1" x14ac:dyDescent="0.2">
      <c r="A131" s="159"/>
      <c r="B131" s="160"/>
      <c r="C131" s="246" t="s">
        <v>1938</v>
      </c>
      <c r="D131" s="247"/>
      <c r="E131" s="247"/>
      <c r="F131" s="247"/>
      <c r="G131" s="247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 t="s">
        <v>272</v>
      </c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</row>
    <row r="132" spans="1:59" outlineLevel="1" x14ac:dyDescent="0.2">
      <c r="A132" s="159"/>
      <c r="B132" s="160"/>
      <c r="C132" s="246" t="s">
        <v>1939</v>
      </c>
      <c r="D132" s="247"/>
      <c r="E132" s="247"/>
      <c r="F132" s="247"/>
      <c r="G132" s="247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 t="s">
        <v>272</v>
      </c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</row>
    <row r="133" spans="1:59" outlineLevel="1" x14ac:dyDescent="0.2">
      <c r="A133" s="177">
        <v>74</v>
      </c>
      <c r="B133" s="178" t="s">
        <v>1940</v>
      </c>
      <c r="C133" s="186" t="s">
        <v>1941</v>
      </c>
      <c r="D133" s="179" t="s">
        <v>1500</v>
      </c>
      <c r="E133" s="180">
        <v>56</v>
      </c>
      <c r="F133" s="181"/>
      <c r="G133" s="182">
        <f>ROUND(E133*F133,2)</f>
        <v>0</v>
      </c>
      <c r="H133" s="181"/>
      <c r="I133" s="182">
        <f>ROUND(E133*H133,2)</f>
        <v>0</v>
      </c>
      <c r="J133" s="181"/>
      <c r="K133" s="182">
        <f>ROUND(E133*J133,2)</f>
        <v>0</v>
      </c>
      <c r="L133" s="182">
        <v>15</v>
      </c>
      <c r="M133" s="182">
        <f>G133*(1+L133/100)</f>
        <v>0</v>
      </c>
      <c r="N133" s="182">
        <v>3.9100000000000003E-2</v>
      </c>
      <c r="O133" s="182">
        <f>ROUND(E133*N133,2)</f>
        <v>2.19</v>
      </c>
      <c r="P133" s="182">
        <v>0</v>
      </c>
      <c r="Q133" s="182">
        <f>ROUND(E133*P133,2)</f>
        <v>0</v>
      </c>
      <c r="R133" s="182"/>
      <c r="S133" s="182" t="s">
        <v>265</v>
      </c>
      <c r="T133" s="161">
        <v>0</v>
      </c>
      <c r="U133" s="161">
        <f>ROUND(E133*T133,2)</f>
        <v>0</v>
      </c>
      <c r="V133" s="161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 t="s">
        <v>1759</v>
      </c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</row>
    <row r="134" spans="1:59" ht="22.5" outlineLevel="1" x14ac:dyDescent="0.2">
      <c r="A134" s="177">
        <v>75</v>
      </c>
      <c r="B134" s="178" t="s">
        <v>1942</v>
      </c>
      <c r="C134" s="186" t="s">
        <v>1943</v>
      </c>
      <c r="D134" s="179" t="s">
        <v>364</v>
      </c>
      <c r="E134" s="180">
        <v>25</v>
      </c>
      <c r="F134" s="181"/>
      <c r="G134" s="182">
        <f>ROUND(E134*F134,2)</f>
        <v>0</v>
      </c>
      <c r="H134" s="181"/>
      <c r="I134" s="182">
        <f>ROUND(E134*H134,2)</f>
        <v>0</v>
      </c>
      <c r="J134" s="181"/>
      <c r="K134" s="182">
        <f>ROUND(E134*J134,2)</f>
        <v>0</v>
      </c>
      <c r="L134" s="182">
        <v>15</v>
      </c>
      <c r="M134" s="182">
        <f>G134*(1+L134/100)</f>
        <v>0</v>
      </c>
      <c r="N134" s="182">
        <v>3.9100000000000003E-2</v>
      </c>
      <c r="O134" s="182">
        <f>ROUND(E134*N134,2)</f>
        <v>0.98</v>
      </c>
      <c r="P134" s="182">
        <v>0</v>
      </c>
      <c r="Q134" s="182">
        <f>ROUND(E134*P134,2)</f>
        <v>0</v>
      </c>
      <c r="R134" s="182"/>
      <c r="S134" s="182" t="s">
        <v>265</v>
      </c>
      <c r="T134" s="161">
        <v>0</v>
      </c>
      <c r="U134" s="161">
        <f>ROUND(E134*T134,2)</f>
        <v>0</v>
      </c>
      <c r="V134" s="161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 t="s">
        <v>1756</v>
      </c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</row>
    <row r="135" spans="1:59" ht="22.5" outlineLevel="1" x14ac:dyDescent="0.2">
      <c r="A135" s="177">
        <v>76</v>
      </c>
      <c r="B135" s="178" t="s">
        <v>1944</v>
      </c>
      <c r="C135" s="186" t="s">
        <v>1945</v>
      </c>
      <c r="D135" s="179" t="s">
        <v>364</v>
      </c>
      <c r="E135" s="180">
        <v>80</v>
      </c>
      <c r="F135" s="181"/>
      <c r="G135" s="182">
        <f>ROUND(E135*F135,2)</f>
        <v>0</v>
      </c>
      <c r="H135" s="181"/>
      <c r="I135" s="182">
        <f>ROUND(E135*H135,2)</f>
        <v>0</v>
      </c>
      <c r="J135" s="181"/>
      <c r="K135" s="182">
        <f>ROUND(E135*J135,2)</f>
        <v>0</v>
      </c>
      <c r="L135" s="182">
        <v>15</v>
      </c>
      <c r="M135" s="182">
        <f>G135*(1+L135/100)</f>
        <v>0</v>
      </c>
      <c r="N135" s="182">
        <v>3.9100000000000003E-2</v>
      </c>
      <c r="O135" s="182">
        <f>ROUND(E135*N135,2)</f>
        <v>3.13</v>
      </c>
      <c r="P135" s="182">
        <v>0</v>
      </c>
      <c r="Q135" s="182">
        <f>ROUND(E135*P135,2)</f>
        <v>0</v>
      </c>
      <c r="R135" s="182"/>
      <c r="S135" s="182" t="s">
        <v>265</v>
      </c>
      <c r="T135" s="161">
        <v>0</v>
      </c>
      <c r="U135" s="161">
        <f>ROUND(E135*T135,2)</f>
        <v>0</v>
      </c>
      <c r="V135" s="161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 t="s">
        <v>1759</v>
      </c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</row>
    <row r="136" spans="1:59" outlineLevel="1" x14ac:dyDescent="0.2">
      <c r="A136" s="177">
        <v>77</v>
      </c>
      <c r="B136" s="178" t="s">
        <v>1946</v>
      </c>
      <c r="C136" s="186" t="s">
        <v>1947</v>
      </c>
      <c r="D136" s="179" t="s">
        <v>369</v>
      </c>
      <c r="E136" s="180">
        <v>0.55000000000000004</v>
      </c>
      <c r="F136" s="181"/>
      <c r="G136" s="182">
        <f>ROUND(E136*F136,2)</f>
        <v>0</v>
      </c>
      <c r="H136" s="181"/>
      <c r="I136" s="182">
        <f>ROUND(E136*H136,2)</f>
        <v>0</v>
      </c>
      <c r="J136" s="181"/>
      <c r="K136" s="182">
        <f>ROUND(E136*J136,2)</f>
        <v>0</v>
      </c>
      <c r="L136" s="182">
        <v>15</v>
      </c>
      <c r="M136" s="182">
        <f>G136*(1+L136/100)</f>
        <v>0</v>
      </c>
      <c r="N136" s="182">
        <v>0</v>
      </c>
      <c r="O136" s="182">
        <f>ROUND(E136*N136,2)</f>
        <v>0</v>
      </c>
      <c r="P136" s="182">
        <v>0</v>
      </c>
      <c r="Q136" s="182">
        <f>ROUND(E136*P136,2)</f>
        <v>0</v>
      </c>
      <c r="R136" s="182" t="s">
        <v>1836</v>
      </c>
      <c r="S136" s="182" t="s">
        <v>269</v>
      </c>
      <c r="T136" s="161">
        <v>3.0750000000000002</v>
      </c>
      <c r="U136" s="161">
        <f>ROUND(E136*T136,2)</f>
        <v>1.69</v>
      </c>
      <c r="V136" s="161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 t="s">
        <v>1756</v>
      </c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</row>
    <row r="137" spans="1:59" x14ac:dyDescent="0.2">
      <c r="A137" s="166" t="s">
        <v>260</v>
      </c>
      <c r="B137" s="167" t="s">
        <v>134</v>
      </c>
      <c r="C137" s="185" t="s">
        <v>135</v>
      </c>
      <c r="D137" s="168"/>
      <c r="E137" s="169"/>
      <c r="F137" s="170"/>
      <c r="G137" s="170">
        <f>SUMIF(AF138:AF138,"&lt;&gt;NOR",G138:G138)</f>
        <v>0</v>
      </c>
      <c r="H137" s="170"/>
      <c r="I137" s="170">
        <f>SUM(I138:I138)</f>
        <v>0</v>
      </c>
      <c r="J137" s="170"/>
      <c r="K137" s="170">
        <f>SUM(K138:K138)</f>
        <v>0</v>
      </c>
      <c r="L137" s="170"/>
      <c r="M137" s="170">
        <f>SUM(M138:M138)</f>
        <v>0</v>
      </c>
      <c r="N137" s="170"/>
      <c r="O137" s="170">
        <f>SUM(O138:O138)</f>
        <v>0</v>
      </c>
      <c r="P137" s="170"/>
      <c r="Q137" s="170">
        <f>SUM(Q138:Q138)</f>
        <v>0</v>
      </c>
      <c r="R137" s="170"/>
      <c r="S137" s="170"/>
      <c r="T137" s="165"/>
      <c r="U137" s="165">
        <f>SUM(U138:U138)</f>
        <v>0</v>
      </c>
      <c r="V137" s="165"/>
      <c r="AF137" t="s">
        <v>261</v>
      </c>
    </row>
    <row r="138" spans="1:59" outlineLevel="1" x14ac:dyDescent="0.2">
      <c r="A138" s="171">
        <v>78</v>
      </c>
      <c r="B138" s="172" t="s">
        <v>1948</v>
      </c>
      <c r="C138" s="187" t="s">
        <v>1949</v>
      </c>
      <c r="D138" s="173" t="s">
        <v>1609</v>
      </c>
      <c r="E138" s="174">
        <v>24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15</v>
      </c>
      <c r="M138" s="176">
        <f>G138*(1+L138/100)</f>
        <v>0</v>
      </c>
      <c r="N138" s="176">
        <v>0</v>
      </c>
      <c r="O138" s="176">
        <f>ROUND(E138*N138,2)</f>
        <v>0</v>
      </c>
      <c r="P138" s="176">
        <v>0</v>
      </c>
      <c r="Q138" s="176">
        <f>ROUND(E138*P138,2)</f>
        <v>0</v>
      </c>
      <c r="R138" s="176"/>
      <c r="S138" s="176" t="s">
        <v>265</v>
      </c>
      <c r="T138" s="161">
        <v>0</v>
      </c>
      <c r="U138" s="161">
        <f>ROUND(E138*T138,2)</f>
        <v>0</v>
      </c>
      <c r="V138" s="161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 t="s">
        <v>325</v>
      </c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</row>
    <row r="139" spans="1:59" x14ac:dyDescent="0.2">
      <c r="A139" s="5"/>
      <c r="B139" s="6"/>
      <c r="C139" s="188"/>
      <c r="D139" s="8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AD139">
        <v>15</v>
      </c>
      <c r="AE139">
        <v>21</v>
      </c>
    </row>
    <row r="140" spans="1:59" x14ac:dyDescent="0.2">
      <c r="A140" s="155"/>
      <c r="B140" s="156" t="s">
        <v>29</v>
      </c>
      <c r="C140" s="189"/>
      <c r="D140" s="157"/>
      <c r="E140" s="158"/>
      <c r="F140" s="158"/>
      <c r="G140" s="184">
        <f>G8+G16+G68+G72+G81+G94+G137</f>
        <v>0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AD140">
        <f>SUMIF(L7:L138,AD139,G7:G138)</f>
        <v>0</v>
      </c>
      <c r="AE140">
        <f>SUMIF(L7:L138,AE139,G7:G138)</f>
        <v>0</v>
      </c>
      <c r="AF140" t="s">
        <v>300</v>
      </c>
    </row>
    <row r="141" spans="1:59" x14ac:dyDescent="0.2">
      <c r="C141" s="190"/>
      <c r="D141" s="143"/>
      <c r="AF141" t="s">
        <v>319</v>
      </c>
    </row>
    <row r="142" spans="1:59" x14ac:dyDescent="0.2">
      <c r="D142" s="143"/>
    </row>
    <row r="143" spans="1:59" x14ac:dyDescent="0.2">
      <c r="D143" s="143"/>
    </row>
    <row r="144" spans="1:59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sS0kU6ZDZtzcx9zvkTeCEWWF2DIUhOBrl0YZ+pKpbH4XdbdHbROPr7haPfMneEiGZj/bj3JgOTT1bodUE8fjQg==" saltValue="UmDuAbjDEW9Zhv+qCJLdlw==" spinCount="100000" sheet="1"/>
  <mergeCells count="49">
    <mergeCell ref="C20:G20"/>
    <mergeCell ref="A1:G1"/>
    <mergeCell ref="C2:G2"/>
    <mergeCell ref="C3:G3"/>
    <mergeCell ref="C4:G4"/>
    <mergeCell ref="C15:G15"/>
    <mergeCell ref="C34:G34"/>
    <mergeCell ref="C21:G21"/>
    <mergeCell ref="C22:G22"/>
    <mergeCell ref="C23:G23"/>
    <mergeCell ref="C26:G26"/>
    <mergeCell ref="C27:G27"/>
    <mergeCell ref="C28:G28"/>
    <mergeCell ref="C29:G29"/>
    <mergeCell ref="C30:G30"/>
    <mergeCell ref="C31:G31"/>
    <mergeCell ref="C32:G32"/>
    <mergeCell ref="C33:G33"/>
    <mergeCell ref="C55:G55"/>
    <mergeCell ref="C35:G35"/>
    <mergeCell ref="C36:G36"/>
    <mergeCell ref="C37:G37"/>
    <mergeCell ref="C38:G38"/>
    <mergeCell ref="C39:G39"/>
    <mergeCell ref="C40:G40"/>
    <mergeCell ref="C42:G42"/>
    <mergeCell ref="C45:G45"/>
    <mergeCell ref="C46:G46"/>
    <mergeCell ref="C51:G51"/>
    <mergeCell ref="C52:G52"/>
    <mergeCell ref="C124:G124"/>
    <mergeCell ref="C56:G56"/>
    <mergeCell ref="C58:G58"/>
    <mergeCell ref="C60:G60"/>
    <mergeCell ref="C67:G67"/>
    <mergeCell ref="C79:G79"/>
    <mergeCell ref="C98:G98"/>
    <mergeCell ref="C100:G100"/>
    <mergeCell ref="C103:G103"/>
    <mergeCell ref="C120:G120"/>
    <mergeCell ref="C121:G121"/>
    <mergeCell ref="C123:G123"/>
    <mergeCell ref="C132:G132"/>
    <mergeCell ref="C125:G125"/>
    <mergeCell ref="C126:G126"/>
    <mergeCell ref="C127:G127"/>
    <mergeCell ref="C129:G129"/>
    <mergeCell ref="C130:G130"/>
    <mergeCell ref="C131:G13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250" t="s">
        <v>320</v>
      </c>
      <c r="B1" s="250"/>
      <c r="C1" s="250"/>
      <c r="D1" s="250"/>
      <c r="E1" s="250"/>
      <c r="F1" s="250"/>
      <c r="G1" s="250"/>
      <c r="AF1" t="s">
        <v>236</v>
      </c>
    </row>
    <row r="2" spans="1:59" ht="24.95" customHeight="1" x14ac:dyDescent="0.2">
      <c r="A2" s="144" t="s">
        <v>7</v>
      </c>
      <c r="B2" s="73" t="s">
        <v>44</v>
      </c>
      <c r="C2" s="251" t="s">
        <v>45</v>
      </c>
      <c r="D2" s="252"/>
      <c r="E2" s="252"/>
      <c r="F2" s="252"/>
      <c r="G2" s="253"/>
      <c r="AF2" t="s">
        <v>237</v>
      </c>
    </row>
    <row r="3" spans="1:59" ht="24.95" customHeight="1" x14ac:dyDescent="0.2">
      <c r="A3" s="144" t="s">
        <v>8</v>
      </c>
      <c r="B3" s="73" t="s">
        <v>86</v>
      </c>
      <c r="C3" s="251" t="s">
        <v>87</v>
      </c>
      <c r="D3" s="252"/>
      <c r="E3" s="252"/>
      <c r="F3" s="252"/>
      <c r="G3" s="253"/>
      <c r="AB3" s="90" t="s">
        <v>237</v>
      </c>
      <c r="AF3" t="s">
        <v>239</v>
      </c>
    </row>
    <row r="4" spans="1:59" ht="24.95" customHeight="1" x14ac:dyDescent="0.2">
      <c r="A4" s="145" t="s">
        <v>9</v>
      </c>
      <c r="B4" s="146" t="s">
        <v>76</v>
      </c>
      <c r="C4" s="254" t="s">
        <v>92</v>
      </c>
      <c r="D4" s="255"/>
      <c r="E4" s="255"/>
      <c r="F4" s="255"/>
      <c r="G4" s="256"/>
      <c r="AF4" t="s">
        <v>240</v>
      </c>
    </row>
    <row r="5" spans="1:59" x14ac:dyDescent="0.2">
      <c r="D5" s="143"/>
    </row>
    <row r="6" spans="1:59" ht="38.25" x14ac:dyDescent="0.2">
      <c r="A6" s="148" t="s">
        <v>241</v>
      </c>
      <c r="B6" s="150" t="s">
        <v>242</v>
      </c>
      <c r="C6" s="150" t="s">
        <v>243</v>
      </c>
      <c r="D6" s="149" t="s">
        <v>244</v>
      </c>
      <c r="E6" s="148" t="s">
        <v>245</v>
      </c>
      <c r="F6" s="147" t="s">
        <v>246</v>
      </c>
      <c r="G6" s="148" t="s">
        <v>29</v>
      </c>
      <c r="H6" s="151" t="s">
        <v>30</v>
      </c>
      <c r="I6" s="151" t="s">
        <v>247</v>
      </c>
      <c r="J6" s="151" t="s">
        <v>31</v>
      </c>
      <c r="K6" s="151" t="s">
        <v>248</v>
      </c>
      <c r="L6" s="151" t="s">
        <v>249</v>
      </c>
      <c r="M6" s="151" t="s">
        <v>250</v>
      </c>
      <c r="N6" s="151" t="s">
        <v>251</v>
      </c>
      <c r="O6" s="151" t="s">
        <v>252</v>
      </c>
      <c r="P6" s="151" t="s">
        <v>253</v>
      </c>
      <c r="Q6" s="151" t="s">
        <v>254</v>
      </c>
      <c r="R6" s="151" t="s">
        <v>255</v>
      </c>
      <c r="S6" s="151" t="s">
        <v>256</v>
      </c>
      <c r="T6" s="151" t="s">
        <v>257</v>
      </c>
      <c r="U6" s="151" t="s">
        <v>258</v>
      </c>
      <c r="V6" s="151" t="s">
        <v>259</v>
      </c>
    </row>
    <row r="7" spans="1:59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59" x14ac:dyDescent="0.2">
      <c r="A8" s="166" t="s">
        <v>260</v>
      </c>
      <c r="B8" s="167" t="s">
        <v>116</v>
      </c>
      <c r="C8" s="185" t="s">
        <v>104</v>
      </c>
      <c r="D8" s="168"/>
      <c r="E8" s="169"/>
      <c r="F8" s="170"/>
      <c r="G8" s="170">
        <f>SUMIF(AF9:AF33,"&lt;&gt;NOR",G9:G33)</f>
        <v>0</v>
      </c>
      <c r="H8" s="170"/>
      <c r="I8" s="170">
        <f>SUM(I9:I33)</f>
        <v>0</v>
      </c>
      <c r="J8" s="170"/>
      <c r="K8" s="170">
        <f>SUM(K9:K33)</f>
        <v>0</v>
      </c>
      <c r="L8" s="170"/>
      <c r="M8" s="170">
        <f>SUM(M9:M33)</f>
        <v>0</v>
      </c>
      <c r="N8" s="170"/>
      <c r="O8" s="170">
        <f>SUM(O9:O33)</f>
        <v>0</v>
      </c>
      <c r="P8" s="170"/>
      <c r="Q8" s="170">
        <f>SUM(Q9:Q33)</f>
        <v>0</v>
      </c>
      <c r="R8" s="170"/>
      <c r="S8" s="170"/>
      <c r="T8" s="165"/>
      <c r="U8" s="165">
        <f>SUM(U9:U33)</f>
        <v>0</v>
      </c>
      <c r="V8" s="165"/>
      <c r="AF8" t="s">
        <v>261</v>
      </c>
    </row>
    <row r="9" spans="1:59" ht="33.75" outlineLevel="1" x14ac:dyDescent="0.2">
      <c r="A9" s="171">
        <v>1</v>
      </c>
      <c r="B9" s="172" t="s">
        <v>3180</v>
      </c>
      <c r="C9" s="187" t="s">
        <v>3181</v>
      </c>
      <c r="D9" s="173" t="s">
        <v>1500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15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265</v>
      </c>
      <c r="T9" s="161">
        <v>0</v>
      </c>
      <c r="U9" s="161">
        <f>ROUND(E9*T9,2)</f>
        <v>0</v>
      </c>
      <c r="V9" s="161"/>
      <c r="W9" s="152"/>
      <c r="X9" s="152"/>
      <c r="Y9" s="152"/>
      <c r="Z9" s="152"/>
      <c r="AA9" s="152"/>
      <c r="AB9" s="152"/>
      <c r="AC9" s="152"/>
      <c r="AD9" s="152"/>
      <c r="AE9" s="152"/>
      <c r="AF9" s="152" t="s">
        <v>325</v>
      </c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</row>
    <row r="10" spans="1:59" ht="45" outlineLevel="1" x14ac:dyDescent="0.2">
      <c r="A10" s="159"/>
      <c r="B10" s="160"/>
      <c r="C10" s="248" t="s">
        <v>3182</v>
      </c>
      <c r="D10" s="249"/>
      <c r="E10" s="249"/>
      <c r="F10" s="249"/>
      <c r="G10" s="249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52"/>
      <c r="X10" s="152"/>
      <c r="Y10" s="152"/>
      <c r="Z10" s="152"/>
      <c r="AA10" s="152"/>
      <c r="AB10" s="152"/>
      <c r="AC10" s="152"/>
      <c r="AD10" s="152"/>
      <c r="AE10" s="152"/>
      <c r="AF10" s="152" t="s">
        <v>272</v>
      </c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83" t="str">
        <f>C10</f>
        <v>Přívod vzduchu - Vp=270m3/hod, pext=200Pa,  filtr G4, vířivý protiproudý rekuperační výměník z plastu s by-passem (úč. 93%), ventilátor 230V/0,120kW, integrovaný el. ohřívač s PTC články  230V/0,5kW. Odvod vzduchu - Vo=270m3/hod, pext.=200Pa, filtr G4, ventilátor 230V/0,120kW . Skříň jednotky v provedení s minerální izolací tl.30mm. Zařízeni je ve shodě s požadavky ErP  - nařízení EU 1253/2014  a 1254/2014 (Ecodesign)</v>
      </c>
      <c r="BA10" s="152"/>
      <c r="BB10" s="152"/>
      <c r="BC10" s="152"/>
      <c r="BD10" s="152"/>
      <c r="BE10" s="152"/>
      <c r="BF10" s="152"/>
      <c r="BG10" s="152"/>
    </row>
    <row r="11" spans="1:59" outlineLevel="1" x14ac:dyDescent="0.2">
      <c r="A11" s="177">
        <v>2</v>
      </c>
      <c r="B11" s="178" t="s">
        <v>3183</v>
      </c>
      <c r="C11" s="186" t="s">
        <v>3184</v>
      </c>
      <c r="D11" s="179" t="s">
        <v>1500</v>
      </c>
      <c r="E11" s="180">
        <v>1</v>
      </c>
      <c r="F11" s="181"/>
      <c r="G11" s="182">
        <f t="shared" ref="G11:G33" si="0">ROUND(E11*F11,2)</f>
        <v>0</v>
      </c>
      <c r="H11" s="181"/>
      <c r="I11" s="182">
        <f t="shared" ref="I11:I33" si="1">ROUND(E11*H11,2)</f>
        <v>0</v>
      </c>
      <c r="J11" s="181"/>
      <c r="K11" s="182">
        <f t="shared" ref="K11:K33" si="2">ROUND(E11*J11,2)</f>
        <v>0</v>
      </c>
      <c r="L11" s="182">
        <v>15</v>
      </c>
      <c r="M11" s="182">
        <f t="shared" ref="M11:M33" si="3">G11*(1+L11/100)</f>
        <v>0</v>
      </c>
      <c r="N11" s="182">
        <v>0</v>
      </c>
      <c r="O11" s="182">
        <f t="shared" ref="O11:O33" si="4">ROUND(E11*N11,2)</f>
        <v>0</v>
      </c>
      <c r="P11" s="182">
        <v>0</v>
      </c>
      <c r="Q11" s="182">
        <f t="shared" ref="Q11:Q33" si="5">ROUND(E11*P11,2)</f>
        <v>0</v>
      </c>
      <c r="R11" s="182"/>
      <c r="S11" s="182" t="s">
        <v>265</v>
      </c>
      <c r="T11" s="161">
        <v>0</v>
      </c>
      <c r="U11" s="161">
        <f>ROUND(E11*T11,2)</f>
        <v>0</v>
      </c>
      <c r="V11" s="161"/>
      <c r="W11" s="152"/>
      <c r="X11" s="152"/>
      <c r="Y11" s="152"/>
      <c r="Z11" s="152"/>
      <c r="AA11" s="152"/>
      <c r="AB11" s="152"/>
      <c r="AC11" s="152"/>
      <c r="AD11" s="152"/>
      <c r="AE11" s="152"/>
      <c r="AF11" s="152" t="s">
        <v>325</v>
      </c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</row>
    <row r="12" spans="1:59" outlineLevel="1" x14ac:dyDescent="0.2">
      <c r="A12" s="177">
        <v>3</v>
      </c>
      <c r="B12" s="178" t="s">
        <v>3185</v>
      </c>
      <c r="C12" s="186" t="s">
        <v>3186</v>
      </c>
      <c r="D12" s="179" t="s">
        <v>1500</v>
      </c>
      <c r="E12" s="180">
        <v>1</v>
      </c>
      <c r="F12" s="181"/>
      <c r="G12" s="182">
        <f t="shared" si="0"/>
        <v>0</v>
      </c>
      <c r="H12" s="181"/>
      <c r="I12" s="182">
        <f t="shared" si="1"/>
        <v>0</v>
      </c>
      <c r="J12" s="181"/>
      <c r="K12" s="182">
        <f t="shared" si="2"/>
        <v>0</v>
      </c>
      <c r="L12" s="182">
        <v>15</v>
      </c>
      <c r="M12" s="182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2"/>
      <c r="S12" s="182" t="s">
        <v>265</v>
      </c>
      <c r="T12" s="161">
        <v>0</v>
      </c>
      <c r="U12" s="161">
        <f>ROUND(E12*T12,2)</f>
        <v>0</v>
      </c>
      <c r="V12" s="161"/>
      <c r="W12" s="152"/>
      <c r="X12" s="152"/>
      <c r="Y12" s="152"/>
      <c r="Z12" s="152"/>
      <c r="AA12" s="152"/>
      <c r="AB12" s="152"/>
      <c r="AC12" s="152"/>
      <c r="AD12" s="152"/>
      <c r="AE12" s="152"/>
      <c r="AF12" s="152" t="s">
        <v>325</v>
      </c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</row>
    <row r="13" spans="1:59" outlineLevel="1" x14ac:dyDescent="0.2">
      <c r="A13" s="177">
        <v>4</v>
      </c>
      <c r="B13" s="178" t="s">
        <v>1032</v>
      </c>
      <c r="C13" s="186" t="s">
        <v>3187</v>
      </c>
      <c r="D13" s="179" t="s">
        <v>1500</v>
      </c>
      <c r="E13" s="180">
        <v>1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15</v>
      </c>
      <c r="M13" s="182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2"/>
      <c r="S13" s="182" t="s">
        <v>265</v>
      </c>
      <c r="T13" s="161">
        <v>0</v>
      </c>
      <c r="U13" s="161">
        <f>ROUND(E13*T13,2)</f>
        <v>0</v>
      </c>
      <c r="V13" s="161"/>
      <c r="W13" s="152"/>
      <c r="X13" s="152"/>
      <c r="Y13" s="152"/>
      <c r="Z13" s="152"/>
      <c r="AA13" s="152"/>
      <c r="AB13" s="152"/>
      <c r="AC13" s="152"/>
      <c r="AD13" s="152"/>
      <c r="AE13" s="152"/>
      <c r="AF13" s="152" t="s">
        <v>325</v>
      </c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</row>
    <row r="14" spans="1:59" ht="33.75" outlineLevel="1" x14ac:dyDescent="0.2">
      <c r="A14" s="177">
        <v>5</v>
      </c>
      <c r="B14" s="178" t="s">
        <v>3188</v>
      </c>
      <c r="C14" s="186" t="s">
        <v>3189</v>
      </c>
      <c r="D14" s="179" t="s">
        <v>1956</v>
      </c>
      <c r="E14" s="180">
        <v>2.5</v>
      </c>
      <c r="F14" s="181"/>
      <c r="G14" s="182">
        <f t="shared" si="0"/>
        <v>0</v>
      </c>
      <c r="H14" s="181"/>
      <c r="I14" s="182">
        <f t="shared" si="1"/>
        <v>0</v>
      </c>
      <c r="J14" s="181"/>
      <c r="K14" s="182">
        <f t="shared" si="2"/>
        <v>0</v>
      </c>
      <c r="L14" s="182">
        <v>15</v>
      </c>
      <c r="M14" s="182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2"/>
      <c r="S14" s="182" t="s">
        <v>265</v>
      </c>
      <c r="T14" s="161">
        <v>0</v>
      </c>
      <c r="U14" s="161">
        <f>ROUND(E14*T14,2)</f>
        <v>0</v>
      </c>
      <c r="V14" s="161"/>
      <c r="W14" s="152"/>
      <c r="X14" s="152"/>
      <c r="Y14" s="152"/>
      <c r="Z14" s="152"/>
      <c r="AA14" s="152"/>
      <c r="AB14" s="152"/>
      <c r="AC14" s="152"/>
      <c r="AD14" s="152"/>
      <c r="AE14" s="152"/>
      <c r="AF14" s="152" t="s">
        <v>325</v>
      </c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</row>
    <row r="15" spans="1:59" ht="33.75" outlineLevel="1" x14ac:dyDescent="0.2">
      <c r="A15" s="177">
        <v>6</v>
      </c>
      <c r="B15" s="178" t="s">
        <v>3190</v>
      </c>
      <c r="C15" s="186" t="s">
        <v>3191</v>
      </c>
      <c r="D15" s="179" t="s">
        <v>1500</v>
      </c>
      <c r="E15" s="180">
        <v>3</v>
      </c>
      <c r="F15" s="181"/>
      <c r="G15" s="182">
        <f t="shared" si="0"/>
        <v>0</v>
      </c>
      <c r="H15" s="181"/>
      <c r="I15" s="182">
        <f t="shared" si="1"/>
        <v>0</v>
      </c>
      <c r="J15" s="181"/>
      <c r="K15" s="182">
        <f t="shared" si="2"/>
        <v>0</v>
      </c>
      <c r="L15" s="182">
        <v>15</v>
      </c>
      <c r="M15" s="182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2"/>
      <c r="S15" s="182" t="s">
        <v>265</v>
      </c>
      <c r="T15" s="161">
        <v>0</v>
      </c>
      <c r="U15" s="161">
        <f>ROUND(E15*T15,2)</f>
        <v>0</v>
      </c>
      <c r="V15" s="161"/>
      <c r="W15" s="152"/>
      <c r="X15" s="152"/>
      <c r="Y15" s="152"/>
      <c r="Z15" s="152"/>
      <c r="AA15" s="152"/>
      <c r="AB15" s="152"/>
      <c r="AC15" s="152"/>
      <c r="AD15" s="152"/>
      <c r="AE15" s="152"/>
      <c r="AF15" s="152" t="s">
        <v>325</v>
      </c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</row>
    <row r="16" spans="1:59" ht="33.75" outlineLevel="1" x14ac:dyDescent="0.2">
      <c r="A16" s="177">
        <v>7</v>
      </c>
      <c r="B16" s="178" t="s">
        <v>3192</v>
      </c>
      <c r="C16" s="186" t="s">
        <v>3193</v>
      </c>
      <c r="D16" s="179" t="s">
        <v>1500</v>
      </c>
      <c r="E16" s="180">
        <v>1</v>
      </c>
      <c r="F16" s="181"/>
      <c r="G16" s="182">
        <f t="shared" si="0"/>
        <v>0</v>
      </c>
      <c r="H16" s="181"/>
      <c r="I16" s="182">
        <f t="shared" si="1"/>
        <v>0</v>
      </c>
      <c r="J16" s="181"/>
      <c r="K16" s="182">
        <f t="shared" si="2"/>
        <v>0</v>
      </c>
      <c r="L16" s="182">
        <v>15</v>
      </c>
      <c r="M16" s="182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2"/>
      <c r="S16" s="182" t="s">
        <v>265</v>
      </c>
      <c r="T16" s="161">
        <v>0</v>
      </c>
      <c r="U16" s="161">
        <f>ROUND(E16*T16,2)</f>
        <v>0</v>
      </c>
      <c r="V16" s="161"/>
      <c r="W16" s="152"/>
      <c r="X16" s="152"/>
      <c r="Y16" s="152"/>
      <c r="Z16" s="152"/>
      <c r="AA16" s="152"/>
      <c r="AB16" s="152"/>
      <c r="AC16" s="152"/>
      <c r="AD16" s="152"/>
      <c r="AE16" s="152"/>
      <c r="AF16" s="152" t="s">
        <v>325</v>
      </c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</row>
    <row r="17" spans="1:59" outlineLevel="1" x14ac:dyDescent="0.2">
      <c r="A17" s="177">
        <v>8</v>
      </c>
      <c r="B17" s="178" t="s">
        <v>3194</v>
      </c>
      <c r="C17" s="186" t="s">
        <v>3195</v>
      </c>
      <c r="D17" s="179" t="s">
        <v>1956</v>
      </c>
      <c r="E17" s="180">
        <v>1</v>
      </c>
      <c r="F17" s="181"/>
      <c r="G17" s="182">
        <f t="shared" si="0"/>
        <v>0</v>
      </c>
      <c r="H17" s="181"/>
      <c r="I17" s="182">
        <f t="shared" si="1"/>
        <v>0</v>
      </c>
      <c r="J17" s="181"/>
      <c r="K17" s="182">
        <f t="shared" si="2"/>
        <v>0</v>
      </c>
      <c r="L17" s="182">
        <v>15</v>
      </c>
      <c r="M17" s="182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2"/>
      <c r="S17" s="182" t="s">
        <v>265</v>
      </c>
      <c r="T17" s="161">
        <v>0</v>
      </c>
      <c r="U17" s="161">
        <f>ROUND(E17*T17,2)</f>
        <v>0</v>
      </c>
      <c r="V17" s="161"/>
      <c r="W17" s="152"/>
      <c r="X17" s="152"/>
      <c r="Y17" s="152"/>
      <c r="Z17" s="152"/>
      <c r="AA17" s="152"/>
      <c r="AB17" s="152"/>
      <c r="AC17" s="152"/>
      <c r="AD17" s="152"/>
      <c r="AE17" s="152"/>
      <c r="AF17" s="152" t="s">
        <v>325</v>
      </c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</row>
    <row r="18" spans="1:59" outlineLevel="1" x14ac:dyDescent="0.2">
      <c r="A18" s="177">
        <v>9</v>
      </c>
      <c r="B18" s="178" t="s">
        <v>3196</v>
      </c>
      <c r="C18" s="186" t="s">
        <v>3197</v>
      </c>
      <c r="D18" s="179" t="s">
        <v>1956</v>
      </c>
      <c r="E18" s="180">
        <v>1.5</v>
      </c>
      <c r="F18" s="181"/>
      <c r="G18" s="182">
        <f t="shared" si="0"/>
        <v>0</v>
      </c>
      <c r="H18" s="181"/>
      <c r="I18" s="182">
        <f t="shared" si="1"/>
        <v>0</v>
      </c>
      <c r="J18" s="181"/>
      <c r="K18" s="182">
        <f t="shared" si="2"/>
        <v>0</v>
      </c>
      <c r="L18" s="182">
        <v>15</v>
      </c>
      <c r="M18" s="182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2"/>
      <c r="S18" s="182" t="s">
        <v>265</v>
      </c>
      <c r="T18" s="161">
        <v>0</v>
      </c>
      <c r="U18" s="161">
        <f>ROUND(E18*T18,2)</f>
        <v>0</v>
      </c>
      <c r="V18" s="161"/>
      <c r="W18" s="152"/>
      <c r="X18" s="152"/>
      <c r="Y18" s="152"/>
      <c r="Z18" s="152"/>
      <c r="AA18" s="152"/>
      <c r="AB18" s="152"/>
      <c r="AC18" s="152"/>
      <c r="AD18" s="152"/>
      <c r="AE18" s="152"/>
      <c r="AF18" s="152" t="s">
        <v>325</v>
      </c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</row>
    <row r="19" spans="1:59" outlineLevel="1" x14ac:dyDescent="0.2">
      <c r="A19" s="177">
        <v>10</v>
      </c>
      <c r="B19" s="178" t="s">
        <v>3198</v>
      </c>
      <c r="C19" s="186" t="s">
        <v>3199</v>
      </c>
      <c r="D19" s="179" t="s">
        <v>1500</v>
      </c>
      <c r="E19" s="180">
        <v>3</v>
      </c>
      <c r="F19" s="181"/>
      <c r="G19" s="182">
        <f t="shared" si="0"/>
        <v>0</v>
      </c>
      <c r="H19" s="181"/>
      <c r="I19" s="182">
        <f t="shared" si="1"/>
        <v>0</v>
      </c>
      <c r="J19" s="181"/>
      <c r="K19" s="182">
        <f t="shared" si="2"/>
        <v>0</v>
      </c>
      <c r="L19" s="182">
        <v>15</v>
      </c>
      <c r="M19" s="182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2"/>
      <c r="S19" s="182" t="s">
        <v>265</v>
      </c>
      <c r="T19" s="161">
        <v>0</v>
      </c>
      <c r="U19" s="161">
        <f>ROUND(E19*T19,2)</f>
        <v>0</v>
      </c>
      <c r="V19" s="161"/>
      <c r="W19" s="152"/>
      <c r="X19" s="152"/>
      <c r="Y19" s="152"/>
      <c r="Z19" s="152"/>
      <c r="AA19" s="152"/>
      <c r="AB19" s="152"/>
      <c r="AC19" s="152"/>
      <c r="AD19" s="152"/>
      <c r="AE19" s="152"/>
      <c r="AF19" s="152" t="s">
        <v>325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</row>
    <row r="20" spans="1:59" outlineLevel="1" x14ac:dyDescent="0.2">
      <c r="A20" s="177">
        <v>11</v>
      </c>
      <c r="B20" s="178" t="s">
        <v>3200</v>
      </c>
      <c r="C20" s="186" t="s">
        <v>3201</v>
      </c>
      <c r="D20" s="179" t="s">
        <v>1500</v>
      </c>
      <c r="E20" s="180">
        <v>2</v>
      </c>
      <c r="F20" s="181"/>
      <c r="G20" s="182">
        <f t="shared" si="0"/>
        <v>0</v>
      </c>
      <c r="H20" s="181"/>
      <c r="I20" s="182">
        <f t="shared" si="1"/>
        <v>0</v>
      </c>
      <c r="J20" s="181"/>
      <c r="K20" s="182">
        <f t="shared" si="2"/>
        <v>0</v>
      </c>
      <c r="L20" s="182">
        <v>15</v>
      </c>
      <c r="M20" s="182">
        <f t="shared" si="3"/>
        <v>0</v>
      </c>
      <c r="N20" s="182">
        <v>0</v>
      </c>
      <c r="O20" s="182">
        <f t="shared" si="4"/>
        <v>0</v>
      </c>
      <c r="P20" s="182">
        <v>0</v>
      </c>
      <c r="Q20" s="182">
        <f t="shared" si="5"/>
        <v>0</v>
      </c>
      <c r="R20" s="182"/>
      <c r="S20" s="182" t="s">
        <v>265</v>
      </c>
      <c r="T20" s="161">
        <v>0</v>
      </c>
      <c r="U20" s="161">
        <f>ROUND(E20*T20,2)</f>
        <v>0</v>
      </c>
      <c r="V20" s="161"/>
      <c r="W20" s="152"/>
      <c r="X20" s="152"/>
      <c r="Y20" s="152"/>
      <c r="Z20" s="152"/>
      <c r="AA20" s="152"/>
      <c r="AB20" s="152"/>
      <c r="AC20" s="152"/>
      <c r="AD20" s="152"/>
      <c r="AE20" s="152"/>
      <c r="AF20" s="152" t="s">
        <v>325</v>
      </c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</row>
    <row r="21" spans="1:59" outlineLevel="1" x14ac:dyDescent="0.2">
      <c r="A21" s="177">
        <v>12</v>
      </c>
      <c r="B21" s="178" t="s">
        <v>3202</v>
      </c>
      <c r="C21" s="186" t="s">
        <v>3203</v>
      </c>
      <c r="D21" s="179" t="s">
        <v>1500</v>
      </c>
      <c r="E21" s="180">
        <v>1</v>
      </c>
      <c r="F21" s="181"/>
      <c r="G21" s="182">
        <f t="shared" si="0"/>
        <v>0</v>
      </c>
      <c r="H21" s="181"/>
      <c r="I21" s="182">
        <f t="shared" si="1"/>
        <v>0</v>
      </c>
      <c r="J21" s="181"/>
      <c r="K21" s="182">
        <f t="shared" si="2"/>
        <v>0</v>
      </c>
      <c r="L21" s="182">
        <v>15</v>
      </c>
      <c r="M21" s="182">
        <f t="shared" si="3"/>
        <v>0</v>
      </c>
      <c r="N21" s="182">
        <v>0</v>
      </c>
      <c r="O21" s="182">
        <f t="shared" si="4"/>
        <v>0</v>
      </c>
      <c r="P21" s="182">
        <v>0</v>
      </c>
      <c r="Q21" s="182">
        <f t="shared" si="5"/>
        <v>0</v>
      </c>
      <c r="R21" s="182"/>
      <c r="S21" s="182" t="s">
        <v>265</v>
      </c>
      <c r="T21" s="161">
        <v>0</v>
      </c>
      <c r="U21" s="161">
        <f>ROUND(E21*T21,2)</f>
        <v>0</v>
      </c>
      <c r="V21" s="161"/>
      <c r="W21" s="152"/>
      <c r="X21" s="152"/>
      <c r="Y21" s="152"/>
      <c r="Z21" s="152"/>
      <c r="AA21" s="152"/>
      <c r="AB21" s="152"/>
      <c r="AC21" s="152"/>
      <c r="AD21" s="152"/>
      <c r="AE21" s="152"/>
      <c r="AF21" s="152" t="s">
        <v>325</v>
      </c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</row>
    <row r="22" spans="1:59" outlineLevel="1" x14ac:dyDescent="0.2">
      <c r="A22" s="177">
        <v>13</v>
      </c>
      <c r="B22" s="178" t="s">
        <v>3204</v>
      </c>
      <c r="C22" s="186" t="s">
        <v>3205</v>
      </c>
      <c r="D22" s="179" t="s">
        <v>1500</v>
      </c>
      <c r="E22" s="180">
        <v>2</v>
      </c>
      <c r="F22" s="181"/>
      <c r="G22" s="182">
        <f t="shared" si="0"/>
        <v>0</v>
      </c>
      <c r="H22" s="181"/>
      <c r="I22" s="182">
        <f t="shared" si="1"/>
        <v>0</v>
      </c>
      <c r="J22" s="181"/>
      <c r="K22" s="182">
        <f t="shared" si="2"/>
        <v>0</v>
      </c>
      <c r="L22" s="182">
        <v>15</v>
      </c>
      <c r="M22" s="182">
        <f t="shared" si="3"/>
        <v>0</v>
      </c>
      <c r="N22" s="182">
        <v>0</v>
      </c>
      <c r="O22" s="182">
        <f t="shared" si="4"/>
        <v>0</v>
      </c>
      <c r="P22" s="182">
        <v>0</v>
      </c>
      <c r="Q22" s="182">
        <f t="shared" si="5"/>
        <v>0</v>
      </c>
      <c r="R22" s="182"/>
      <c r="S22" s="182" t="s">
        <v>265</v>
      </c>
      <c r="T22" s="161">
        <v>0</v>
      </c>
      <c r="U22" s="161">
        <f>ROUND(E22*T22,2)</f>
        <v>0</v>
      </c>
      <c r="V22" s="161"/>
      <c r="W22" s="152"/>
      <c r="X22" s="152"/>
      <c r="Y22" s="152"/>
      <c r="Z22" s="152"/>
      <c r="AA22" s="152"/>
      <c r="AB22" s="152"/>
      <c r="AC22" s="152"/>
      <c r="AD22" s="152"/>
      <c r="AE22" s="152"/>
      <c r="AF22" s="152" t="s">
        <v>325</v>
      </c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</row>
    <row r="23" spans="1:59" outlineLevel="1" x14ac:dyDescent="0.2">
      <c r="A23" s="177">
        <v>14</v>
      </c>
      <c r="B23" s="178" t="s">
        <v>3206</v>
      </c>
      <c r="C23" s="186" t="s">
        <v>3207</v>
      </c>
      <c r="D23" s="179" t="s">
        <v>1500</v>
      </c>
      <c r="E23" s="180">
        <v>1</v>
      </c>
      <c r="F23" s="181"/>
      <c r="G23" s="182">
        <f t="shared" si="0"/>
        <v>0</v>
      </c>
      <c r="H23" s="181"/>
      <c r="I23" s="182">
        <f t="shared" si="1"/>
        <v>0</v>
      </c>
      <c r="J23" s="181"/>
      <c r="K23" s="182">
        <f t="shared" si="2"/>
        <v>0</v>
      </c>
      <c r="L23" s="182">
        <v>15</v>
      </c>
      <c r="M23" s="182">
        <f t="shared" si="3"/>
        <v>0</v>
      </c>
      <c r="N23" s="182">
        <v>0</v>
      </c>
      <c r="O23" s="182">
        <f t="shared" si="4"/>
        <v>0</v>
      </c>
      <c r="P23" s="182">
        <v>0</v>
      </c>
      <c r="Q23" s="182">
        <f t="shared" si="5"/>
        <v>0</v>
      </c>
      <c r="R23" s="182"/>
      <c r="S23" s="182" t="s">
        <v>265</v>
      </c>
      <c r="T23" s="161">
        <v>0</v>
      </c>
      <c r="U23" s="161">
        <f>ROUND(E23*T23,2)</f>
        <v>0</v>
      </c>
      <c r="V23" s="161"/>
      <c r="W23" s="152"/>
      <c r="X23" s="152"/>
      <c r="Y23" s="152"/>
      <c r="Z23" s="152"/>
      <c r="AA23" s="152"/>
      <c r="AB23" s="152"/>
      <c r="AC23" s="152"/>
      <c r="AD23" s="152"/>
      <c r="AE23" s="152"/>
      <c r="AF23" s="152" t="s">
        <v>325</v>
      </c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</row>
    <row r="24" spans="1:59" outlineLevel="1" x14ac:dyDescent="0.2">
      <c r="A24" s="177">
        <v>15</v>
      </c>
      <c r="B24" s="178" t="s">
        <v>3208</v>
      </c>
      <c r="C24" s="186" t="s">
        <v>3209</v>
      </c>
      <c r="D24" s="179" t="s">
        <v>1500</v>
      </c>
      <c r="E24" s="180">
        <v>1</v>
      </c>
      <c r="F24" s="181"/>
      <c r="G24" s="182">
        <f t="shared" si="0"/>
        <v>0</v>
      </c>
      <c r="H24" s="181"/>
      <c r="I24" s="182">
        <f t="shared" si="1"/>
        <v>0</v>
      </c>
      <c r="J24" s="181"/>
      <c r="K24" s="182">
        <f t="shared" si="2"/>
        <v>0</v>
      </c>
      <c r="L24" s="182">
        <v>15</v>
      </c>
      <c r="M24" s="182">
        <f t="shared" si="3"/>
        <v>0</v>
      </c>
      <c r="N24" s="182">
        <v>0</v>
      </c>
      <c r="O24" s="182">
        <f t="shared" si="4"/>
        <v>0</v>
      </c>
      <c r="P24" s="182">
        <v>0</v>
      </c>
      <c r="Q24" s="182">
        <f t="shared" si="5"/>
        <v>0</v>
      </c>
      <c r="R24" s="182"/>
      <c r="S24" s="182" t="s">
        <v>265</v>
      </c>
      <c r="T24" s="161">
        <v>0</v>
      </c>
      <c r="U24" s="161">
        <f>ROUND(E24*T24,2)</f>
        <v>0</v>
      </c>
      <c r="V24" s="161"/>
      <c r="W24" s="152"/>
      <c r="X24" s="152"/>
      <c r="Y24" s="152"/>
      <c r="Z24" s="152"/>
      <c r="AA24" s="152"/>
      <c r="AB24" s="152"/>
      <c r="AC24" s="152"/>
      <c r="AD24" s="152"/>
      <c r="AE24" s="152"/>
      <c r="AF24" s="152" t="s">
        <v>325</v>
      </c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</row>
    <row r="25" spans="1:59" outlineLevel="1" x14ac:dyDescent="0.2">
      <c r="A25" s="177">
        <v>16</v>
      </c>
      <c r="B25" s="178" t="s">
        <v>2841</v>
      </c>
      <c r="C25" s="186" t="s">
        <v>3210</v>
      </c>
      <c r="D25" s="179" t="s">
        <v>1500</v>
      </c>
      <c r="E25" s="180">
        <v>2</v>
      </c>
      <c r="F25" s="181"/>
      <c r="G25" s="182">
        <f t="shared" si="0"/>
        <v>0</v>
      </c>
      <c r="H25" s="181"/>
      <c r="I25" s="182">
        <f t="shared" si="1"/>
        <v>0</v>
      </c>
      <c r="J25" s="181"/>
      <c r="K25" s="182">
        <f t="shared" si="2"/>
        <v>0</v>
      </c>
      <c r="L25" s="182">
        <v>15</v>
      </c>
      <c r="M25" s="182">
        <f t="shared" si="3"/>
        <v>0</v>
      </c>
      <c r="N25" s="182">
        <v>0</v>
      </c>
      <c r="O25" s="182">
        <f t="shared" si="4"/>
        <v>0</v>
      </c>
      <c r="P25" s="182">
        <v>0</v>
      </c>
      <c r="Q25" s="182">
        <f t="shared" si="5"/>
        <v>0</v>
      </c>
      <c r="R25" s="182"/>
      <c r="S25" s="182" t="s">
        <v>265</v>
      </c>
      <c r="T25" s="161">
        <v>0</v>
      </c>
      <c r="U25" s="161">
        <f>ROUND(E25*T25,2)</f>
        <v>0</v>
      </c>
      <c r="V25" s="161"/>
      <c r="W25" s="152"/>
      <c r="X25" s="152"/>
      <c r="Y25" s="152"/>
      <c r="Z25" s="152"/>
      <c r="AA25" s="152"/>
      <c r="AB25" s="152"/>
      <c r="AC25" s="152"/>
      <c r="AD25" s="152"/>
      <c r="AE25" s="152"/>
      <c r="AF25" s="152" t="s">
        <v>325</v>
      </c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</row>
    <row r="26" spans="1:59" outlineLevel="1" x14ac:dyDescent="0.2">
      <c r="A26" s="177">
        <v>17</v>
      </c>
      <c r="B26" s="178" t="s">
        <v>3211</v>
      </c>
      <c r="C26" s="186" t="s">
        <v>3212</v>
      </c>
      <c r="D26" s="179" t="s">
        <v>1500</v>
      </c>
      <c r="E26" s="180">
        <v>1</v>
      </c>
      <c r="F26" s="181"/>
      <c r="G26" s="182">
        <f t="shared" si="0"/>
        <v>0</v>
      </c>
      <c r="H26" s="181"/>
      <c r="I26" s="182">
        <f t="shared" si="1"/>
        <v>0</v>
      </c>
      <c r="J26" s="181"/>
      <c r="K26" s="182">
        <f t="shared" si="2"/>
        <v>0</v>
      </c>
      <c r="L26" s="182">
        <v>15</v>
      </c>
      <c r="M26" s="182">
        <f t="shared" si="3"/>
        <v>0</v>
      </c>
      <c r="N26" s="182">
        <v>0</v>
      </c>
      <c r="O26" s="182">
        <f t="shared" si="4"/>
        <v>0</v>
      </c>
      <c r="P26" s="182">
        <v>0</v>
      </c>
      <c r="Q26" s="182">
        <f t="shared" si="5"/>
        <v>0</v>
      </c>
      <c r="R26" s="182"/>
      <c r="S26" s="182" t="s">
        <v>265</v>
      </c>
      <c r="T26" s="161">
        <v>0</v>
      </c>
      <c r="U26" s="161">
        <f>ROUND(E26*T26,2)</f>
        <v>0</v>
      </c>
      <c r="V26" s="161"/>
      <c r="W26" s="152"/>
      <c r="X26" s="152"/>
      <c r="Y26" s="152"/>
      <c r="Z26" s="152"/>
      <c r="AA26" s="152"/>
      <c r="AB26" s="152"/>
      <c r="AC26" s="152"/>
      <c r="AD26" s="152"/>
      <c r="AE26" s="152"/>
      <c r="AF26" s="152" t="s">
        <v>325</v>
      </c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</row>
    <row r="27" spans="1:59" outlineLevel="1" x14ac:dyDescent="0.2">
      <c r="A27" s="177">
        <v>18</v>
      </c>
      <c r="B27" s="178" t="s">
        <v>3213</v>
      </c>
      <c r="C27" s="186" t="s">
        <v>3214</v>
      </c>
      <c r="D27" s="179" t="s">
        <v>1500</v>
      </c>
      <c r="E27" s="180">
        <v>1</v>
      </c>
      <c r="F27" s="181"/>
      <c r="G27" s="182">
        <f t="shared" si="0"/>
        <v>0</v>
      </c>
      <c r="H27" s="181"/>
      <c r="I27" s="182">
        <f t="shared" si="1"/>
        <v>0</v>
      </c>
      <c r="J27" s="181"/>
      <c r="K27" s="182">
        <f t="shared" si="2"/>
        <v>0</v>
      </c>
      <c r="L27" s="182">
        <v>15</v>
      </c>
      <c r="M27" s="182">
        <f t="shared" si="3"/>
        <v>0</v>
      </c>
      <c r="N27" s="182">
        <v>0</v>
      </c>
      <c r="O27" s="182">
        <f t="shared" si="4"/>
        <v>0</v>
      </c>
      <c r="P27" s="182">
        <v>0</v>
      </c>
      <c r="Q27" s="182">
        <f t="shared" si="5"/>
        <v>0</v>
      </c>
      <c r="R27" s="182"/>
      <c r="S27" s="182" t="s">
        <v>265</v>
      </c>
      <c r="T27" s="161">
        <v>0</v>
      </c>
      <c r="U27" s="161">
        <f>ROUND(E27*T27,2)</f>
        <v>0</v>
      </c>
      <c r="V27" s="161"/>
      <c r="W27" s="152"/>
      <c r="X27" s="152"/>
      <c r="Y27" s="152"/>
      <c r="Z27" s="152"/>
      <c r="AA27" s="152"/>
      <c r="AB27" s="152"/>
      <c r="AC27" s="152"/>
      <c r="AD27" s="152"/>
      <c r="AE27" s="152"/>
      <c r="AF27" s="152" t="s">
        <v>325</v>
      </c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 spans="1:59" outlineLevel="1" x14ac:dyDescent="0.2">
      <c r="A28" s="177">
        <v>19</v>
      </c>
      <c r="B28" s="178" t="s">
        <v>3215</v>
      </c>
      <c r="C28" s="186" t="s">
        <v>3216</v>
      </c>
      <c r="D28" s="179" t="s">
        <v>1500</v>
      </c>
      <c r="E28" s="180">
        <v>1</v>
      </c>
      <c r="F28" s="181"/>
      <c r="G28" s="182">
        <f t="shared" si="0"/>
        <v>0</v>
      </c>
      <c r="H28" s="181"/>
      <c r="I28" s="182">
        <f t="shared" si="1"/>
        <v>0</v>
      </c>
      <c r="J28" s="181"/>
      <c r="K28" s="182">
        <f t="shared" si="2"/>
        <v>0</v>
      </c>
      <c r="L28" s="182">
        <v>15</v>
      </c>
      <c r="M28" s="182">
        <f t="shared" si="3"/>
        <v>0</v>
      </c>
      <c r="N28" s="182">
        <v>0</v>
      </c>
      <c r="O28" s="182">
        <f t="shared" si="4"/>
        <v>0</v>
      </c>
      <c r="P28" s="182">
        <v>0</v>
      </c>
      <c r="Q28" s="182">
        <f t="shared" si="5"/>
        <v>0</v>
      </c>
      <c r="R28" s="182"/>
      <c r="S28" s="182" t="s">
        <v>265</v>
      </c>
      <c r="T28" s="161">
        <v>0</v>
      </c>
      <c r="U28" s="161">
        <f>ROUND(E28*T28,2)</f>
        <v>0</v>
      </c>
      <c r="V28" s="161"/>
      <c r="W28" s="152"/>
      <c r="X28" s="152"/>
      <c r="Y28" s="152"/>
      <c r="Z28" s="152"/>
      <c r="AA28" s="152"/>
      <c r="AB28" s="152"/>
      <c r="AC28" s="152"/>
      <c r="AD28" s="152"/>
      <c r="AE28" s="152"/>
      <c r="AF28" s="152" t="s">
        <v>325</v>
      </c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</row>
    <row r="29" spans="1:59" ht="22.5" outlineLevel="1" x14ac:dyDescent="0.2">
      <c r="A29" s="177">
        <v>20</v>
      </c>
      <c r="B29" s="178" t="s">
        <v>146</v>
      </c>
      <c r="C29" s="186" t="s">
        <v>3217</v>
      </c>
      <c r="D29" s="179" t="s">
        <v>353</v>
      </c>
      <c r="E29" s="180">
        <v>25</v>
      </c>
      <c r="F29" s="181"/>
      <c r="G29" s="182">
        <f t="shared" si="0"/>
        <v>0</v>
      </c>
      <c r="H29" s="181"/>
      <c r="I29" s="182">
        <f t="shared" si="1"/>
        <v>0</v>
      </c>
      <c r="J29" s="181"/>
      <c r="K29" s="182">
        <f t="shared" si="2"/>
        <v>0</v>
      </c>
      <c r="L29" s="182">
        <v>15</v>
      </c>
      <c r="M29" s="182">
        <f t="shared" si="3"/>
        <v>0</v>
      </c>
      <c r="N29" s="182">
        <v>0</v>
      </c>
      <c r="O29" s="182">
        <f t="shared" si="4"/>
        <v>0</v>
      </c>
      <c r="P29" s="182">
        <v>0</v>
      </c>
      <c r="Q29" s="182">
        <f t="shared" si="5"/>
        <v>0</v>
      </c>
      <c r="R29" s="182"/>
      <c r="S29" s="182" t="s">
        <v>265</v>
      </c>
      <c r="T29" s="161">
        <v>0</v>
      </c>
      <c r="U29" s="161">
        <f>ROUND(E29*T29,2)</f>
        <v>0</v>
      </c>
      <c r="V29" s="161"/>
      <c r="W29" s="152"/>
      <c r="X29" s="152"/>
      <c r="Y29" s="152"/>
      <c r="Z29" s="152"/>
      <c r="AA29" s="152"/>
      <c r="AB29" s="152"/>
      <c r="AC29" s="152"/>
      <c r="AD29" s="152"/>
      <c r="AE29" s="152"/>
      <c r="AF29" s="152" t="s">
        <v>325</v>
      </c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</row>
    <row r="30" spans="1:59" ht="22.5" outlineLevel="1" x14ac:dyDescent="0.2">
      <c r="A30" s="177">
        <v>21</v>
      </c>
      <c r="B30" s="178" t="s">
        <v>146</v>
      </c>
      <c r="C30" s="186" t="s">
        <v>3218</v>
      </c>
      <c r="D30" s="179" t="s">
        <v>353</v>
      </c>
      <c r="E30" s="180">
        <v>12</v>
      </c>
      <c r="F30" s="181"/>
      <c r="G30" s="182">
        <f t="shared" si="0"/>
        <v>0</v>
      </c>
      <c r="H30" s="181"/>
      <c r="I30" s="182">
        <f t="shared" si="1"/>
        <v>0</v>
      </c>
      <c r="J30" s="181"/>
      <c r="K30" s="182">
        <f t="shared" si="2"/>
        <v>0</v>
      </c>
      <c r="L30" s="182">
        <v>15</v>
      </c>
      <c r="M30" s="182">
        <f t="shared" si="3"/>
        <v>0</v>
      </c>
      <c r="N30" s="182">
        <v>0</v>
      </c>
      <c r="O30" s="182">
        <f t="shared" si="4"/>
        <v>0</v>
      </c>
      <c r="P30" s="182">
        <v>0</v>
      </c>
      <c r="Q30" s="182">
        <f t="shared" si="5"/>
        <v>0</v>
      </c>
      <c r="R30" s="182"/>
      <c r="S30" s="182" t="s">
        <v>265</v>
      </c>
      <c r="T30" s="161">
        <v>0</v>
      </c>
      <c r="U30" s="161">
        <f>ROUND(E30*T30,2)</f>
        <v>0</v>
      </c>
      <c r="V30" s="161"/>
      <c r="W30" s="152"/>
      <c r="X30" s="152"/>
      <c r="Y30" s="152"/>
      <c r="Z30" s="152"/>
      <c r="AA30" s="152"/>
      <c r="AB30" s="152"/>
      <c r="AC30" s="152"/>
      <c r="AD30" s="152"/>
      <c r="AE30" s="152"/>
      <c r="AF30" s="152" t="s">
        <v>1548</v>
      </c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 spans="1:59" ht="22.5" outlineLevel="1" x14ac:dyDescent="0.2">
      <c r="A31" s="177">
        <v>22</v>
      </c>
      <c r="B31" s="178" t="s">
        <v>146</v>
      </c>
      <c r="C31" s="186" t="s">
        <v>3219</v>
      </c>
      <c r="D31" s="179" t="s">
        <v>353</v>
      </c>
      <c r="E31" s="180">
        <v>5</v>
      </c>
      <c r="F31" s="181"/>
      <c r="G31" s="182">
        <f t="shared" si="0"/>
        <v>0</v>
      </c>
      <c r="H31" s="181"/>
      <c r="I31" s="182">
        <f t="shared" si="1"/>
        <v>0</v>
      </c>
      <c r="J31" s="181"/>
      <c r="K31" s="182">
        <f t="shared" si="2"/>
        <v>0</v>
      </c>
      <c r="L31" s="182">
        <v>15</v>
      </c>
      <c r="M31" s="182">
        <f t="shared" si="3"/>
        <v>0</v>
      </c>
      <c r="N31" s="182">
        <v>0</v>
      </c>
      <c r="O31" s="182">
        <f t="shared" si="4"/>
        <v>0</v>
      </c>
      <c r="P31" s="182">
        <v>0</v>
      </c>
      <c r="Q31" s="182">
        <f t="shared" si="5"/>
        <v>0</v>
      </c>
      <c r="R31" s="182"/>
      <c r="S31" s="182" t="s">
        <v>265</v>
      </c>
      <c r="T31" s="161">
        <v>0</v>
      </c>
      <c r="U31" s="161">
        <f>ROUND(E31*T31,2)</f>
        <v>0</v>
      </c>
      <c r="V31" s="161"/>
      <c r="W31" s="152"/>
      <c r="X31" s="152"/>
      <c r="Y31" s="152"/>
      <c r="Z31" s="152"/>
      <c r="AA31" s="152"/>
      <c r="AB31" s="152"/>
      <c r="AC31" s="152"/>
      <c r="AD31" s="152"/>
      <c r="AE31" s="152"/>
      <c r="AF31" s="152" t="s">
        <v>1548</v>
      </c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</row>
    <row r="32" spans="1:59" outlineLevel="1" x14ac:dyDescent="0.2">
      <c r="A32" s="177">
        <v>23</v>
      </c>
      <c r="B32" s="178" t="s">
        <v>146</v>
      </c>
      <c r="C32" s="186" t="s">
        <v>3220</v>
      </c>
      <c r="D32" s="179" t="s">
        <v>1972</v>
      </c>
      <c r="E32" s="180">
        <v>50</v>
      </c>
      <c r="F32" s="181"/>
      <c r="G32" s="182">
        <f t="shared" si="0"/>
        <v>0</v>
      </c>
      <c r="H32" s="181"/>
      <c r="I32" s="182">
        <f t="shared" si="1"/>
        <v>0</v>
      </c>
      <c r="J32" s="181"/>
      <c r="K32" s="182">
        <f t="shared" si="2"/>
        <v>0</v>
      </c>
      <c r="L32" s="182">
        <v>15</v>
      </c>
      <c r="M32" s="182">
        <f t="shared" si="3"/>
        <v>0</v>
      </c>
      <c r="N32" s="182">
        <v>0</v>
      </c>
      <c r="O32" s="182">
        <f t="shared" si="4"/>
        <v>0</v>
      </c>
      <c r="P32" s="182">
        <v>0</v>
      </c>
      <c r="Q32" s="182">
        <f t="shared" si="5"/>
        <v>0</v>
      </c>
      <c r="R32" s="182"/>
      <c r="S32" s="182" t="s">
        <v>265</v>
      </c>
      <c r="T32" s="161">
        <v>0</v>
      </c>
      <c r="U32" s="161">
        <f>ROUND(E32*T32,2)</f>
        <v>0</v>
      </c>
      <c r="V32" s="161"/>
      <c r="W32" s="152"/>
      <c r="X32" s="152"/>
      <c r="Y32" s="152"/>
      <c r="Z32" s="152"/>
      <c r="AA32" s="152"/>
      <c r="AB32" s="152"/>
      <c r="AC32" s="152"/>
      <c r="AD32" s="152"/>
      <c r="AE32" s="152"/>
      <c r="AF32" s="152" t="s">
        <v>1548</v>
      </c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</row>
    <row r="33" spans="1:59" outlineLevel="1" x14ac:dyDescent="0.2">
      <c r="A33" s="171">
        <v>24</v>
      </c>
      <c r="B33" s="172" t="s">
        <v>146</v>
      </c>
      <c r="C33" s="187" t="s">
        <v>3221</v>
      </c>
      <c r="D33" s="173" t="s">
        <v>1609</v>
      </c>
      <c r="E33" s="174">
        <v>8</v>
      </c>
      <c r="F33" s="175"/>
      <c r="G33" s="176">
        <f t="shared" si="0"/>
        <v>0</v>
      </c>
      <c r="H33" s="175"/>
      <c r="I33" s="176">
        <f t="shared" si="1"/>
        <v>0</v>
      </c>
      <c r="J33" s="175"/>
      <c r="K33" s="176">
        <f t="shared" si="2"/>
        <v>0</v>
      </c>
      <c r="L33" s="176">
        <v>15</v>
      </c>
      <c r="M33" s="176">
        <f t="shared" si="3"/>
        <v>0</v>
      </c>
      <c r="N33" s="176">
        <v>0</v>
      </c>
      <c r="O33" s="176">
        <f t="shared" si="4"/>
        <v>0</v>
      </c>
      <c r="P33" s="176">
        <v>0</v>
      </c>
      <c r="Q33" s="176">
        <f t="shared" si="5"/>
        <v>0</v>
      </c>
      <c r="R33" s="176"/>
      <c r="S33" s="176" t="s">
        <v>265</v>
      </c>
      <c r="T33" s="161">
        <v>0</v>
      </c>
      <c r="U33" s="161">
        <f>ROUND(E33*T33,2)</f>
        <v>0</v>
      </c>
      <c r="V33" s="161"/>
      <c r="W33" s="152"/>
      <c r="X33" s="152"/>
      <c r="Y33" s="152"/>
      <c r="Z33" s="152"/>
      <c r="AA33" s="152"/>
      <c r="AB33" s="152"/>
      <c r="AC33" s="152"/>
      <c r="AD33" s="152"/>
      <c r="AE33" s="152"/>
      <c r="AF33" s="152" t="s">
        <v>1548</v>
      </c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</row>
    <row r="34" spans="1:59" x14ac:dyDescent="0.2">
      <c r="A34" s="5"/>
      <c r="B34" s="6"/>
      <c r="C34" s="188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AD34">
        <v>15</v>
      </c>
      <c r="AE34">
        <v>21</v>
      </c>
    </row>
    <row r="35" spans="1:59" x14ac:dyDescent="0.2">
      <c r="A35" s="155"/>
      <c r="B35" s="156" t="s">
        <v>29</v>
      </c>
      <c r="C35" s="189"/>
      <c r="D35" s="157"/>
      <c r="E35" s="158"/>
      <c r="F35" s="158"/>
      <c r="G35" s="184">
        <f>G8</f>
        <v>0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AD35">
        <f>SUMIF(L7:L33,AD34,G7:G33)</f>
        <v>0</v>
      </c>
      <c r="AE35">
        <f>SUMIF(L7:L33,AE34,G7:G33)</f>
        <v>0</v>
      </c>
      <c r="AF35" t="s">
        <v>300</v>
      </c>
    </row>
    <row r="36" spans="1:59" x14ac:dyDescent="0.2">
      <c r="C36" s="190"/>
      <c r="D36" s="143"/>
      <c r="AF36" t="s">
        <v>319</v>
      </c>
    </row>
    <row r="37" spans="1:59" x14ac:dyDescent="0.2">
      <c r="D37" s="143"/>
    </row>
    <row r="38" spans="1:59" x14ac:dyDescent="0.2">
      <c r="D38" s="143"/>
    </row>
    <row r="39" spans="1:59" x14ac:dyDescent="0.2">
      <c r="D39" s="143"/>
    </row>
    <row r="40" spans="1:59" x14ac:dyDescent="0.2">
      <c r="D40" s="143"/>
    </row>
    <row r="41" spans="1:59" x14ac:dyDescent="0.2">
      <c r="D41" s="143"/>
    </row>
    <row r="42" spans="1:59" x14ac:dyDescent="0.2">
      <c r="D42" s="143"/>
    </row>
    <row r="43" spans="1:59" x14ac:dyDescent="0.2">
      <c r="D43" s="143"/>
    </row>
    <row r="44" spans="1:59" x14ac:dyDescent="0.2">
      <c r="D44" s="143"/>
    </row>
    <row r="45" spans="1:59" x14ac:dyDescent="0.2">
      <c r="D45" s="143"/>
    </row>
    <row r="46" spans="1:59" x14ac:dyDescent="0.2">
      <c r="D46" s="143"/>
    </row>
    <row r="47" spans="1:59" x14ac:dyDescent="0.2">
      <c r="D47" s="143"/>
    </row>
    <row r="48" spans="1:59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ioXTjqgQRR9C05eFmce5DIr+O24dNEJjTYyUluHS5WByblGVY0UxkkVFOzOqb8jvbnda/88inbFYPsCubdg+CA==" saltValue="Ysb348eljV0XmG69VrQ6Yg==" spinCount="100000" sheet="1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250" t="s">
        <v>320</v>
      </c>
      <c r="B1" s="250"/>
      <c r="C1" s="250"/>
      <c r="D1" s="250"/>
      <c r="E1" s="250"/>
      <c r="F1" s="250"/>
      <c r="G1" s="250"/>
      <c r="AF1" t="s">
        <v>236</v>
      </c>
    </row>
    <row r="2" spans="1:59" ht="24.95" customHeight="1" x14ac:dyDescent="0.2">
      <c r="A2" s="144" t="s">
        <v>7</v>
      </c>
      <c r="B2" s="73" t="s">
        <v>44</v>
      </c>
      <c r="C2" s="251" t="s">
        <v>45</v>
      </c>
      <c r="D2" s="252"/>
      <c r="E2" s="252"/>
      <c r="F2" s="252"/>
      <c r="G2" s="253"/>
      <c r="AF2" t="s">
        <v>237</v>
      </c>
    </row>
    <row r="3" spans="1:59" ht="24.95" customHeight="1" x14ac:dyDescent="0.2">
      <c r="A3" s="144" t="s">
        <v>8</v>
      </c>
      <c r="B3" s="73" t="s">
        <v>86</v>
      </c>
      <c r="C3" s="251" t="s">
        <v>87</v>
      </c>
      <c r="D3" s="252"/>
      <c r="E3" s="252"/>
      <c r="F3" s="252"/>
      <c r="G3" s="253"/>
      <c r="AB3" s="90" t="s">
        <v>237</v>
      </c>
      <c r="AF3" t="s">
        <v>239</v>
      </c>
    </row>
    <row r="4" spans="1:59" ht="24.95" customHeight="1" x14ac:dyDescent="0.2">
      <c r="A4" s="145" t="s">
        <v>9</v>
      </c>
      <c r="B4" s="146" t="s">
        <v>78</v>
      </c>
      <c r="C4" s="254" t="s">
        <v>93</v>
      </c>
      <c r="D4" s="255"/>
      <c r="E4" s="255"/>
      <c r="F4" s="255"/>
      <c r="G4" s="256"/>
      <c r="AF4" t="s">
        <v>240</v>
      </c>
    </row>
    <row r="5" spans="1:59" x14ac:dyDescent="0.2">
      <c r="D5" s="143"/>
    </row>
    <row r="6" spans="1:59" ht="38.25" x14ac:dyDescent="0.2">
      <c r="A6" s="148" t="s">
        <v>241</v>
      </c>
      <c r="B6" s="150" t="s">
        <v>242</v>
      </c>
      <c r="C6" s="150" t="s">
        <v>243</v>
      </c>
      <c r="D6" s="149" t="s">
        <v>244</v>
      </c>
      <c r="E6" s="148" t="s">
        <v>245</v>
      </c>
      <c r="F6" s="147" t="s">
        <v>246</v>
      </c>
      <c r="G6" s="148" t="s">
        <v>29</v>
      </c>
      <c r="H6" s="151" t="s">
        <v>30</v>
      </c>
      <c r="I6" s="151" t="s">
        <v>247</v>
      </c>
      <c r="J6" s="151" t="s">
        <v>31</v>
      </c>
      <c r="K6" s="151" t="s">
        <v>248</v>
      </c>
      <c r="L6" s="151" t="s">
        <v>249</v>
      </c>
      <c r="M6" s="151" t="s">
        <v>250</v>
      </c>
      <c r="N6" s="151" t="s">
        <v>251</v>
      </c>
      <c r="O6" s="151" t="s">
        <v>252</v>
      </c>
      <c r="P6" s="151" t="s">
        <v>253</v>
      </c>
      <c r="Q6" s="151" t="s">
        <v>254</v>
      </c>
      <c r="R6" s="151" t="s">
        <v>255</v>
      </c>
      <c r="S6" s="151" t="s">
        <v>256</v>
      </c>
      <c r="T6" s="151" t="s">
        <v>257</v>
      </c>
      <c r="U6" s="151" t="s">
        <v>258</v>
      </c>
      <c r="V6" s="151" t="s">
        <v>259</v>
      </c>
    </row>
    <row r="7" spans="1:59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59" x14ac:dyDescent="0.2">
      <c r="A8" s="166" t="s">
        <v>260</v>
      </c>
      <c r="B8" s="167" t="s">
        <v>122</v>
      </c>
      <c r="C8" s="185" t="s">
        <v>111</v>
      </c>
      <c r="D8" s="168"/>
      <c r="E8" s="169"/>
      <c r="F8" s="170"/>
      <c r="G8" s="170">
        <f>SUMIF(AF9:AF31,"&lt;&gt;NOR",G9:G31)</f>
        <v>0</v>
      </c>
      <c r="H8" s="170"/>
      <c r="I8" s="170">
        <f>SUM(I9:I31)</f>
        <v>0</v>
      </c>
      <c r="J8" s="170"/>
      <c r="K8" s="170">
        <f>SUM(K9:K31)</f>
        <v>0</v>
      </c>
      <c r="L8" s="170"/>
      <c r="M8" s="170">
        <f>SUM(M9:M31)</f>
        <v>0</v>
      </c>
      <c r="N8" s="170"/>
      <c r="O8" s="170">
        <f>SUM(O9:O31)</f>
        <v>0</v>
      </c>
      <c r="P8" s="170"/>
      <c r="Q8" s="170">
        <f>SUM(Q9:Q31)</f>
        <v>0</v>
      </c>
      <c r="R8" s="170"/>
      <c r="S8" s="170"/>
      <c r="T8" s="165"/>
      <c r="U8" s="165">
        <f>SUM(U9:U31)</f>
        <v>0</v>
      </c>
      <c r="V8" s="165"/>
      <c r="AF8" t="s">
        <v>261</v>
      </c>
    </row>
    <row r="9" spans="1:59" ht="33.75" outlineLevel="1" x14ac:dyDescent="0.2">
      <c r="A9" s="171">
        <v>1</v>
      </c>
      <c r="B9" s="172" t="s">
        <v>3222</v>
      </c>
      <c r="C9" s="187" t="s">
        <v>3223</v>
      </c>
      <c r="D9" s="173" t="s">
        <v>1500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15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265</v>
      </c>
      <c r="T9" s="161">
        <v>0</v>
      </c>
      <c r="U9" s="161">
        <f>ROUND(E9*T9,2)</f>
        <v>0</v>
      </c>
      <c r="V9" s="161"/>
      <c r="W9" s="152"/>
      <c r="X9" s="152"/>
      <c r="Y9" s="152"/>
      <c r="Z9" s="152"/>
      <c r="AA9" s="152"/>
      <c r="AB9" s="152"/>
      <c r="AC9" s="152"/>
      <c r="AD9" s="152"/>
      <c r="AE9" s="152"/>
      <c r="AF9" s="152" t="s">
        <v>325</v>
      </c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</row>
    <row r="10" spans="1:59" ht="45" outlineLevel="1" x14ac:dyDescent="0.2">
      <c r="A10" s="159"/>
      <c r="B10" s="160"/>
      <c r="C10" s="248" t="s">
        <v>3224</v>
      </c>
      <c r="D10" s="249"/>
      <c r="E10" s="249"/>
      <c r="F10" s="249"/>
      <c r="G10" s="249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52"/>
      <c r="X10" s="152"/>
      <c r="Y10" s="152"/>
      <c r="Z10" s="152"/>
      <c r="AA10" s="152"/>
      <c r="AB10" s="152"/>
      <c r="AC10" s="152"/>
      <c r="AD10" s="152"/>
      <c r="AE10" s="152"/>
      <c r="AF10" s="152" t="s">
        <v>272</v>
      </c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83" t="str">
        <f>C10</f>
        <v>Přívod vzduchu - Vp=220m3/hod, pext=200Pa,  filtr G4, vířivý protiproudý rekuperační výměník z plastu s by-passem (úč. 93%), ventilátor 230V/0,120kW, integrovaný el. ohřívač s PTC články  230V/0,5kW. Odvod vzduchu - Vo=220m3/hod, pext.=200Pa, filtr G4, ventilátor 230V/0,120kW . Skříň jednotky v provedení s minerální izolací tl.30mm.    Zařízeni je ve shodě s požadavky ErP  - nařízení EU 1253/2014  a 1254/2014 (Ecodesign)</v>
      </c>
      <c r="BA10" s="152"/>
      <c r="BB10" s="152"/>
      <c r="BC10" s="152"/>
      <c r="BD10" s="152"/>
      <c r="BE10" s="152"/>
      <c r="BF10" s="152"/>
      <c r="BG10" s="152"/>
    </row>
    <row r="11" spans="1:59" outlineLevel="1" x14ac:dyDescent="0.2">
      <c r="A11" s="177">
        <v>2</v>
      </c>
      <c r="B11" s="178" t="s">
        <v>3225</v>
      </c>
      <c r="C11" s="186" t="s">
        <v>3184</v>
      </c>
      <c r="D11" s="179" t="s">
        <v>1500</v>
      </c>
      <c r="E11" s="180">
        <v>1</v>
      </c>
      <c r="F11" s="181"/>
      <c r="G11" s="182">
        <f t="shared" ref="G11:G31" si="0">ROUND(E11*F11,2)</f>
        <v>0</v>
      </c>
      <c r="H11" s="181"/>
      <c r="I11" s="182">
        <f t="shared" ref="I11:I31" si="1">ROUND(E11*H11,2)</f>
        <v>0</v>
      </c>
      <c r="J11" s="181"/>
      <c r="K11" s="182">
        <f t="shared" ref="K11:K31" si="2">ROUND(E11*J11,2)</f>
        <v>0</v>
      </c>
      <c r="L11" s="182">
        <v>15</v>
      </c>
      <c r="M11" s="182">
        <f t="shared" ref="M11:M31" si="3">G11*(1+L11/100)</f>
        <v>0</v>
      </c>
      <c r="N11" s="182">
        <v>0</v>
      </c>
      <c r="O11" s="182">
        <f t="shared" ref="O11:O31" si="4">ROUND(E11*N11,2)</f>
        <v>0</v>
      </c>
      <c r="P11" s="182">
        <v>0</v>
      </c>
      <c r="Q11" s="182">
        <f t="shared" ref="Q11:Q31" si="5">ROUND(E11*P11,2)</f>
        <v>0</v>
      </c>
      <c r="R11" s="182"/>
      <c r="S11" s="182" t="s">
        <v>265</v>
      </c>
      <c r="T11" s="161">
        <v>0</v>
      </c>
      <c r="U11" s="161">
        <f>ROUND(E11*T11,2)</f>
        <v>0</v>
      </c>
      <c r="V11" s="161"/>
      <c r="W11" s="152"/>
      <c r="X11" s="152"/>
      <c r="Y11" s="152"/>
      <c r="Z11" s="152"/>
      <c r="AA11" s="152"/>
      <c r="AB11" s="152"/>
      <c r="AC11" s="152"/>
      <c r="AD11" s="152"/>
      <c r="AE11" s="152"/>
      <c r="AF11" s="152" t="s">
        <v>325</v>
      </c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</row>
    <row r="12" spans="1:59" outlineLevel="1" x14ac:dyDescent="0.2">
      <c r="A12" s="177">
        <v>3</v>
      </c>
      <c r="B12" s="178" t="s">
        <v>3226</v>
      </c>
      <c r="C12" s="186" t="s">
        <v>3186</v>
      </c>
      <c r="D12" s="179" t="s">
        <v>1500</v>
      </c>
      <c r="E12" s="180">
        <v>1</v>
      </c>
      <c r="F12" s="181"/>
      <c r="G12" s="182">
        <f t="shared" si="0"/>
        <v>0</v>
      </c>
      <c r="H12" s="181"/>
      <c r="I12" s="182">
        <f t="shared" si="1"/>
        <v>0</v>
      </c>
      <c r="J12" s="181"/>
      <c r="K12" s="182">
        <f t="shared" si="2"/>
        <v>0</v>
      </c>
      <c r="L12" s="182">
        <v>15</v>
      </c>
      <c r="M12" s="182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2"/>
      <c r="S12" s="182" t="s">
        <v>265</v>
      </c>
      <c r="T12" s="161">
        <v>0</v>
      </c>
      <c r="U12" s="161">
        <f>ROUND(E12*T12,2)</f>
        <v>0</v>
      </c>
      <c r="V12" s="161"/>
      <c r="W12" s="152"/>
      <c r="X12" s="152"/>
      <c r="Y12" s="152"/>
      <c r="Z12" s="152"/>
      <c r="AA12" s="152"/>
      <c r="AB12" s="152"/>
      <c r="AC12" s="152"/>
      <c r="AD12" s="152"/>
      <c r="AE12" s="152"/>
      <c r="AF12" s="152" t="s">
        <v>325</v>
      </c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</row>
    <row r="13" spans="1:59" outlineLevel="1" x14ac:dyDescent="0.2">
      <c r="A13" s="177">
        <v>4</v>
      </c>
      <c r="B13" s="178" t="s">
        <v>2183</v>
      </c>
      <c r="C13" s="186" t="s">
        <v>3187</v>
      </c>
      <c r="D13" s="179" t="s">
        <v>1500</v>
      </c>
      <c r="E13" s="180">
        <v>1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15</v>
      </c>
      <c r="M13" s="182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2"/>
      <c r="S13" s="182" t="s">
        <v>265</v>
      </c>
      <c r="T13" s="161">
        <v>0</v>
      </c>
      <c r="U13" s="161">
        <f>ROUND(E13*T13,2)</f>
        <v>0</v>
      </c>
      <c r="V13" s="161"/>
      <c r="W13" s="152"/>
      <c r="X13" s="152"/>
      <c r="Y13" s="152"/>
      <c r="Z13" s="152"/>
      <c r="AA13" s="152"/>
      <c r="AB13" s="152"/>
      <c r="AC13" s="152"/>
      <c r="AD13" s="152"/>
      <c r="AE13" s="152"/>
      <c r="AF13" s="152" t="s">
        <v>325</v>
      </c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</row>
    <row r="14" spans="1:59" ht="33.75" outlineLevel="1" x14ac:dyDescent="0.2">
      <c r="A14" s="177">
        <v>5</v>
      </c>
      <c r="B14" s="178" t="s">
        <v>3227</v>
      </c>
      <c r="C14" s="186" t="s">
        <v>3189</v>
      </c>
      <c r="D14" s="179" t="s">
        <v>1956</v>
      </c>
      <c r="E14" s="180">
        <v>3</v>
      </c>
      <c r="F14" s="181"/>
      <c r="G14" s="182">
        <f t="shared" si="0"/>
        <v>0</v>
      </c>
      <c r="H14" s="181"/>
      <c r="I14" s="182">
        <f t="shared" si="1"/>
        <v>0</v>
      </c>
      <c r="J14" s="181"/>
      <c r="K14" s="182">
        <f t="shared" si="2"/>
        <v>0</v>
      </c>
      <c r="L14" s="182">
        <v>15</v>
      </c>
      <c r="M14" s="182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2"/>
      <c r="S14" s="182" t="s">
        <v>265</v>
      </c>
      <c r="T14" s="161">
        <v>0</v>
      </c>
      <c r="U14" s="161">
        <f>ROUND(E14*T14,2)</f>
        <v>0</v>
      </c>
      <c r="V14" s="161"/>
      <c r="W14" s="152"/>
      <c r="X14" s="152"/>
      <c r="Y14" s="152"/>
      <c r="Z14" s="152"/>
      <c r="AA14" s="152"/>
      <c r="AB14" s="152"/>
      <c r="AC14" s="152"/>
      <c r="AD14" s="152"/>
      <c r="AE14" s="152"/>
      <c r="AF14" s="152" t="s">
        <v>325</v>
      </c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</row>
    <row r="15" spans="1:59" ht="33.75" outlineLevel="1" x14ac:dyDescent="0.2">
      <c r="A15" s="177">
        <v>6</v>
      </c>
      <c r="B15" s="178" t="s">
        <v>3228</v>
      </c>
      <c r="C15" s="186" t="s">
        <v>3193</v>
      </c>
      <c r="D15" s="179" t="s">
        <v>1500</v>
      </c>
      <c r="E15" s="180">
        <v>3</v>
      </c>
      <c r="F15" s="181"/>
      <c r="G15" s="182">
        <f t="shared" si="0"/>
        <v>0</v>
      </c>
      <c r="H15" s="181"/>
      <c r="I15" s="182">
        <f t="shared" si="1"/>
        <v>0</v>
      </c>
      <c r="J15" s="181"/>
      <c r="K15" s="182">
        <f t="shared" si="2"/>
        <v>0</v>
      </c>
      <c r="L15" s="182">
        <v>15</v>
      </c>
      <c r="M15" s="182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2"/>
      <c r="S15" s="182" t="s">
        <v>265</v>
      </c>
      <c r="T15" s="161">
        <v>0</v>
      </c>
      <c r="U15" s="161">
        <f>ROUND(E15*T15,2)</f>
        <v>0</v>
      </c>
      <c r="V15" s="161"/>
      <c r="W15" s="152"/>
      <c r="X15" s="152"/>
      <c r="Y15" s="152"/>
      <c r="Z15" s="152"/>
      <c r="AA15" s="152"/>
      <c r="AB15" s="152"/>
      <c r="AC15" s="152"/>
      <c r="AD15" s="152"/>
      <c r="AE15" s="152"/>
      <c r="AF15" s="152" t="s">
        <v>325</v>
      </c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</row>
    <row r="16" spans="1:59" outlineLevel="1" x14ac:dyDescent="0.2">
      <c r="A16" s="177">
        <v>7</v>
      </c>
      <c r="B16" s="178" t="s">
        <v>3229</v>
      </c>
      <c r="C16" s="186" t="s">
        <v>3230</v>
      </c>
      <c r="D16" s="179" t="s">
        <v>1956</v>
      </c>
      <c r="E16" s="180">
        <v>2</v>
      </c>
      <c r="F16" s="181"/>
      <c r="G16" s="182">
        <f t="shared" si="0"/>
        <v>0</v>
      </c>
      <c r="H16" s="181"/>
      <c r="I16" s="182">
        <f t="shared" si="1"/>
        <v>0</v>
      </c>
      <c r="J16" s="181"/>
      <c r="K16" s="182">
        <f t="shared" si="2"/>
        <v>0</v>
      </c>
      <c r="L16" s="182">
        <v>15</v>
      </c>
      <c r="M16" s="182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2"/>
      <c r="S16" s="182" t="s">
        <v>265</v>
      </c>
      <c r="T16" s="161">
        <v>0</v>
      </c>
      <c r="U16" s="161">
        <f>ROUND(E16*T16,2)</f>
        <v>0</v>
      </c>
      <c r="V16" s="161"/>
      <c r="W16" s="152"/>
      <c r="X16" s="152"/>
      <c r="Y16" s="152"/>
      <c r="Z16" s="152"/>
      <c r="AA16" s="152"/>
      <c r="AB16" s="152"/>
      <c r="AC16" s="152"/>
      <c r="AD16" s="152"/>
      <c r="AE16" s="152"/>
      <c r="AF16" s="152" t="s">
        <v>325</v>
      </c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</row>
    <row r="17" spans="1:59" outlineLevel="1" x14ac:dyDescent="0.2">
      <c r="A17" s="177">
        <v>8</v>
      </c>
      <c r="B17" s="178" t="s">
        <v>3231</v>
      </c>
      <c r="C17" s="186" t="s">
        <v>3197</v>
      </c>
      <c r="D17" s="179" t="s">
        <v>1956</v>
      </c>
      <c r="E17" s="180">
        <v>2</v>
      </c>
      <c r="F17" s="181"/>
      <c r="G17" s="182">
        <f t="shared" si="0"/>
        <v>0</v>
      </c>
      <c r="H17" s="181"/>
      <c r="I17" s="182">
        <f t="shared" si="1"/>
        <v>0</v>
      </c>
      <c r="J17" s="181"/>
      <c r="K17" s="182">
        <f t="shared" si="2"/>
        <v>0</v>
      </c>
      <c r="L17" s="182">
        <v>15</v>
      </c>
      <c r="M17" s="182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2"/>
      <c r="S17" s="182" t="s">
        <v>265</v>
      </c>
      <c r="T17" s="161">
        <v>0</v>
      </c>
      <c r="U17" s="161">
        <f>ROUND(E17*T17,2)</f>
        <v>0</v>
      </c>
      <c r="V17" s="161"/>
      <c r="W17" s="152"/>
      <c r="X17" s="152"/>
      <c r="Y17" s="152"/>
      <c r="Z17" s="152"/>
      <c r="AA17" s="152"/>
      <c r="AB17" s="152"/>
      <c r="AC17" s="152"/>
      <c r="AD17" s="152"/>
      <c r="AE17" s="152"/>
      <c r="AF17" s="152" t="s">
        <v>325</v>
      </c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</row>
    <row r="18" spans="1:59" outlineLevel="1" x14ac:dyDescent="0.2">
      <c r="A18" s="177">
        <v>9</v>
      </c>
      <c r="B18" s="178" t="s">
        <v>3232</v>
      </c>
      <c r="C18" s="186" t="s">
        <v>3199</v>
      </c>
      <c r="D18" s="179" t="s">
        <v>1500</v>
      </c>
      <c r="E18" s="180">
        <v>2</v>
      </c>
      <c r="F18" s="181"/>
      <c r="G18" s="182">
        <f t="shared" si="0"/>
        <v>0</v>
      </c>
      <c r="H18" s="181"/>
      <c r="I18" s="182">
        <f t="shared" si="1"/>
        <v>0</v>
      </c>
      <c r="J18" s="181"/>
      <c r="K18" s="182">
        <f t="shared" si="2"/>
        <v>0</v>
      </c>
      <c r="L18" s="182">
        <v>15</v>
      </c>
      <c r="M18" s="182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2"/>
      <c r="S18" s="182" t="s">
        <v>265</v>
      </c>
      <c r="T18" s="161">
        <v>0</v>
      </c>
      <c r="U18" s="161">
        <f>ROUND(E18*T18,2)</f>
        <v>0</v>
      </c>
      <c r="V18" s="161"/>
      <c r="W18" s="152"/>
      <c r="X18" s="152"/>
      <c r="Y18" s="152"/>
      <c r="Z18" s="152"/>
      <c r="AA18" s="152"/>
      <c r="AB18" s="152"/>
      <c r="AC18" s="152"/>
      <c r="AD18" s="152"/>
      <c r="AE18" s="152"/>
      <c r="AF18" s="152" t="s">
        <v>325</v>
      </c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</row>
    <row r="19" spans="1:59" outlineLevel="1" x14ac:dyDescent="0.2">
      <c r="A19" s="177">
        <v>10</v>
      </c>
      <c r="B19" s="178" t="s">
        <v>3233</v>
      </c>
      <c r="C19" s="186" t="s">
        <v>3234</v>
      </c>
      <c r="D19" s="179" t="s">
        <v>1500</v>
      </c>
      <c r="E19" s="180">
        <v>4</v>
      </c>
      <c r="F19" s="181"/>
      <c r="G19" s="182">
        <f t="shared" si="0"/>
        <v>0</v>
      </c>
      <c r="H19" s="181"/>
      <c r="I19" s="182">
        <f t="shared" si="1"/>
        <v>0</v>
      </c>
      <c r="J19" s="181"/>
      <c r="K19" s="182">
        <f t="shared" si="2"/>
        <v>0</v>
      </c>
      <c r="L19" s="182">
        <v>15</v>
      </c>
      <c r="M19" s="182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2"/>
      <c r="S19" s="182" t="s">
        <v>265</v>
      </c>
      <c r="T19" s="161">
        <v>0</v>
      </c>
      <c r="U19" s="161">
        <f>ROUND(E19*T19,2)</f>
        <v>0</v>
      </c>
      <c r="V19" s="161"/>
      <c r="W19" s="152"/>
      <c r="X19" s="152"/>
      <c r="Y19" s="152"/>
      <c r="Z19" s="152"/>
      <c r="AA19" s="152"/>
      <c r="AB19" s="152"/>
      <c r="AC19" s="152"/>
      <c r="AD19" s="152"/>
      <c r="AE19" s="152"/>
      <c r="AF19" s="152" t="s">
        <v>325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</row>
    <row r="20" spans="1:59" outlineLevel="1" x14ac:dyDescent="0.2">
      <c r="A20" s="177">
        <v>11</v>
      </c>
      <c r="B20" s="178" t="s">
        <v>3235</v>
      </c>
      <c r="C20" s="186" t="s">
        <v>3201</v>
      </c>
      <c r="D20" s="179" t="s">
        <v>1500</v>
      </c>
      <c r="E20" s="180">
        <v>3</v>
      </c>
      <c r="F20" s="181"/>
      <c r="G20" s="182">
        <f t="shared" si="0"/>
        <v>0</v>
      </c>
      <c r="H20" s="181"/>
      <c r="I20" s="182">
        <f t="shared" si="1"/>
        <v>0</v>
      </c>
      <c r="J20" s="181"/>
      <c r="K20" s="182">
        <f t="shared" si="2"/>
        <v>0</v>
      </c>
      <c r="L20" s="182">
        <v>15</v>
      </c>
      <c r="M20" s="182">
        <f t="shared" si="3"/>
        <v>0</v>
      </c>
      <c r="N20" s="182">
        <v>0</v>
      </c>
      <c r="O20" s="182">
        <f t="shared" si="4"/>
        <v>0</v>
      </c>
      <c r="P20" s="182">
        <v>0</v>
      </c>
      <c r="Q20" s="182">
        <f t="shared" si="5"/>
        <v>0</v>
      </c>
      <c r="R20" s="182"/>
      <c r="S20" s="182" t="s">
        <v>265</v>
      </c>
      <c r="T20" s="161">
        <v>0</v>
      </c>
      <c r="U20" s="161">
        <f>ROUND(E20*T20,2)</f>
        <v>0</v>
      </c>
      <c r="V20" s="161"/>
      <c r="W20" s="152"/>
      <c r="X20" s="152"/>
      <c r="Y20" s="152"/>
      <c r="Z20" s="152"/>
      <c r="AA20" s="152"/>
      <c r="AB20" s="152"/>
      <c r="AC20" s="152"/>
      <c r="AD20" s="152"/>
      <c r="AE20" s="152"/>
      <c r="AF20" s="152" t="s">
        <v>325</v>
      </c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</row>
    <row r="21" spans="1:59" outlineLevel="1" x14ac:dyDescent="0.2">
      <c r="A21" s="177">
        <v>12</v>
      </c>
      <c r="B21" s="178" t="s">
        <v>3236</v>
      </c>
      <c r="C21" s="186" t="s">
        <v>3205</v>
      </c>
      <c r="D21" s="179" t="s">
        <v>1500</v>
      </c>
      <c r="E21" s="180">
        <v>1</v>
      </c>
      <c r="F21" s="181"/>
      <c r="G21" s="182">
        <f t="shared" si="0"/>
        <v>0</v>
      </c>
      <c r="H21" s="181"/>
      <c r="I21" s="182">
        <f t="shared" si="1"/>
        <v>0</v>
      </c>
      <c r="J21" s="181"/>
      <c r="K21" s="182">
        <f t="shared" si="2"/>
        <v>0</v>
      </c>
      <c r="L21" s="182">
        <v>15</v>
      </c>
      <c r="M21" s="182">
        <f t="shared" si="3"/>
        <v>0</v>
      </c>
      <c r="N21" s="182">
        <v>0</v>
      </c>
      <c r="O21" s="182">
        <f t="shared" si="4"/>
        <v>0</v>
      </c>
      <c r="P21" s="182">
        <v>0</v>
      </c>
      <c r="Q21" s="182">
        <f t="shared" si="5"/>
        <v>0</v>
      </c>
      <c r="R21" s="182"/>
      <c r="S21" s="182" t="s">
        <v>265</v>
      </c>
      <c r="T21" s="161">
        <v>0</v>
      </c>
      <c r="U21" s="161">
        <f>ROUND(E21*T21,2)</f>
        <v>0</v>
      </c>
      <c r="V21" s="161"/>
      <c r="W21" s="152"/>
      <c r="X21" s="152"/>
      <c r="Y21" s="152"/>
      <c r="Z21" s="152"/>
      <c r="AA21" s="152"/>
      <c r="AB21" s="152"/>
      <c r="AC21" s="152"/>
      <c r="AD21" s="152"/>
      <c r="AE21" s="152"/>
      <c r="AF21" s="152" t="s">
        <v>325</v>
      </c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</row>
    <row r="22" spans="1:59" outlineLevel="1" x14ac:dyDescent="0.2">
      <c r="A22" s="177">
        <v>13</v>
      </c>
      <c r="B22" s="178" t="s">
        <v>3237</v>
      </c>
      <c r="C22" s="186" t="s">
        <v>3207</v>
      </c>
      <c r="D22" s="179" t="s">
        <v>1500</v>
      </c>
      <c r="E22" s="180">
        <v>1</v>
      </c>
      <c r="F22" s="181"/>
      <c r="G22" s="182">
        <f t="shared" si="0"/>
        <v>0</v>
      </c>
      <c r="H22" s="181"/>
      <c r="I22" s="182">
        <f t="shared" si="1"/>
        <v>0</v>
      </c>
      <c r="J22" s="181"/>
      <c r="K22" s="182">
        <f t="shared" si="2"/>
        <v>0</v>
      </c>
      <c r="L22" s="182">
        <v>15</v>
      </c>
      <c r="M22" s="182">
        <f t="shared" si="3"/>
        <v>0</v>
      </c>
      <c r="N22" s="182">
        <v>0</v>
      </c>
      <c r="O22" s="182">
        <f t="shared" si="4"/>
        <v>0</v>
      </c>
      <c r="P22" s="182">
        <v>0</v>
      </c>
      <c r="Q22" s="182">
        <f t="shared" si="5"/>
        <v>0</v>
      </c>
      <c r="R22" s="182"/>
      <c r="S22" s="182" t="s">
        <v>265</v>
      </c>
      <c r="T22" s="161">
        <v>0</v>
      </c>
      <c r="U22" s="161">
        <f>ROUND(E22*T22,2)</f>
        <v>0</v>
      </c>
      <c r="V22" s="161"/>
      <c r="W22" s="152"/>
      <c r="X22" s="152"/>
      <c r="Y22" s="152"/>
      <c r="Z22" s="152"/>
      <c r="AA22" s="152"/>
      <c r="AB22" s="152"/>
      <c r="AC22" s="152"/>
      <c r="AD22" s="152"/>
      <c r="AE22" s="152"/>
      <c r="AF22" s="152" t="s">
        <v>325</v>
      </c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</row>
    <row r="23" spans="1:59" outlineLevel="1" x14ac:dyDescent="0.2">
      <c r="A23" s="177">
        <v>14</v>
      </c>
      <c r="B23" s="178" t="s">
        <v>3238</v>
      </c>
      <c r="C23" s="186" t="s">
        <v>3239</v>
      </c>
      <c r="D23" s="179" t="s">
        <v>1500</v>
      </c>
      <c r="E23" s="180">
        <v>15</v>
      </c>
      <c r="F23" s="181"/>
      <c r="G23" s="182">
        <f t="shared" si="0"/>
        <v>0</v>
      </c>
      <c r="H23" s="181"/>
      <c r="I23" s="182">
        <f t="shared" si="1"/>
        <v>0</v>
      </c>
      <c r="J23" s="181"/>
      <c r="K23" s="182">
        <f t="shared" si="2"/>
        <v>0</v>
      </c>
      <c r="L23" s="182">
        <v>15</v>
      </c>
      <c r="M23" s="182">
        <f t="shared" si="3"/>
        <v>0</v>
      </c>
      <c r="N23" s="182">
        <v>0</v>
      </c>
      <c r="O23" s="182">
        <f t="shared" si="4"/>
        <v>0</v>
      </c>
      <c r="P23" s="182">
        <v>0</v>
      </c>
      <c r="Q23" s="182">
        <f t="shared" si="5"/>
        <v>0</v>
      </c>
      <c r="R23" s="182"/>
      <c r="S23" s="182" t="s">
        <v>265</v>
      </c>
      <c r="T23" s="161">
        <v>0</v>
      </c>
      <c r="U23" s="161">
        <f>ROUND(E23*T23,2)</f>
        <v>0</v>
      </c>
      <c r="V23" s="161"/>
      <c r="W23" s="152"/>
      <c r="X23" s="152"/>
      <c r="Y23" s="152"/>
      <c r="Z23" s="152"/>
      <c r="AA23" s="152"/>
      <c r="AB23" s="152"/>
      <c r="AC23" s="152"/>
      <c r="AD23" s="152"/>
      <c r="AE23" s="152"/>
      <c r="AF23" s="152" t="s">
        <v>325</v>
      </c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</row>
    <row r="24" spans="1:59" outlineLevel="1" x14ac:dyDescent="0.2">
      <c r="A24" s="177">
        <v>15</v>
      </c>
      <c r="B24" s="178" t="s">
        <v>3240</v>
      </c>
      <c r="C24" s="186" t="s">
        <v>3209</v>
      </c>
      <c r="D24" s="179" t="s">
        <v>1500</v>
      </c>
      <c r="E24" s="180">
        <v>1</v>
      </c>
      <c r="F24" s="181"/>
      <c r="G24" s="182">
        <f t="shared" si="0"/>
        <v>0</v>
      </c>
      <c r="H24" s="181"/>
      <c r="I24" s="182">
        <f t="shared" si="1"/>
        <v>0</v>
      </c>
      <c r="J24" s="181"/>
      <c r="K24" s="182">
        <f t="shared" si="2"/>
        <v>0</v>
      </c>
      <c r="L24" s="182">
        <v>15</v>
      </c>
      <c r="M24" s="182">
        <f t="shared" si="3"/>
        <v>0</v>
      </c>
      <c r="N24" s="182">
        <v>0</v>
      </c>
      <c r="O24" s="182">
        <f t="shared" si="4"/>
        <v>0</v>
      </c>
      <c r="P24" s="182">
        <v>0</v>
      </c>
      <c r="Q24" s="182">
        <f t="shared" si="5"/>
        <v>0</v>
      </c>
      <c r="R24" s="182"/>
      <c r="S24" s="182" t="s">
        <v>265</v>
      </c>
      <c r="T24" s="161">
        <v>0</v>
      </c>
      <c r="U24" s="161">
        <f>ROUND(E24*T24,2)</f>
        <v>0</v>
      </c>
      <c r="V24" s="161"/>
      <c r="W24" s="152"/>
      <c r="X24" s="152"/>
      <c r="Y24" s="152"/>
      <c r="Z24" s="152"/>
      <c r="AA24" s="152"/>
      <c r="AB24" s="152"/>
      <c r="AC24" s="152"/>
      <c r="AD24" s="152"/>
      <c r="AE24" s="152"/>
      <c r="AF24" s="152" t="s">
        <v>325</v>
      </c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</row>
    <row r="25" spans="1:59" ht="22.5" outlineLevel="1" x14ac:dyDescent="0.2">
      <c r="A25" s="177">
        <v>16</v>
      </c>
      <c r="B25" s="178" t="s">
        <v>3241</v>
      </c>
      <c r="C25" s="186" t="s">
        <v>3242</v>
      </c>
      <c r="D25" s="179" t="s">
        <v>1500</v>
      </c>
      <c r="E25" s="180">
        <v>1</v>
      </c>
      <c r="F25" s="181"/>
      <c r="G25" s="182">
        <f t="shared" si="0"/>
        <v>0</v>
      </c>
      <c r="H25" s="181"/>
      <c r="I25" s="182">
        <f t="shared" si="1"/>
        <v>0</v>
      </c>
      <c r="J25" s="181"/>
      <c r="K25" s="182">
        <f t="shared" si="2"/>
        <v>0</v>
      </c>
      <c r="L25" s="182">
        <v>15</v>
      </c>
      <c r="M25" s="182">
        <f t="shared" si="3"/>
        <v>0</v>
      </c>
      <c r="N25" s="182">
        <v>0</v>
      </c>
      <c r="O25" s="182">
        <f t="shared" si="4"/>
        <v>0</v>
      </c>
      <c r="P25" s="182">
        <v>0</v>
      </c>
      <c r="Q25" s="182">
        <f t="shared" si="5"/>
        <v>0</v>
      </c>
      <c r="R25" s="182"/>
      <c r="S25" s="182" t="s">
        <v>265</v>
      </c>
      <c r="T25" s="161">
        <v>0</v>
      </c>
      <c r="U25" s="161">
        <f>ROUND(E25*T25,2)</f>
        <v>0</v>
      </c>
      <c r="V25" s="161"/>
      <c r="W25" s="152"/>
      <c r="X25" s="152"/>
      <c r="Y25" s="152"/>
      <c r="Z25" s="152"/>
      <c r="AA25" s="152"/>
      <c r="AB25" s="152"/>
      <c r="AC25" s="152"/>
      <c r="AD25" s="152"/>
      <c r="AE25" s="152"/>
      <c r="AF25" s="152" t="s">
        <v>325</v>
      </c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</row>
    <row r="26" spans="1:59" outlineLevel="1" x14ac:dyDescent="0.2">
      <c r="A26" s="177">
        <v>17</v>
      </c>
      <c r="B26" s="178" t="s">
        <v>3243</v>
      </c>
      <c r="C26" s="186" t="s">
        <v>3216</v>
      </c>
      <c r="D26" s="179" t="s">
        <v>1500</v>
      </c>
      <c r="E26" s="180">
        <v>1</v>
      </c>
      <c r="F26" s="181"/>
      <c r="G26" s="182">
        <f t="shared" si="0"/>
        <v>0</v>
      </c>
      <c r="H26" s="181"/>
      <c r="I26" s="182">
        <f t="shared" si="1"/>
        <v>0</v>
      </c>
      <c r="J26" s="181"/>
      <c r="K26" s="182">
        <f t="shared" si="2"/>
        <v>0</v>
      </c>
      <c r="L26" s="182">
        <v>15</v>
      </c>
      <c r="M26" s="182">
        <f t="shared" si="3"/>
        <v>0</v>
      </c>
      <c r="N26" s="182">
        <v>0</v>
      </c>
      <c r="O26" s="182">
        <f t="shared" si="4"/>
        <v>0</v>
      </c>
      <c r="P26" s="182">
        <v>0</v>
      </c>
      <c r="Q26" s="182">
        <f t="shared" si="5"/>
        <v>0</v>
      </c>
      <c r="R26" s="182"/>
      <c r="S26" s="182" t="s">
        <v>265</v>
      </c>
      <c r="T26" s="161">
        <v>0</v>
      </c>
      <c r="U26" s="161">
        <f>ROUND(E26*T26,2)</f>
        <v>0</v>
      </c>
      <c r="V26" s="161"/>
      <c r="W26" s="152"/>
      <c r="X26" s="152"/>
      <c r="Y26" s="152"/>
      <c r="Z26" s="152"/>
      <c r="AA26" s="152"/>
      <c r="AB26" s="152"/>
      <c r="AC26" s="152"/>
      <c r="AD26" s="152"/>
      <c r="AE26" s="152"/>
      <c r="AF26" s="152" t="s">
        <v>325</v>
      </c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</row>
    <row r="27" spans="1:59" ht="22.5" outlineLevel="1" x14ac:dyDescent="0.2">
      <c r="A27" s="177">
        <v>18</v>
      </c>
      <c r="B27" s="178" t="s">
        <v>148</v>
      </c>
      <c r="C27" s="186" t="s">
        <v>3217</v>
      </c>
      <c r="D27" s="179" t="s">
        <v>353</v>
      </c>
      <c r="E27" s="180">
        <v>27</v>
      </c>
      <c r="F27" s="181"/>
      <c r="G27" s="182">
        <f t="shared" si="0"/>
        <v>0</v>
      </c>
      <c r="H27" s="181"/>
      <c r="I27" s="182">
        <f t="shared" si="1"/>
        <v>0</v>
      </c>
      <c r="J27" s="181"/>
      <c r="K27" s="182">
        <f t="shared" si="2"/>
        <v>0</v>
      </c>
      <c r="L27" s="182">
        <v>15</v>
      </c>
      <c r="M27" s="182">
        <f t="shared" si="3"/>
        <v>0</v>
      </c>
      <c r="N27" s="182">
        <v>0</v>
      </c>
      <c r="O27" s="182">
        <f t="shared" si="4"/>
        <v>0</v>
      </c>
      <c r="P27" s="182">
        <v>0</v>
      </c>
      <c r="Q27" s="182">
        <f t="shared" si="5"/>
        <v>0</v>
      </c>
      <c r="R27" s="182"/>
      <c r="S27" s="182" t="s">
        <v>265</v>
      </c>
      <c r="T27" s="161">
        <v>0</v>
      </c>
      <c r="U27" s="161">
        <f>ROUND(E27*T27,2)</f>
        <v>0</v>
      </c>
      <c r="V27" s="161"/>
      <c r="W27" s="152"/>
      <c r="X27" s="152"/>
      <c r="Y27" s="152"/>
      <c r="Z27" s="152"/>
      <c r="AA27" s="152"/>
      <c r="AB27" s="152"/>
      <c r="AC27" s="152"/>
      <c r="AD27" s="152"/>
      <c r="AE27" s="152"/>
      <c r="AF27" s="152" t="s">
        <v>325</v>
      </c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 spans="1:59" ht="22.5" outlineLevel="1" x14ac:dyDescent="0.2">
      <c r="A28" s="177">
        <v>19</v>
      </c>
      <c r="B28" s="178" t="s">
        <v>148</v>
      </c>
      <c r="C28" s="186" t="s">
        <v>3218</v>
      </c>
      <c r="D28" s="179" t="s">
        <v>353</v>
      </c>
      <c r="E28" s="180">
        <v>7</v>
      </c>
      <c r="F28" s="181"/>
      <c r="G28" s="182">
        <f t="shared" si="0"/>
        <v>0</v>
      </c>
      <c r="H28" s="181"/>
      <c r="I28" s="182">
        <f t="shared" si="1"/>
        <v>0</v>
      </c>
      <c r="J28" s="181"/>
      <c r="K28" s="182">
        <f t="shared" si="2"/>
        <v>0</v>
      </c>
      <c r="L28" s="182">
        <v>15</v>
      </c>
      <c r="M28" s="182">
        <f t="shared" si="3"/>
        <v>0</v>
      </c>
      <c r="N28" s="182">
        <v>0</v>
      </c>
      <c r="O28" s="182">
        <f t="shared" si="4"/>
        <v>0</v>
      </c>
      <c r="P28" s="182">
        <v>0</v>
      </c>
      <c r="Q28" s="182">
        <f t="shared" si="5"/>
        <v>0</v>
      </c>
      <c r="R28" s="182"/>
      <c r="S28" s="182" t="s">
        <v>265</v>
      </c>
      <c r="T28" s="161">
        <v>0</v>
      </c>
      <c r="U28" s="161">
        <f>ROUND(E28*T28,2)</f>
        <v>0</v>
      </c>
      <c r="V28" s="161"/>
      <c r="W28" s="152"/>
      <c r="X28" s="152"/>
      <c r="Y28" s="152"/>
      <c r="Z28" s="152"/>
      <c r="AA28" s="152"/>
      <c r="AB28" s="152"/>
      <c r="AC28" s="152"/>
      <c r="AD28" s="152"/>
      <c r="AE28" s="152"/>
      <c r="AF28" s="152" t="s">
        <v>1548</v>
      </c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</row>
    <row r="29" spans="1:59" ht="22.5" outlineLevel="1" x14ac:dyDescent="0.2">
      <c r="A29" s="177">
        <v>20</v>
      </c>
      <c r="B29" s="178" t="s">
        <v>148</v>
      </c>
      <c r="C29" s="186" t="s">
        <v>3219</v>
      </c>
      <c r="D29" s="179" t="s">
        <v>353</v>
      </c>
      <c r="E29" s="180">
        <v>3.5</v>
      </c>
      <c r="F29" s="181"/>
      <c r="G29" s="182">
        <f t="shared" si="0"/>
        <v>0</v>
      </c>
      <c r="H29" s="181"/>
      <c r="I29" s="182">
        <f t="shared" si="1"/>
        <v>0</v>
      </c>
      <c r="J29" s="181"/>
      <c r="K29" s="182">
        <f t="shared" si="2"/>
        <v>0</v>
      </c>
      <c r="L29" s="182">
        <v>15</v>
      </c>
      <c r="M29" s="182">
        <f t="shared" si="3"/>
        <v>0</v>
      </c>
      <c r="N29" s="182">
        <v>0</v>
      </c>
      <c r="O29" s="182">
        <f t="shared" si="4"/>
        <v>0</v>
      </c>
      <c r="P29" s="182">
        <v>0</v>
      </c>
      <c r="Q29" s="182">
        <f t="shared" si="5"/>
        <v>0</v>
      </c>
      <c r="R29" s="182"/>
      <c r="S29" s="182" t="s">
        <v>265</v>
      </c>
      <c r="T29" s="161">
        <v>0</v>
      </c>
      <c r="U29" s="161">
        <f>ROUND(E29*T29,2)</f>
        <v>0</v>
      </c>
      <c r="V29" s="161"/>
      <c r="W29" s="152"/>
      <c r="X29" s="152"/>
      <c r="Y29" s="152"/>
      <c r="Z29" s="152"/>
      <c r="AA29" s="152"/>
      <c r="AB29" s="152"/>
      <c r="AC29" s="152"/>
      <c r="AD29" s="152"/>
      <c r="AE29" s="152"/>
      <c r="AF29" s="152" t="s">
        <v>1548</v>
      </c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</row>
    <row r="30" spans="1:59" outlineLevel="1" x14ac:dyDescent="0.2">
      <c r="A30" s="177">
        <v>21</v>
      </c>
      <c r="B30" s="178" t="s">
        <v>148</v>
      </c>
      <c r="C30" s="186" t="s">
        <v>3220</v>
      </c>
      <c r="D30" s="179" t="s">
        <v>1972</v>
      </c>
      <c r="E30" s="180">
        <v>50</v>
      </c>
      <c r="F30" s="181"/>
      <c r="G30" s="182">
        <f t="shared" si="0"/>
        <v>0</v>
      </c>
      <c r="H30" s="181"/>
      <c r="I30" s="182">
        <f t="shared" si="1"/>
        <v>0</v>
      </c>
      <c r="J30" s="181"/>
      <c r="K30" s="182">
        <f t="shared" si="2"/>
        <v>0</v>
      </c>
      <c r="L30" s="182">
        <v>15</v>
      </c>
      <c r="M30" s="182">
        <f t="shared" si="3"/>
        <v>0</v>
      </c>
      <c r="N30" s="182">
        <v>0</v>
      </c>
      <c r="O30" s="182">
        <f t="shared" si="4"/>
        <v>0</v>
      </c>
      <c r="P30" s="182">
        <v>0</v>
      </c>
      <c r="Q30" s="182">
        <f t="shared" si="5"/>
        <v>0</v>
      </c>
      <c r="R30" s="182"/>
      <c r="S30" s="182" t="s">
        <v>265</v>
      </c>
      <c r="T30" s="161">
        <v>0</v>
      </c>
      <c r="U30" s="161">
        <f>ROUND(E30*T30,2)</f>
        <v>0</v>
      </c>
      <c r="V30" s="161"/>
      <c r="W30" s="152"/>
      <c r="X30" s="152"/>
      <c r="Y30" s="152"/>
      <c r="Z30" s="152"/>
      <c r="AA30" s="152"/>
      <c r="AB30" s="152"/>
      <c r="AC30" s="152"/>
      <c r="AD30" s="152"/>
      <c r="AE30" s="152"/>
      <c r="AF30" s="152" t="s">
        <v>1548</v>
      </c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 spans="1:59" outlineLevel="1" x14ac:dyDescent="0.2">
      <c r="A31" s="171">
        <v>22</v>
      </c>
      <c r="B31" s="172" t="s">
        <v>148</v>
      </c>
      <c r="C31" s="187" t="s">
        <v>3221</v>
      </c>
      <c r="D31" s="173" t="s">
        <v>1609</v>
      </c>
      <c r="E31" s="174">
        <v>8</v>
      </c>
      <c r="F31" s="175"/>
      <c r="G31" s="176">
        <f t="shared" si="0"/>
        <v>0</v>
      </c>
      <c r="H31" s="175"/>
      <c r="I31" s="176">
        <f t="shared" si="1"/>
        <v>0</v>
      </c>
      <c r="J31" s="175"/>
      <c r="K31" s="176">
        <f t="shared" si="2"/>
        <v>0</v>
      </c>
      <c r="L31" s="176">
        <v>15</v>
      </c>
      <c r="M31" s="176">
        <f t="shared" si="3"/>
        <v>0</v>
      </c>
      <c r="N31" s="176">
        <v>0</v>
      </c>
      <c r="O31" s="176">
        <f t="shared" si="4"/>
        <v>0</v>
      </c>
      <c r="P31" s="176">
        <v>0</v>
      </c>
      <c r="Q31" s="176">
        <f t="shared" si="5"/>
        <v>0</v>
      </c>
      <c r="R31" s="176"/>
      <c r="S31" s="176" t="s">
        <v>265</v>
      </c>
      <c r="T31" s="161">
        <v>0</v>
      </c>
      <c r="U31" s="161">
        <f>ROUND(E31*T31,2)</f>
        <v>0</v>
      </c>
      <c r="V31" s="161"/>
      <c r="W31" s="152"/>
      <c r="X31" s="152"/>
      <c r="Y31" s="152"/>
      <c r="Z31" s="152"/>
      <c r="AA31" s="152"/>
      <c r="AB31" s="152"/>
      <c r="AC31" s="152"/>
      <c r="AD31" s="152"/>
      <c r="AE31" s="152"/>
      <c r="AF31" s="152" t="s">
        <v>1548</v>
      </c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</row>
    <row r="32" spans="1:59" x14ac:dyDescent="0.2">
      <c r="A32" s="5"/>
      <c r="B32" s="6"/>
      <c r="C32" s="188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AD32">
        <v>15</v>
      </c>
      <c r="AE32">
        <v>21</v>
      </c>
    </row>
    <row r="33" spans="1:32" x14ac:dyDescent="0.2">
      <c r="A33" s="155"/>
      <c r="B33" s="156" t="s">
        <v>29</v>
      </c>
      <c r="C33" s="189"/>
      <c r="D33" s="157"/>
      <c r="E33" s="158"/>
      <c r="F33" s="158"/>
      <c r="G33" s="184">
        <f>G8</f>
        <v>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AD33">
        <f>SUMIF(L7:L31,AD32,G7:G31)</f>
        <v>0</v>
      </c>
      <c r="AE33">
        <f>SUMIF(L7:L31,AE32,G7:G31)</f>
        <v>0</v>
      </c>
      <c r="AF33" t="s">
        <v>300</v>
      </c>
    </row>
    <row r="34" spans="1:32" x14ac:dyDescent="0.2">
      <c r="C34" s="190"/>
      <c r="D34" s="143"/>
      <c r="AF34" t="s">
        <v>319</v>
      </c>
    </row>
    <row r="35" spans="1:32" x14ac:dyDescent="0.2">
      <c r="D35" s="143"/>
    </row>
    <row r="36" spans="1:32" x14ac:dyDescent="0.2">
      <c r="D36" s="143"/>
    </row>
    <row r="37" spans="1:32" x14ac:dyDescent="0.2">
      <c r="D37" s="143"/>
    </row>
    <row r="38" spans="1:32" x14ac:dyDescent="0.2">
      <c r="D38" s="143"/>
    </row>
    <row r="39" spans="1:32" x14ac:dyDescent="0.2">
      <c r="D39" s="143"/>
    </row>
    <row r="40" spans="1:32" x14ac:dyDescent="0.2">
      <c r="D40" s="143"/>
    </row>
    <row r="41" spans="1:32" x14ac:dyDescent="0.2">
      <c r="D41" s="143"/>
    </row>
    <row r="42" spans="1:32" x14ac:dyDescent="0.2">
      <c r="D42" s="143"/>
    </row>
    <row r="43" spans="1:32" x14ac:dyDescent="0.2">
      <c r="D43" s="143"/>
    </row>
    <row r="44" spans="1:32" x14ac:dyDescent="0.2">
      <c r="D44" s="143"/>
    </row>
    <row r="45" spans="1:32" x14ac:dyDescent="0.2">
      <c r="D45" s="143"/>
    </row>
    <row r="46" spans="1:32" x14ac:dyDescent="0.2">
      <c r="D46" s="143"/>
    </row>
    <row r="47" spans="1:32" x14ac:dyDescent="0.2">
      <c r="D47" s="143"/>
    </row>
    <row r="48" spans="1:32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p+UWWAjchxTezMQzdyJA4IuJd3HIWSVWSWoJl81SRhbgGOjYAG+suo/PVWb1is9UaI9WqEdb4oLy5MtfuVcisw==" saltValue="g5ARybA01+zFdbndZdXoOQ==" spinCount="100000" sheet="1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250" t="s">
        <v>320</v>
      </c>
      <c r="B1" s="250"/>
      <c r="C1" s="250"/>
      <c r="D1" s="250"/>
      <c r="E1" s="250"/>
      <c r="F1" s="250"/>
      <c r="G1" s="250"/>
      <c r="AF1" t="s">
        <v>236</v>
      </c>
    </row>
    <row r="2" spans="1:59" ht="24.95" customHeight="1" x14ac:dyDescent="0.2">
      <c r="A2" s="144" t="s">
        <v>7</v>
      </c>
      <c r="B2" s="73" t="s">
        <v>44</v>
      </c>
      <c r="C2" s="251" t="s">
        <v>45</v>
      </c>
      <c r="D2" s="252"/>
      <c r="E2" s="252"/>
      <c r="F2" s="252"/>
      <c r="G2" s="253"/>
      <c r="AF2" t="s">
        <v>237</v>
      </c>
    </row>
    <row r="3" spans="1:59" ht="24.95" customHeight="1" x14ac:dyDescent="0.2">
      <c r="A3" s="144" t="s">
        <v>8</v>
      </c>
      <c r="B3" s="73" t="s">
        <v>86</v>
      </c>
      <c r="C3" s="251" t="s">
        <v>87</v>
      </c>
      <c r="D3" s="252"/>
      <c r="E3" s="252"/>
      <c r="F3" s="252"/>
      <c r="G3" s="253"/>
      <c r="AB3" s="90" t="s">
        <v>237</v>
      </c>
      <c r="AF3" t="s">
        <v>239</v>
      </c>
    </row>
    <row r="4" spans="1:59" ht="24.95" customHeight="1" x14ac:dyDescent="0.2">
      <c r="A4" s="145" t="s">
        <v>9</v>
      </c>
      <c r="B4" s="146" t="s">
        <v>80</v>
      </c>
      <c r="C4" s="254" t="s">
        <v>81</v>
      </c>
      <c r="D4" s="255"/>
      <c r="E4" s="255"/>
      <c r="F4" s="255"/>
      <c r="G4" s="256"/>
      <c r="AF4" t="s">
        <v>240</v>
      </c>
    </row>
    <row r="5" spans="1:59" x14ac:dyDescent="0.2">
      <c r="D5" s="143"/>
    </row>
    <row r="6" spans="1:59" ht="38.25" x14ac:dyDescent="0.2">
      <c r="A6" s="148" t="s">
        <v>241</v>
      </c>
      <c r="B6" s="150" t="s">
        <v>242</v>
      </c>
      <c r="C6" s="150" t="s">
        <v>243</v>
      </c>
      <c r="D6" s="149" t="s">
        <v>244</v>
      </c>
      <c r="E6" s="148" t="s">
        <v>245</v>
      </c>
      <c r="F6" s="147" t="s">
        <v>246</v>
      </c>
      <c r="G6" s="148" t="s">
        <v>29</v>
      </c>
      <c r="H6" s="151" t="s">
        <v>30</v>
      </c>
      <c r="I6" s="151" t="s">
        <v>247</v>
      </c>
      <c r="J6" s="151" t="s">
        <v>31</v>
      </c>
      <c r="K6" s="151" t="s">
        <v>248</v>
      </c>
      <c r="L6" s="151" t="s">
        <v>249</v>
      </c>
      <c r="M6" s="151" t="s">
        <v>250</v>
      </c>
      <c r="N6" s="151" t="s">
        <v>251</v>
      </c>
      <c r="O6" s="151" t="s">
        <v>252</v>
      </c>
      <c r="P6" s="151" t="s">
        <v>253</v>
      </c>
      <c r="Q6" s="151" t="s">
        <v>254</v>
      </c>
      <c r="R6" s="151" t="s">
        <v>255</v>
      </c>
      <c r="S6" s="151" t="s">
        <v>256</v>
      </c>
      <c r="T6" s="151" t="s">
        <v>257</v>
      </c>
      <c r="U6" s="151" t="s">
        <v>258</v>
      </c>
      <c r="V6" s="151" t="s">
        <v>259</v>
      </c>
    </row>
    <row r="7" spans="1:59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59" x14ac:dyDescent="0.2">
      <c r="A8" s="166" t="s">
        <v>260</v>
      </c>
      <c r="B8" s="167" t="s">
        <v>136</v>
      </c>
      <c r="C8" s="185" t="s">
        <v>137</v>
      </c>
      <c r="D8" s="168"/>
      <c r="E8" s="169"/>
      <c r="F8" s="170"/>
      <c r="G8" s="170">
        <f>SUMIF(AF9:AF31,"&lt;&gt;NOR",G9:G31)</f>
        <v>0</v>
      </c>
      <c r="H8" s="170"/>
      <c r="I8" s="170">
        <f>SUM(I9:I31)</f>
        <v>0</v>
      </c>
      <c r="J8" s="170"/>
      <c r="K8" s="170">
        <f>SUM(K9:K31)</f>
        <v>0</v>
      </c>
      <c r="L8" s="170"/>
      <c r="M8" s="170">
        <f>SUM(M9:M31)</f>
        <v>0</v>
      </c>
      <c r="N8" s="170"/>
      <c r="O8" s="170">
        <f>SUM(O9:O31)</f>
        <v>0</v>
      </c>
      <c r="P8" s="170"/>
      <c r="Q8" s="170">
        <f>SUM(Q9:Q31)</f>
        <v>0</v>
      </c>
      <c r="R8" s="170"/>
      <c r="S8" s="170"/>
      <c r="T8" s="165"/>
      <c r="U8" s="165">
        <f>SUM(U9:U31)</f>
        <v>73.59</v>
      </c>
      <c r="V8" s="165"/>
      <c r="AF8" t="s">
        <v>261</v>
      </c>
    </row>
    <row r="9" spans="1:59" outlineLevel="1" x14ac:dyDescent="0.2">
      <c r="A9" s="171">
        <v>1</v>
      </c>
      <c r="B9" s="172" t="s">
        <v>321</v>
      </c>
      <c r="C9" s="187" t="s">
        <v>322</v>
      </c>
      <c r="D9" s="173" t="s">
        <v>323</v>
      </c>
      <c r="E9" s="174">
        <v>10.08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15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324</v>
      </c>
      <c r="S9" s="176" t="s">
        <v>269</v>
      </c>
      <c r="T9" s="161">
        <v>0.495</v>
      </c>
      <c r="U9" s="161">
        <f>ROUND(E9*T9,2)</f>
        <v>4.99</v>
      </c>
      <c r="V9" s="161"/>
      <c r="W9" s="152"/>
      <c r="X9" s="152"/>
      <c r="Y9" s="152"/>
      <c r="Z9" s="152"/>
      <c r="AA9" s="152"/>
      <c r="AB9" s="152"/>
      <c r="AC9" s="152"/>
      <c r="AD9" s="152"/>
      <c r="AE9" s="152"/>
      <c r="AF9" s="152" t="s">
        <v>325</v>
      </c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</row>
    <row r="10" spans="1:59" ht="22.5" outlineLevel="1" x14ac:dyDescent="0.2">
      <c r="A10" s="159"/>
      <c r="B10" s="160"/>
      <c r="C10" s="257" t="s">
        <v>326</v>
      </c>
      <c r="D10" s="258"/>
      <c r="E10" s="258"/>
      <c r="F10" s="258"/>
      <c r="G10" s="258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52"/>
      <c r="X10" s="152"/>
      <c r="Y10" s="152"/>
      <c r="Z10" s="152"/>
      <c r="AA10" s="152"/>
      <c r="AB10" s="152"/>
      <c r="AC10" s="152"/>
      <c r="AD10" s="152"/>
      <c r="AE10" s="152"/>
      <c r="AF10" s="152" t="s">
        <v>327</v>
      </c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83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A10" s="152"/>
      <c r="BB10" s="152"/>
      <c r="BC10" s="152"/>
      <c r="BD10" s="152"/>
      <c r="BE10" s="152"/>
      <c r="BF10" s="152"/>
      <c r="BG10" s="152"/>
    </row>
    <row r="11" spans="1:59" outlineLevel="1" x14ac:dyDescent="0.2">
      <c r="A11" s="159"/>
      <c r="B11" s="160"/>
      <c r="C11" s="246" t="s">
        <v>1999</v>
      </c>
      <c r="D11" s="247"/>
      <c r="E11" s="247"/>
      <c r="F11" s="247"/>
      <c r="G11" s="247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52"/>
      <c r="X11" s="152"/>
      <c r="Y11" s="152"/>
      <c r="Z11" s="152"/>
      <c r="AA11" s="152"/>
      <c r="AB11" s="152"/>
      <c r="AC11" s="152"/>
      <c r="AD11" s="152"/>
      <c r="AE11" s="152"/>
      <c r="AF11" s="152" t="s">
        <v>272</v>
      </c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</row>
    <row r="12" spans="1:59" outlineLevel="1" x14ac:dyDescent="0.2">
      <c r="A12" s="159"/>
      <c r="B12" s="160"/>
      <c r="C12" s="193" t="s">
        <v>3244</v>
      </c>
      <c r="D12" s="191"/>
      <c r="E12" s="192">
        <v>10.08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52"/>
      <c r="X12" s="152"/>
      <c r="Y12" s="152"/>
      <c r="Z12" s="152"/>
      <c r="AA12" s="152"/>
      <c r="AB12" s="152"/>
      <c r="AC12" s="152"/>
      <c r="AD12" s="152"/>
      <c r="AE12" s="152"/>
      <c r="AF12" s="152" t="s">
        <v>329</v>
      </c>
      <c r="AG12" s="152">
        <v>0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</row>
    <row r="13" spans="1:59" outlineLevel="1" x14ac:dyDescent="0.2">
      <c r="A13" s="171">
        <v>2</v>
      </c>
      <c r="B13" s="172" t="s">
        <v>2001</v>
      </c>
      <c r="C13" s="187" t="s">
        <v>2002</v>
      </c>
      <c r="D13" s="173" t="s">
        <v>323</v>
      </c>
      <c r="E13" s="174">
        <v>110.16636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15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 t="s">
        <v>324</v>
      </c>
      <c r="S13" s="176" t="s">
        <v>269</v>
      </c>
      <c r="T13" s="161">
        <v>0.3</v>
      </c>
      <c r="U13" s="161">
        <f>ROUND(E13*T13,2)</f>
        <v>33.049999999999997</v>
      </c>
      <c r="V13" s="161"/>
      <c r="W13" s="152"/>
      <c r="X13" s="152"/>
      <c r="Y13" s="152"/>
      <c r="Z13" s="152"/>
      <c r="AA13" s="152"/>
      <c r="AB13" s="152"/>
      <c r="AC13" s="152"/>
      <c r="AD13" s="152"/>
      <c r="AE13" s="152"/>
      <c r="AF13" s="152" t="s">
        <v>325</v>
      </c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</row>
    <row r="14" spans="1:59" ht="33.75" outlineLevel="1" x14ac:dyDescent="0.2">
      <c r="A14" s="159"/>
      <c r="B14" s="160"/>
      <c r="C14" s="257" t="s">
        <v>2003</v>
      </c>
      <c r="D14" s="258"/>
      <c r="E14" s="258"/>
      <c r="F14" s="258"/>
      <c r="G14" s="258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52"/>
      <c r="X14" s="152"/>
      <c r="Y14" s="152"/>
      <c r="Z14" s="152"/>
      <c r="AA14" s="152"/>
      <c r="AB14" s="152"/>
      <c r="AC14" s="152"/>
      <c r="AD14" s="152"/>
      <c r="AE14" s="152"/>
      <c r="AF14" s="152" t="s">
        <v>327</v>
      </c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83" t="str">
        <f>C14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14" s="152"/>
      <c r="BB14" s="152"/>
      <c r="BC14" s="152"/>
      <c r="BD14" s="152"/>
      <c r="BE14" s="152"/>
      <c r="BF14" s="152"/>
      <c r="BG14" s="152"/>
    </row>
    <row r="15" spans="1:59" outlineLevel="1" x14ac:dyDescent="0.2">
      <c r="A15" s="159"/>
      <c r="B15" s="160"/>
      <c r="C15" s="246" t="s">
        <v>2004</v>
      </c>
      <c r="D15" s="247"/>
      <c r="E15" s="247"/>
      <c r="F15" s="247"/>
      <c r="G15" s="247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52"/>
      <c r="X15" s="152"/>
      <c r="Y15" s="152"/>
      <c r="Z15" s="152"/>
      <c r="AA15" s="152"/>
      <c r="AB15" s="152"/>
      <c r="AC15" s="152"/>
      <c r="AD15" s="152"/>
      <c r="AE15" s="152"/>
      <c r="AF15" s="152" t="s">
        <v>272</v>
      </c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</row>
    <row r="16" spans="1:59" outlineLevel="1" x14ac:dyDescent="0.2">
      <c r="A16" s="159"/>
      <c r="B16" s="160"/>
      <c r="C16" s="193" t="s">
        <v>3245</v>
      </c>
      <c r="D16" s="191"/>
      <c r="E16" s="192">
        <v>27.824760000000001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52"/>
      <c r="X16" s="152"/>
      <c r="Y16" s="152"/>
      <c r="Z16" s="152"/>
      <c r="AA16" s="152"/>
      <c r="AB16" s="152"/>
      <c r="AC16" s="152"/>
      <c r="AD16" s="152"/>
      <c r="AE16" s="152"/>
      <c r="AF16" s="152" t="s">
        <v>329</v>
      </c>
      <c r="AG16" s="152">
        <v>0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</row>
    <row r="17" spans="1:59" outlineLevel="1" x14ac:dyDescent="0.2">
      <c r="A17" s="159"/>
      <c r="B17" s="160"/>
      <c r="C17" s="193" t="s">
        <v>3246</v>
      </c>
      <c r="D17" s="191"/>
      <c r="E17" s="192">
        <v>9.7240000000000002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52"/>
      <c r="X17" s="152"/>
      <c r="Y17" s="152"/>
      <c r="Z17" s="152"/>
      <c r="AA17" s="152"/>
      <c r="AB17" s="152"/>
      <c r="AC17" s="152"/>
      <c r="AD17" s="152"/>
      <c r="AE17" s="152"/>
      <c r="AF17" s="152" t="s">
        <v>329</v>
      </c>
      <c r="AG17" s="152">
        <v>0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</row>
    <row r="18" spans="1:59" outlineLevel="1" x14ac:dyDescent="0.2">
      <c r="A18" s="159"/>
      <c r="B18" s="160"/>
      <c r="C18" s="193" t="s">
        <v>3247</v>
      </c>
      <c r="D18" s="191"/>
      <c r="E18" s="192">
        <v>67.833600000000004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52"/>
      <c r="X18" s="152"/>
      <c r="Y18" s="152"/>
      <c r="Z18" s="152"/>
      <c r="AA18" s="152"/>
      <c r="AB18" s="152"/>
      <c r="AC18" s="152"/>
      <c r="AD18" s="152"/>
      <c r="AE18" s="152"/>
      <c r="AF18" s="152" t="s">
        <v>329</v>
      </c>
      <c r="AG18" s="152">
        <v>0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</row>
    <row r="19" spans="1:59" outlineLevel="1" x14ac:dyDescent="0.2">
      <c r="A19" s="159"/>
      <c r="B19" s="160"/>
      <c r="C19" s="193" t="s">
        <v>3248</v>
      </c>
      <c r="D19" s="191"/>
      <c r="E19" s="192">
        <v>4.7839999999999998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52"/>
      <c r="X19" s="152"/>
      <c r="Y19" s="152"/>
      <c r="Z19" s="152"/>
      <c r="AA19" s="152"/>
      <c r="AB19" s="152"/>
      <c r="AC19" s="152"/>
      <c r="AD19" s="152"/>
      <c r="AE19" s="152"/>
      <c r="AF19" s="152" t="s">
        <v>329</v>
      </c>
      <c r="AG19" s="152">
        <v>0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</row>
    <row r="20" spans="1:59" outlineLevel="1" x14ac:dyDescent="0.2">
      <c r="A20" s="171">
        <v>3</v>
      </c>
      <c r="B20" s="172" t="s">
        <v>2010</v>
      </c>
      <c r="C20" s="187" t="s">
        <v>2011</v>
      </c>
      <c r="D20" s="173" t="s">
        <v>323</v>
      </c>
      <c r="E20" s="174">
        <v>27.541589999999999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15</v>
      </c>
      <c r="M20" s="176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6" t="s">
        <v>324</v>
      </c>
      <c r="S20" s="176" t="s">
        <v>269</v>
      </c>
      <c r="T20" s="161">
        <v>0.53</v>
      </c>
      <c r="U20" s="161">
        <f>ROUND(E20*T20,2)</f>
        <v>14.6</v>
      </c>
      <c r="V20" s="161"/>
      <c r="W20" s="152"/>
      <c r="X20" s="152"/>
      <c r="Y20" s="152"/>
      <c r="Z20" s="152"/>
      <c r="AA20" s="152"/>
      <c r="AB20" s="152"/>
      <c r="AC20" s="152"/>
      <c r="AD20" s="152"/>
      <c r="AE20" s="152"/>
      <c r="AF20" s="152" t="s">
        <v>325</v>
      </c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</row>
    <row r="21" spans="1:59" ht="33.75" outlineLevel="1" x14ac:dyDescent="0.2">
      <c r="A21" s="159"/>
      <c r="B21" s="160"/>
      <c r="C21" s="257" t="s">
        <v>2003</v>
      </c>
      <c r="D21" s="258"/>
      <c r="E21" s="258"/>
      <c r="F21" s="258"/>
      <c r="G21" s="258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52"/>
      <c r="X21" s="152"/>
      <c r="Y21" s="152"/>
      <c r="Z21" s="152"/>
      <c r="AA21" s="152"/>
      <c r="AB21" s="152"/>
      <c r="AC21" s="152"/>
      <c r="AD21" s="152"/>
      <c r="AE21" s="152"/>
      <c r="AF21" s="152" t="s">
        <v>327</v>
      </c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83" t="str">
        <f>C21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21" s="152"/>
      <c r="BB21" s="152"/>
      <c r="BC21" s="152"/>
      <c r="BD21" s="152"/>
      <c r="BE21" s="152"/>
      <c r="BF21" s="152"/>
      <c r="BG21" s="152"/>
    </row>
    <row r="22" spans="1:59" outlineLevel="1" x14ac:dyDescent="0.2">
      <c r="A22" s="159"/>
      <c r="B22" s="160"/>
      <c r="C22" s="246" t="s">
        <v>2012</v>
      </c>
      <c r="D22" s="247"/>
      <c r="E22" s="247"/>
      <c r="F22" s="247"/>
      <c r="G22" s="247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52"/>
      <c r="X22" s="152"/>
      <c r="Y22" s="152"/>
      <c r="Z22" s="152"/>
      <c r="AA22" s="152"/>
      <c r="AB22" s="152"/>
      <c r="AC22" s="152"/>
      <c r="AD22" s="152"/>
      <c r="AE22" s="152"/>
      <c r="AF22" s="152" t="s">
        <v>272</v>
      </c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</row>
    <row r="23" spans="1:59" outlineLevel="1" x14ac:dyDescent="0.2">
      <c r="A23" s="159"/>
      <c r="B23" s="160"/>
      <c r="C23" s="193" t="s">
        <v>3249</v>
      </c>
      <c r="D23" s="191"/>
      <c r="E23" s="192">
        <v>6.9561900000000003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52"/>
      <c r="X23" s="152"/>
      <c r="Y23" s="152"/>
      <c r="Z23" s="152"/>
      <c r="AA23" s="152"/>
      <c r="AB23" s="152"/>
      <c r="AC23" s="152"/>
      <c r="AD23" s="152"/>
      <c r="AE23" s="152"/>
      <c r="AF23" s="152" t="s">
        <v>329</v>
      </c>
      <c r="AG23" s="152">
        <v>0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</row>
    <row r="24" spans="1:59" outlineLevel="1" x14ac:dyDescent="0.2">
      <c r="A24" s="159"/>
      <c r="B24" s="160"/>
      <c r="C24" s="193" t="s">
        <v>3250</v>
      </c>
      <c r="D24" s="191"/>
      <c r="E24" s="192">
        <v>2.431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52"/>
      <c r="X24" s="152"/>
      <c r="Y24" s="152"/>
      <c r="Z24" s="152"/>
      <c r="AA24" s="152"/>
      <c r="AB24" s="152"/>
      <c r="AC24" s="152"/>
      <c r="AD24" s="152"/>
      <c r="AE24" s="152"/>
      <c r="AF24" s="152" t="s">
        <v>329</v>
      </c>
      <c r="AG24" s="152">
        <v>0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</row>
    <row r="25" spans="1:59" outlineLevel="1" x14ac:dyDescent="0.2">
      <c r="A25" s="159"/>
      <c r="B25" s="160"/>
      <c r="C25" s="193" t="s">
        <v>3251</v>
      </c>
      <c r="D25" s="191"/>
      <c r="E25" s="192">
        <v>16.958400000000001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52"/>
      <c r="X25" s="152"/>
      <c r="Y25" s="152"/>
      <c r="Z25" s="152"/>
      <c r="AA25" s="152"/>
      <c r="AB25" s="152"/>
      <c r="AC25" s="152"/>
      <c r="AD25" s="152"/>
      <c r="AE25" s="152"/>
      <c r="AF25" s="152" t="s">
        <v>329</v>
      </c>
      <c r="AG25" s="152">
        <v>0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</row>
    <row r="26" spans="1:59" outlineLevel="1" x14ac:dyDescent="0.2">
      <c r="A26" s="159"/>
      <c r="B26" s="160"/>
      <c r="C26" s="193" t="s">
        <v>3252</v>
      </c>
      <c r="D26" s="191"/>
      <c r="E26" s="192">
        <v>1.196</v>
      </c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52"/>
      <c r="X26" s="152"/>
      <c r="Y26" s="152"/>
      <c r="Z26" s="152"/>
      <c r="AA26" s="152"/>
      <c r="AB26" s="152"/>
      <c r="AC26" s="152"/>
      <c r="AD26" s="152"/>
      <c r="AE26" s="152"/>
      <c r="AF26" s="152" t="s">
        <v>329</v>
      </c>
      <c r="AG26" s="152">
        <v>0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</row>
    <row r="27" spans="1:59" outlineLevel="1" x14ac:dyDescent="0.2">
      <c r="A27" s="171">
        <v>4</v>
      </c>
      <c r="B27" s="172" t="s">
        <v>332</v>
      </c>
      <c r="C27" s="187" t="s">
        <v>333</v>
      </c>
      <c r="D27" s="173" t="s">
        <v>323</v>
      </c>
      <c r="E27" s="174">
        <v>4.5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15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 t="s">
        <v>324</v>
      </c>
      <c r="S27" s="176" t="s">
        <v>269</v>
      </c>
      <c r="T27" s="161">
        <v>4.6550000000000002</v>
      </c>
      <c r="U27" s="161">
        <f>ROUND(E27*T27,2)</f>
        <v>20.95</v>
      </c>
      <c r="V27" s="161"/>
      <c r="W27" s="152"/>
      <c r="X27" s="152"/>
      <c r="Y27" s="152"/>
      <c r="Z27" s="152"/>
      <c r="AA27" s="152"/>
      <c r="AB27" s="152"/>
      <c r="AC27" s="152"/>
      <c r="AD27" s="152"/>
      <c r="AE27" s="152"/>
      <c r="AF27" s="152" t="s">
        <v>325</v>
      </c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 spans="1:59" outlineLevel="1" x14ac:dyDescent="0.2">
      <c r="A28" s="159"/>
      <c r="B28" s="160"/>
      <c r="C28" s="257" t="s">
        <v>334</v>
      </c>
      <c r="D28" s="258"/>
      <c r="E28" s="258"/>
      <c r="F28" s="258"/>
      <c r="G28" s="258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52"/>
      <c r="X28" s="152"/>
      <c r="Y28" s="152"/>
      <c r="Z28" s="152"/>
      <c r="AA28" s="152"/>
      <c r="AB28" s="152"/>
      <c r="AC28" s="152"/>
      <c r="AD28" s="152"/>
      <c r="AE28" s="152"/>
      <c r="AF28" s="152" t="s">
        <v>327</v>
      </c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</row>
    <row r="29" spans="1:59" outlineLevel="1" x14ac:dyDescent="0.2">
      <c r="A29" s="159"/>
      <c r="B29" s="160"/>
      <c r="C29" s="246" t="s">
        <v>2018</v>
      </c>
      <c r="D29" s="247"/>
      <c r="E29" s="247"/>
      <c r="F29" s="247"/>
      <c r="G29" s="247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52"/>
      <c r="X29" s="152"/>
      <c r="Y29" s="152"/>
      <c r="Z29" s="152"/>
      <c r="AA29" s="152"/>
      <c r="AB29" s="152"/>
      <c r="AC29" s="152"/>
      <c r="AD29" s="152"/>
      <c r="AE29" s="152"/>
      <c r="AF29" s="152" t="s">
        <v>272</v>
      </c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</row>
    <row r="30" spans="1:59" outlineLevel="1" x14ac:dyDescent="0.2">
      <c r="A30" s="159"/>
      <c r="B30" s="160"/>
      <c r="C30" s="193" t="s">
        <v>3253</v>
      </c>
      <c r="D30" s="191"/>
      <c r="E30" s="192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52"/>
      <c r="X30" s="152"/>
      <c r="Y30" s="152"/>
      <c r="Z30" s="152"/>
      <c r="AA30" s="152"/>
      <c r="AB30" s="152"/>
      <c r="AC30" s="152"/>
      <c r="AD30" s="152"/>
      <c r="AE30" s="152"/>
      <c r="AF30" s="152" t="s">
        <v>329</v>
      </c>
      <c r="AG30" s="152">
        <v>0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 spans="1:59" outlineLevel="1" x14ac:dyDescent="0.2">
      <c r="A31" s="159"/>
      <c r="B31" s="160"/>
      <c r="C31" s="193" t="s">
        <v>2020</v>
      </c>
      <c r="D31" s="191"/>
      <c r="E31" s="192">
        <v>4.5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52"/>
      <c r="X31" s="152"/>
      <c r="Y31" s="152"/>
      <c r="Z31" s="152"/>
      <c r="AA31" s="152"/>
      <c r="AB31" s="152"/>
      <c r="AC31" s="152"/>
      <c r="AD31" s="152"/>
      <c r="AE31" s="152"/>
      <c r="AF31" s="152" t="s">
        <v>329</v>
      </c>
      <c r="AG31" s="152">
        <v>0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</row>
    <row r="32" spans="1:59" x14ac:dyDescent="0.2">
      <c r="A32" s="166" t="s">
        <v>260</v>
      </c>
      <c r="B32" s="167" t="s">
        <v>138</v>
      </c>
      <c r="C32" s="185" t="s">
        <v>139</v>
      </c>
      <c r="D32" s="168"/>
      <c r="E32" s="169"/>
      <c r="F32" s="170"/>
      <c r="G32" s="170">
        <f>SUMIF(AF33:AF70,"&lt;&gt;NOR",G33:G70)</f>
        <v>0</v>
      </c>
      <c r="H32" s="170"/>
      <c r="I32" s="170">
        <f>SUM(I33:I70)</f>
        <v>0</v>
      </c>
      <c r="J32" s="170"/>
      <c r="K32" s="170">
        <f>SUM(K33:K70)</f>
        <v>0</v>
      </c>
      <c r="L32" s="170"/>
      <c r="M32" s="170">
        <f>SUM(M33:M70)</f>
        <v>0</v>
      </c>
      <c r="N32" s="170"/>
      <c r="O32" s="170">
        <f>SUM(O33:O70)</f>
        <v>0</v>
      </c>
      <c r="P32" s="170"/>
      <c r="Q32" s="170">
        <f>SUM(Q33:Q70)</f>
        <v>0</v>
      </c>
      <c r="R32" s="170"/>
      <c r="S32" s="170"/>
      <c r="T32" s="165"/>
      <c r="U32" s="165">
        <f>SUM(U33:U70)</f>
        <v>109.46</v>
      </c>
      <c r="V32" s="165"/>
      <c r="AF32" t="s">
        <v>261</v>
      </c>
    </row>
    <row r="33" spans="1:59" ht="22.5" outlineLevel="1" x14ac:dyDescent="0.2">
      <c r="A33" s="171">
        <v>5</v>
      </c>
      <c r="B33" s="172" t="s">
        <v>1689</v>
      </c>
      <c r="C33" s="187" t="s">
        <v>1690</v>
      </c>
      <c r="D33" s="173" t="s">
        <v>323</v>
      </c>
      <c r="E33" s="174">
        <v>60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15</v>
      </c>
      <c r="M33" s="176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6" t="s">
        <v>324</v>
      </c>
      <c r="S33" s="176" t="s">
        <v>269</v>
      </c>
      <c r="T33" s="161">
        <v>0.65200000000000002</v>
      </c>
      <c r="U33" s="161">
        <f>ROUND(E33*T33,2)</f>
        <v>39.119999999999997</v>
      </c>
      <c r="V33" s="161"/>
      <c r="W33" s="152"/>
      <c r="X33" s="152"/>
      <c r="Y33" s="152"/>
      <c r="Z33" s="152"/>
      <c r="AA33" s="152"/>
      <c r="AB33" s="152"/>
      <c r="AC33" s="152"/>
      <c r="AD33" s="152"/>
      <c r="AE33" s="152"/>
      <c r="AF33" s="152" t="s">
        <v>325</v>
      </c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</row>
    <row r="34" spans="1:59" outlineLevel="1" x14ac:dyDescent="0.2">
      <c r="A34" s="159"/>
      <c r="B34" s="160"/>
      <c r="C34" s="248" t="s">
        <v>2021</v>
      </c>
      <c r="D34" s="249"/>
      <c r="E34" s="249"/>
      <c r="F34" s="249"/>
      <c r="G34" s="249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52"/>
      <c r="X34" s="152"/>
      <c r="Y34" s="152"/>
      <c r="Z34" s="152"/>
      <c r="AA34" s="152"/>
      <c r="AB34" s="152"/>
      <c r="AC34" s="152"/>
      <c r="AD34" s="152"/>
      <c r="AE34" s="152"/>
      <c r="AF34" s="152" t="s">
        <v>272</v>
      </c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</row>
    <row r="35" spans="1:59" outlineLevel="1" x14ac:dyDescent="0.2">
      <c r="A35" s="159"/>
      <c r="B35" s="160"/>
      <c r="C35" s="193" t="s">
        <v>3254</v>
      </c>
      <c r="D35" s="191"/>
      <c r="E35" s="192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52"/>
      <c r="X35" s="152"/>
      <c r="Y35" s="152"/>
      <c r="Z35" s="152"/>
      <c r="AA35" s="152"/>
      <c r="AB35" s="152"/>
      <c r="AC35" s="152"/>
      <c r="AD35" s="152"/>
      <c r="AE35" s="152"/>
      <c r="AF35" s="152" t="s">
        <v>329</v>
      </c>
      <c r="AG35" s="152">
        <v>0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</row>
    <row r="36" spans="1:59" outlineLevel="1" x14ac:dyDescent="0.2">
      <c r="A36" s="159"/>
      <c r="B36" s="160"/>
      <c r="C36" s="193" t="s">
        <v>3255</v>
      </c>
      <c r="D36" s="191"/>
      <c r="E36" s="192">
        <v>60</v>
      </c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52"/>
      <c r="X36" s="152"/>
      <c r="Y36" s="152"/>
      <c r="Z36" s="152"/>
      <c r="AA36" s="152"/>
      <c r="AB36" s="152"/>
      <c r="AC36" s="152"/>
      <c r="AD36" s="152"/>
      <c r="AE36" s="152"/>
      <c r="AF36" s="152" t="s">
        <v>329</v>
      </c>
      <c r="AG36" s="152">
        <v>0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</row>
    <row r="37" spans="1:59" outlineLevel="1" x14ac:dyDescent="0.2">
      <c r="A37" s="171">
        <v>6</v>
      </c>
      <c r="B37" s="172" t="s">
        <v>1681</v>
      </c>
      <c r="C37" s="187" t="s">
        <v>1682</v>
      </c>
      <c r="D37" s="173" t="s">
        <v>323</v>
      </c>
      <c r="E37" s="174">
        <v>120.24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15</v>
      </c>
      <c r="M37" s="176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6" t="s">
        <v>324</v>
      </c>
      <c r="S37" s="176" t="s">
        <v>269</v>
      </c>
      <c r="T37" s="161">
        <v>0.34499999999999997</v>
      </c>
      <c r="U37" s="161">
        <f>ROUND(E37*T37,2)</f>
        <v>41.48</v>
      </c>
      <c r="V37" s="161"/>
      <c r="W37" s="152"/>
      <c r="X37" s="152"/>
      <c r="Y37" s="152"/>
      <c r="Z37" s="152"/>
      <c r="AA37" s="152"/>
      <c r="AB37" s="152"/>
      <c r="AC37" s="152"/>
      <c r="AD37" s="152"/>
      <c r="AE37" s="152"/>
      <c r="AF37" s="152" t="s">
        <v>325</v>
      </c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</row>
    <row r="38" spans="1:59" outlineLevel="1" x14ac:dyDescent="0.2">
      <c r="A38" s="159"/>
      <c r="B38" s="160"/>
      <c r="C38" s="257" t="s">
        <v>1683</v>
      </c>
      <c r="D38" s="258"/>
      <c r="E38" s="258"/>
      <c r="F38" s="258"/>
      <c r="G38" s="258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52"/>
      <c r="X38" s="152"/>
      <c r="Y38" s="152"/>
      <c r="Z38" s="152"/>
      <c r="AA38" s="152"/>
      <c r="AB38" s="152"/>
      <c r="AC38" s="152"/>
      <c r="AD38" s="152"/>
      <c r="AE38" s="152"/>
      <c r="AF38" s="152" t="s">
        <v>327</v>
      </c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</row>
    <row r="39" spans="1:59" outlineLevel="1" x14ac:dyDescent="0.2">
      <c r="A39" s="159"/>
      <c r="B39" s="160"/>
      <c r="C39" s="246" t="s">
        <v>2029</v>
      </c>
      <c r="D39" s="247"/>
      <c r="E39" s="247"/>
      <c r="F39" s="247"/>
      <c r="G39" s="247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52"/>
      <c r="X39" s="152"/>
      <c r="Y39" s="152"/>
      <c r="Z39" s="152"/>
      <c r="AA39" s="152"/>
      <c r="AB39" s="152"/>
      <c r="AC39" s="152"/>
      <c r="AD39" s="152"/>
      <c r="AE39" s="152"/>
      <c r="AF39" s="152" t="s">
        <v>272</v>
      </c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</row>
    <row r="40" spans="1:59" outlineLevel="1" x14ac:dyDescent="0.2">
      <c r="A40" s="159"/>
      <c r="B40" s="160"/>
      <c r="C40" s="193" t="s">
        <v>3256</v>
      </c>
      <c r="D40" s="191"/>
      <c r="E40" s="192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52"/>
      <c r="X40" s="152"/>
      <c r="Y40" s="152"/>
      <c r="Z40" s="152"/>
      <c r="AA40" s="152"/>
      <c r="AB40" s="152"/>
      <c r="AC40" s="152"/>
      <c r="AD40" s="152"/>
      <c r="AE40" s="152"/>
      <c r="AF40" s="152" t="s">
        <v>329</v>
      </c>
      <c r="AG40" s="152">
        <v>0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</row>
    <row r="41" spans="1:59" outlineLevel="1" x14ac:dyDescent="0.2">
      <c r="A41" s="159"/>
      <c r="B41" s="160"/>
      <c r="C41" s="193" t="s">
        <v>3257</v>
      </c>
      <c r="D41" s="191"/>
      <c r="E41" s="192">
        <v>120.24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52"/>
      <c r="X41" s="152"/>
      <c r="Y41" s="152"/>
      <c r="Z41" s="152"/>
      <c r="AA41" s="152"/>
      <c r="AB41" s="152"/>
      <c r="AC41" s="152"/>
      <c r="AD41" s="152"/>
      <c r="AE41" s="152"/>
      <c r="AF41" s="152" t="s">
        <v>329</v>
      </c>
      <c r="AG41" s="152">
        <v>0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</row>
    <row r="42" spans="1:59" outlineLevel="1" x14ac:dyDescent="0.2">
      <c r="A42" s="171">
        <v>7</v>
      </c>
      <c r="B42" s="172" t="s">
        <v>2037</v>
      </c>
      <c r="C42" s="187" t="s">
        <v>2038</v>
      </c>
      <c r="D42" s="173" t="s">
        <v>323</v>
      </c>
      <c r="E42" s="174">
        <v>60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15</v>
      </c>
      <c r="M42" s="176">
        <f>G42*(1+L42/100)</f>
        <v>0</v>
      </c>
      <c r="N42" s="176">
        <v>0</v>
      </c>
      <c r="O42" s="176">
        <f>ROUND(E42*N42,2)</f>
        <v>0</v>
      </c>
      <c r="P42" s="176">
        <v>0</v>
      </c>
      <c r="Q42" s="176">
        <f>ROUND(E42*P42,2)</f>
        <v>0</v>
      </c>
      <c r="R42" s="176" t="s">
        <v>324</v>
      </c>
      <c r="S42" s="176" t="s">
        <v>269</v>
      </c>
      <c r="T42" s="161">
        <v>1.0999999999999999E-2</v>
      </c>
      <c r="U42" s="161">
        <f>ROUND(E42*T42,2)</f>
        <v>0.66</v>
      </c>
      <c r="V42" s="161"/>
      <c r="W42" s="152"/>
      <c r="X42" s="152"/>
      <c r="Y42" s="152"/>
      <c r="Z42" s="152"/>
      <c r="AA42" s="152"/>
      <c r="AB42" s="152"/>
      <c r="AC42" s="152"/>
      <c r="AD42" s="152"/>
      <c r="AE42" s="152"/>
      <c r="AF42" s="152" t="s">
        <v>325</v>
      </c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</row>
    <row r="43" spans="1:59" outlineLevel="1" x14ac:dyDescent="0.2">
      <c r="A43" s="159"/>
      <c r="B43" s="160"/>
      <c r="C43" s="257" t="s">
        <v>338</v>
      </c>
      <c r="D43" s="258"/>
      <c r="E43" s="258"/>
      <c r="F43" s="258"/>
      <c r="G43" s="258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52"/>
      <c r="X43" s="152"/>
      <c r="Y43" s="152"/>
      <c r="Z43" s="152"/>
      <c r="AA43" s="152"/>
      <c r="AB43" s="152"/>
      <c r="AC43" s="152"/>
      <c r="AD43" s="152"/>
      <c r="AE43" s="152"/>
      <c r="AF43" s="152" t="s">
        <v>327</v>
      </c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</row>
    <row r="44" spans="1:59" outlineLevel="1" x14ac:dyDescent="0.2">
      <c r="A44" s="159"/>
      <c r="B44" s="160"/>
      <c r="C44" s="246" t="s">
        <v>2039</v>
      </c>
      <c r="D44" s="247"/>
      <c r="E44" s="247"/>
      <c r="F44" s="247"/>
      <c r="G44" s="247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52"/>
      <c r="X44" s="152"/>
      <c r="Y44" s="152"/>
      <c r="Z44" s="152"/>
      <c r="AA44" s="152"/>
      <c r="AB44" s="152"/>
      <c r="AC44" s="152"/>
      <c r="AD44" s="152"/>
      <c r="AE44" s="152"/>
      <c r="AF44" s="152" t="s">
        <v>272</v>
      </c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</row>
    <row r="45" spans="1:59" outlineLevel="1" x14ac:dyDescent="0.2">
      <c r="A45" s="159"/>
      <c r="B45" s="160"/>
      <c r="C45" s="193" t="s">
        <v>3254</v>
      </c>
      <c r="D45" s="191"/>
      <c r="E45" s="192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52"/>
      <c r="X45" s="152"/>
      <c r="Y45" s="152"/>
      <c r="Z45" s="152"/>
      <c r="AA45" s="152"/>
      <c r="AB45" s="152"/>
      <c r="AC45" s="152"/>
      <c r="AD45" s="152"/>
      <c r="AE45" s="152"/>
      <c r="AF45" s="152" t="s">
        <v>329</v>
      </c>
      <c r="AG45" s="152">
        <v>0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</row>
    <row r="46" spans="1:59" outlineLevel="1" x14ac:dyDescent="0.2">
      <c r="A46" s="159"/>
      <c r="B46" s="160"/>
      <c r="C46" s="193" t="s">
        <v>3255</v>
      </c>
      <c r="D46" s="191"/>
      <c r="E46" s="192">
        <v>60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52"/>
      <c r="X46" s="152"/>
      <c r="Y46" s="152"/>
      <c r="Z46" s="152"/>
      <c r="AA46" s="152"/>
      <c r="AB46" s="152"/>
      <c r="AC46" s="152"/>
      <c r="AD46" s="152"/>
      <c r="AE46" s="152"/>
      <c r="AF46" s="152" t="s">
        <v>329</v>
      </c>
      <c r="AG46" s="152">
        <v>0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</row>
    <row r="47" spans="1:59" ht="22.5" outlineLevel="1" x14ac:dyDescent="0.2">
      <c r="A47" s="171">
        <v>8</v>
      </c>
      <c r="B47" s="172" t="s">
        <v>2024</v>
      </c>
      <c r="C47" s="187" t="s">
        <v>2025</v>
      </c>
      <c r="D47" s="173" t="s">
        <v>323</v>
      </c>
      <c r="E47" s="174">
        <v>16.48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15</v>
      </c>
      <c r="M47" s="176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6" t="s">
        <v>324</v>
      </c>
      <c r="S47" s="176" t="s">
        <v>269</v>
      </c>
      <c r="T47" s="161">
        <v>0.89</v>
      </c>
      <c r="U47" s="161">
        <f>ROUND(E47*T47,2)</f>
        <v>14.67</v>
      </c>
      <c r="V47" s="161"/>
      <c r="W47" s="152"/>
      <c r="X47" s="152"/>
      <c r="Y47" s="152"/>
      <c r="Z47" s="152"/>
      <c r="AA47" s="152"/>
      <c r="AB47" s="152"/>
      <c r="AC47" s="152"/>
      <c r="AD47" s="152"/>
      <c r="AE47" s="152"/>
      <c r="AF47" s="152" t="s">
        <v>325</v>
      </c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</row>
    <row r="48" spans="1:59" outlineLevel="1" x14ac:dyDescent="0.2">
      <c r="A48" s="159"/>
      <c r="B48" s="160"/>
      <c r="C48" s="248" t="s">
        <v>2026</v>
      </c>
      <c r="D48" s="249"/>
      <c r="E48" s="249"/>
      <c r="F48" s="249"/>
      <c r="G48" s="249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52"/>
      <c r="X48" s="152"/>
      <c r="Y48" s="152"/>
      <c r="Z48" s="152"/>
      <c r="AA48" s="152"/>
      <c r="AB48" s="152"/>
      <c r="AC48" s="152"/>
      <c r="AD48" s="152"/>
      <c r="AE48" s="152"/>
      <c r="AF48" s="152" t="s">
        <v>272</v>
      </c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</row>
    <row r="49" spans="1:59" outlineLevel="1" x14ac:dyDescent="0.2">
      <c r="A49" s="159"/>
      <c r="B49" s="160"/>
      <c r="C49" s="193" t="s">
        <v>3258</v>
      </c>
      <c r="D49" s="191"/>
      <c r="E49" s="192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52"/>
      <c r="X49" s="152"/>
      <c r="Y49" s="152"/>
      <c r="Z49" s="152"/>
      <c r="AA49" s="152"/>
      <c r="AB49" s="152"/>
      <c r="AC49" s="152"/>
      <c r="AD49" s="152"/>
      <c r="AE49" s="152"/>
      <c r="AF49" s="152" t="s">
        <v>329</v>
      </c>
      <c r="AG49" s="152">
        <v>0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</row>
    <row r="50" spans="1:59" outlineLevel="1" x14ac:dyDescent="0.2">
      <c r="A50" s="159"/>
      <c r="B50" s="160"/>
      <c r="C50" s="193" t="s">
        <v>3259</v>
      </c>
      <c r="D50" s="191"/>
      <c r="E50" s="192">
        <v>16.48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52"/>
      <c r="X50" s="152"/>
      <c r="Y50" s="152"/>
      <c r="Z50" s="152"/>
      <c r="AA50" s="152"/>
      <c r="AB50" s="152"/>
      <c r="AC50" s="152"/>
      <c r="AD50" s="152"/>
      <c r="AE50" s="152"/>
      <c r="AF50" s="152" t="s">
        <v>329</v>
      </c>
      <c r="AG50" s="152">
        <v>0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</row>
    <row r="51" spans="1:59" outlineLevel="1" x14ac:dyDescent="0.2">
      <c r="A51" s="171">
        <v>9</v>
      </c>
      <c r="B51" s="172" t="s">
        <v>2032</v>
      </c>
      <c r="C51" s="187" t="s">
        <v>2033</v>
      </c>
      <c r="D51" s="173" t="s">
        <v>323</v>
      </c>
      <c r="E51" s="174">
        <v>27.54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15</v>
      </c>
      <c r="M51" s="176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6" t="s">
        <v>324</v>
      </c>
      <c r="S51" s="176" t="s">
        <v>269</v>
      </c>
      <c r="T51" s="161">
        <v>0.48399999999999999</v>
      </c>
      <c r="U51" s="161">
        <f>ROUND(E51*T51,2)</f>
        <v>13.33</v>
      </c>
      <c r="V51" s="161"/>
      <c r="W51" s="152"/>
      <c r="X51" s="152"/>
      <c r="Y51" s="152"/>
      <c r="Z51" s="152"/>
      <c r="AA51" s="152"/>
      <c r="AB51" s="152"/>
      <c r="AC51" s="152"/>
      <c r="AD51" s="152"/>
      <c r="AE51" s="152"/>
      <c r="AF51" s="152" t="s">
        <v>325</v>
      </c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</row>
    <row r="52" spans="1:59" outlineLevel="1" x14ac:dyDescent="0.2">
      <c r="A52" s="159"/>
      <c r="B52" s="160"/>
      <c r="C52" s="257" t="s">
        <v>1683</v>
      </c>
      <c r="D52" s="258"/>
      <c r="E52" s="258"/>
      <c r="F52" s="258"/>
      <c r="G52" s="258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52"/>
      <c r="X52" s="152"/>
      <c r="Y52" s="152"/>
      <c r="Z52" s="152"/>
      <c r="AA52" s="152"/>
      <c r="AB52" s="152"/>
      <c r="AC52" s="152"/>
      <c r="AD52" s="152"/>
      <c r="AE52" s="152"/>
      <c r="AF52" s="152" t="s">
        <v>327</v>
      </c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</row>
    <row r="53" spans="1:59" outlineLevel="1" x14ac:dyDescent="0.2">
      <c r="A53" s="159"/>
      <c r="B53" s="160"/>
      <c r="C53" s="246" t="s">
        <v>2034</v>
      </c>
      <c r="D53" s="247"/>
      <c r="E53" s="247"/>
      <c r="F53" s="247"/>
      <c r="G53" s="247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52"/>
      <c r="X53" s="152"/>
      <c r="Y53" s="152"/>
      <c r="Z53" s="152"/>
      <c r="AA53" s="152"/>
      <c r="AB53" s="152"/>
      <c r="AC53" s="152"/>
      <c r="AD53" s="152"/>
      <c r="AE53" s="152"/>
      <c r="AF53" s="152" t="s">
        <v>272</v>
      </c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</row>
    <row r="54" spans="1:59" outlineLevel="1" x14ac:dyDescent="0.2">
      <c r="A54" s="159"/>
      <c r="B54" s="160"/>
      <c r="C54" s="193" t="s">
        <v>3260</v>
      </c>
      <c r="D54" s="191"/>
      <c r="E54" s="192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52"/>
      <c r="X54" s="152"/>
      <c r="Y54" s="152"/>
      <c r="Z54" s="152"/>
      <c r="AA54" s="152"/>
      <c r="AB54" s="152"/>
      <c r="AC54" s="152"/>
      <c r="AD54" s="152"/>
      <c r="AE54" s="152"/>
      <c r="AF54" s="152" t="s">
        <v>329</v>
      </c>
      <c r="AG54" s="152">
        <v>0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</row>
    <row r="55" spans="1:59" outlineLevel="1" x14ac:dyDescent="0.2">
      <c r="A55" s="159"/>
      <c r="B55" s="160"/>
      <c r="C55" s="193" t="s">
        <v>3261</v>
      </c>
      <c r="D55" s="191"/>
      <c r="E55" s="192">
        <v>27.54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52"/>
      <c r="X55" s="152"/>
      <c r="Y55" s="152"/>
      <c r="Z55" s="152"/>
      <c r="AA55" s="152"/>
      <c r="AB55" s="152"/>
      <c r="AC55" s="152"/>
      <c r="AD55" s="152"/>
      <c r="AE55" s="152"/>
      <c r="AF55" s="152" t="s">
        <v>329</v>
      </c>
      <c r="AG55" s="152">
        <v>0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</row>
    <row r="56" spans="1:59" ht="33.75" outlineLevel="1" x14ac:dyDescent="0.2">
      <c r="A56" s="171">
        <v>10</v>
      </c>
      <c r="B56" s="172" t="s">
        <v>340</v>
      </c>
      <c r="C56" s="187" t="s">
        <v>341</v>
      </c>
      <c r="D56" s="173" t="s">
        <v>323</v>
      </c>
      <c r="E56" s="174">
        <v>360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15</v>
      </c>
      <c r="M56" s="176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6" t="s">
        <v>324</v>
      </c>
      <c r="S56" s="176" t="s">
        <v>269</v>
      </c>
      <c r="T56" s="161">
        <v>0</v>
      </c>
      <c r="U56" s="161">
        <f>ROUND(E56*T56,2)</f>
        <v>0</v>
      </c>
      <c r="V56" s="161"/>
      <c r="W56" s="152"/>
      <c r="X56" s="152"/>
      <c r="Y56" s="152"/>
      <c r="Z56" s="152"/>
      <c r="AA56" s="152"/>
      <c r="AB56" s="152"/>
      <c r="AC56" s="152"/>
      <c r="AD56" s="152"/>
      <c r="AE56" s="152"/>
      <c r="AF56" s="152" t="s">
        <v>325</v>
      </c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</row>
    <row r="57" spans="1:59" outlineLevel="1" x14ac:dyDescent="0.2">
      <c r="A57" s="159"/>
      <c r="B57" s="160"/>
      <c r="C57" s="257" t="s">
        <v>338</v>
      </c>
      <c r="D57" s="258"/>
      <c r="E57" s="258"/>
      <c r="F57" s="258"/>
      <c r="G57" s="258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52"/>
      <c r="X57" s="152"/>
      <c r="Y57" s="152"/>
      <c r="Z57" s="152"/>
      <c r="AA57" s="152"/>
      <c r="AB57" s="152"/>
      <c r="AC57" s="152"/>
      <c r="AD57" s="152"/>
      <c r="AE57" s="152"/>
      <c r="AF57" s="152" t="s">
        <v>327</v>
      </c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</row>
    <row r="58" spans="1:59" outlineLevel="1" x14ac:dyDescent="0.2">
      <c r="A58" s="159"/>
      <c r="B58" s="160"/>
      <c r="C58" s="246" t="s">
        <v>2040</v>
      </c>
      <c r="D58" s="247"/>
      <c r="E58" s="247"/>
      <c r="F58" s="247"/>
      <c r="G58" s="247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52"/>
      <c r="X58" s="152"/>
      <c r="Y58" s="152"/>
      <c r="Z58" s="152"/>
      <c r="AA58" s="152"/>
      <c r="AB58" s="152"/>
      <c r="AC58" s="152"/>
      <c r="AD58" s="152"/>
      <c r="AE58" s="152"/>
      <c r="AF58" s="152" t="s">
        <v>272</v>
      </c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</row>
    <row r="59" spans="1:59" outlineLevel="1" x14ac:dyDescent="0.2">
      <c r="A59" s="159"/>
      <c r="B59" s="160"/>
      <c r="C59" s="193" t="s">
        <v>3262</v>
      </c>
      <c r="D59" s="191"/>
      <c r="E59" s="192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52"/>
      <c r="X59" s="152"/>
      <c r="Y59" s="152"/>
      <c r="Z59" s="152"/>
      <c r="AA59" s="152"/>
      <c r="AB59" s="152"/>
      <c r="AC59" s="152"/>
      <c r="AD59" s="152"/>
      <c r="AE59" s="152"/>
      <c r="AF59" s="152" t="s">
        <v>329</v>
      </c>
      <c r="AG59" s="152">
        <v>0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</row>
    <row r="60" spans="1:59" outlineLevel="1" x14ac:dyDescent="0.2">
      <c r="A60" s="159"/>
      <c r="B60" s="160"/>
      <c r="C60" s="193" t="s">
        <v>3263</v>
      </c>
      <c r="D60" s="191"/>
      <c r="E60" s="192">
        <v>360</v>
      </c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52"/>
      <c r="X60" s="152"/>
      <c r="Y60" s="152"/>
      <c r="Z60" s="152"/>
      <c r="AA60" s="152"/>
      <c r="AB60" s="152"/>
      <c r="AC60" s="152"/>
      <c r="AD60" s="152"/>
      <c r="AE60" s="152"/>
      <c r="AF60" s="152" t="s">
        <v>329</v>
      </c>
      <c r="AG60" s="152">
        <v>0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</row>
    <row r="61" spans="1:59" outlineLevel="1" x14ac:dyDescent="0.2">
      <c r="A61" s="171">
        <v>11</v>
      </c>
      <c r="B61" s="172" t="s">
        <v>2043</v>
      </c>
      <c r="C61" s="187" t="s">
        <v>2044</v>
      </c>
      <c r="D61" s="173" t="s">
        <v>323</v>
      </c>
      <c r="E61" s="174">
        <v>16.48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15</v>
      </c>
      <c r="M61" s="176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6" t="s">
        <v>324</v>
      </c>
      <c r="S61" s="176" t="s">
        <v>269</v>
      </c>
      <c r="T61" s="161">
        <v>1.2E-2</v>
      </c>
      <c r="U61" s="161">
        <f>ROUND(E61*T61,2)</f>
        <v>0.2</v>
      </c>
      <c r="V61" s="161"/>
      <c r="W61" s="152"/>
      <c r="X61" s="152"/>
      <c r="Y61" s="152"/>
      <c r="Z61" s="152"/>
      <c r="AA61" s="152"/>
      <c r="AB61" s="152"/>
      <c r="AC61" s="152"/>
      <c r="AD61" s="152"/>
      <c r="AE61" s="152"/>
      <c r="AF61" s="152" t="s">
        <v>325</v>
      </c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</row>
    <row r="62" spans="1:59" outlineLevel="1" x14ac:dyDescent="0.2">
      <c r="A62" s="159"/>
      <c r="B62" s="160"/>
      <c r="C62" s="257" t="s">
        <v>338</v>
      </c>
      <c r="D62" s="258"/>
      <c r="E62" s="258"/>
      <c r="F62" s="258"/>
      <c r="G62" s="258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52"/>
      <c r="X62" s="152"/>
      <c r="Y62" s="152"/>
      <c r="Z62" s="152"/>
      <c r="AA62" s="152"/>
      <c r="AB62" s="152"/>
      <c r="AC62" s="152"/>
      <c r="AD62" s="152"/>
      <c r="AE62" s="152"/>
      <c r="AF62" s="152" t="s">
        <v>327</v>
      </c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</row>
    <row r="63" spans="1:59" outlineLevel="1" x14ac:dyDescent="0.2">
      <c r="A63" s="159"/>
      <c r="B63" s="160"/>
      <c r="C63" s="246" t="s">
        <v>2045</v>
      </c>
      <c r="D63" s="247"/>
      <c r="E63" s="247"/>
      <c r="F63" s="247"/>
      <c r="G63" s="247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52"/>
      <c r="X63" s="152"/>
      <c r="Y63" s="152"/>
      <c r="Z63" s="152"/>
      <c r="AA63" s="152"/>
      <c r="AB63" s="152"/>
      <c r="AC63" s="152"/>
      <c r="AD63" s="152"/>
      <c r="AE63" s="152"/>
      <c r="AF63" s="152" t="s">
        <v>272</v>
      </c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</row>
    <row r="64" spans="1:59" outlineLevel="1" x14ac:dyDescent="0.2">
      <c r="A64" s="159"/>
      <c r="B64" s="160"/>
      <c r="C64" s="193" t="s">
        <v>3258</v>
      </c>
      <c r="D64" s="191"/>
      <c r="E64" s="192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52"/>
      <c r="X64" s="152"/>
      <c r="Y64" s="152"/>
      <c r="Z64" s="152"/>
      <c r="AA64" s="152"/>
      <c r="AB64" s="152"/>
      <c r="AC64" s="152"/>
      <c r="AD64" s="152"/>
      <c r="AE64" s="152"/>
      <c r="AF64" s="152" t="s">
        <v>329</v>
      </c>
      <c r="AG64" s="152">
        <v>0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</row>
    <row r="65" spans="1:59" outlineLevel="1" x14ac:dyDescent="0.2">
      <c r="A65" s="159"/>
      <c r="B65" s="160"/>
      <c r="C65" s="193" t="s">
        <v>3259</v>
      </c>
      <c r="D65" s="191"/>
      <c r="E65" s="192">
        <v>16.48</v>
      </c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52"/>
      <c r="X65" s="152"/>
      <c r="Y65" s="152"/>
      <c r="Z65" s="152"/>
      <c r="AA65" s="152"/>
      <c r="AB65" s="152"/>
      <c r="AC65" s="152"/>
      <c r="AD65" s="152"/>
      <c r="AE65" s="152"/>
      <c r="AF65" s="152" t="s">
        <v>329</v>
      </c>
      <c r="AG65" s="152">
        <v>0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</row>
    <row r="66" spans="1:59" ht="33.75" outlineLevel="1" x14ac:dyDescent="0.2">
      <c r="A66" s="171">
        <v>12</v>
      </c>
      <c r="B66" s="172" t="s">
        <v>2046</v>
      </c>
      <c r="C66" s="187" t="s">
        <v>2047</v>
      </c>
      <c r="D66" s="173" t="s">
        <v>323</v>
      </c>
      <c r="E66" s="174">
        <v>98.88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15</v>
      </c>
      <c r="M66" s="176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6" t="s">
        <v>324</v>
      </c>
      <c r="S66" s="176" t="s">
        <v>269</v>
      </c>
      <c r="T66" s="161">
        <v>0</v>
      </c>
      <c r="U66" s="161">
        <f>ROUND(E66*T66,2)</f>
        <v>0</v>
      </c>
      <c r="V66" s="161"/>
      <c r="W66" s="152"/>
      <c r="X66" s="152"/>
      <c r="Y66" s="152"/>
      <c r="Z66" s="152"/>
      <c r="AA66" s="152"/>
      <c r="AB66" s="152"/>
      <c r="AC66" s="152"/>
      <c r="AD66" s="152"/>
      <c r="AE66" s="152"/>
      <c r="AF66" s="152" t="s">
        <v>325</v>
      </c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</row>
    <row r="67" spans="1:59" outlineLevel="1" x14ac:dyDescent="0.2">
      <c r="A67" s="159"/>
      <c r="B67" s="160"/>
      <c r="C67" s="257" t="s">
        <v>338</v>
      </c>
      <c r="D67" s="258"/>
      <c r="E67" s="258"/>
      <c r="F67" s="258"/>
      <c r="G67" s="258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52"/>
      <c r="X67" s="152"/>
      <c r="Y67" s="152"/>
      <c r="Z67" s="152"/>
      <c r="AA67" s="152"/>
      <c r="AB67" s="152"/>
      <c r="AC67" s="152"/>
      <c r="AD67" s="152"/>
      <c r="AE67" s="152"/>
      <c r="AF67" s="152" t="s">
        <v>327</v>
      </c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</row>
    <row r="68" spans="1:59" outlineLevel="1" x14ac:dyDescent="0.2">
      <c r="A68" s="159"/>
      <c r="B68" s="160"/>
      <c r="C68" s="246" t="s">
        <v>2048</v>
      </c>
      <c r="D68" s="247"/>
      <c r="E68" s="247"/>
      <c r="F68" s="247"/>
      <c r="G68" s="247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52"/>
      <c r="X68" s="152"/>
      <c r="Y68" s="152"/>
      <c r="Z68" s="152"/>
      <c r="AA68" s="152"/>
      <c r="AB68" s="152"/>
      <c r="AC68" s="152"/>
      <c r="AD68" s="152"/>
      <c r="AE68" s="152"/>
      <c r="AF68" s="152" t="s">
        <v>272</v>
      </c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</row>
    <row r="69" spans="1:59" outlineLevel="1" x14ac:dyDescent="0.2">
      <c r="A69" s="159"/>
      <c r="B69" s="160"/>
      <c r="C69" s="193" t="s">
        <v>3264</v>
      </c>
      <c r="D69" s="191"/>
      <c r="E69" s="192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52"/>
      <c r="X69" s="152"/>
      <c r="Y69" s="152"/>
      <c r="Z69" s="152"/>
      <c r="AA69" s="152"/>
      <c r="AB69" s="152"/>
      <c r="AC69" s="152"/>
      <c r="AD69" s="152"/>
      <c r="AE69" s="152"/>
      <c r="AF69" s="152" t="s">
        <v>329</v>
      </c>
      <c r="AG69" s="152">
        <v>0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</row>
    <row r="70" spans="1:59" outlineLevel="1" x14ac:dyDescent="0.2">
      <c r="A70" s="159"/>
      <c r="B70" s="160"/>
      <c r="C70" s="193" t="s">
        <v>3265</v>
      </c>
      <c r="D70" s="191"/>
      <c r="E70" s="192">
        <v>98.88</v>
      </c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52"/>
      <c r="X70" s="152"/>
      <c r="Y70" s="152"/>
      <c r="Z70" s="152"/>
      <c r="AA70" s="152"/>
      <c r="AB70" s="152"/>
      <c r="AC70" s="152"/>
      <c r="AD70" s="152"/>
      <c r="AE70" s="152"/>
      <c r="AF70" s="152" t="s">
        <v>329</v>
      </c>
      <c r="AG70" s="152">
        <v>0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</row>
    <row r="71" spans="1:59" x14ac:dyDescent="0.2">
      <c r="A71" s="166" t="s">
        <v>260</v>
      </c>
      <c r="B71" s="167" t="s">
        <v>140</v>
      </c>
      <c r="C71" s="185" t="s">
        <v>141</v>
      </c>
      <c r="D71" s="168"/>
      <c r="E71" s="169"/>
      <c r="F71" s="170"/>
      <c r="G71" s="170">
        <f>SUMIF(AF72:AF83,"&lt;&gt;NOR",G72:G83)</f>
        <v>0</v>
      </c>
      <c r="H71" s="170"/>
      <c r="I71" s="170">
        <f>SUM(I72:I83)</f>
        <v>0</v>
      </c>
      <c r="J71" s="170"/>
      <c r="K71" s="170">
        <f>SUM(K72:K83)</f>
        <v>0</v>
      </c>
      <c r="L71" s="170"/>
      <c r="M71" s="170">
        <f>SUM(M72:M83)</f>
        <v>0</v>
      </c>
      <c r="N71" s="170"/>
      <c r="O71" s="170">
        <f>SUM(O72:O83)</f>
        <v>130.01</v>
      </c>
      <c r="P71" s="170"/>
      <c r="Q71" s="170">
        <f>SUM(Q72:Q83)</f>
        <v>0</v>
      </c>
      <c r="R71" s="170"/>
      <c r="S71" s="170"/>
      <c r="T71" s="165"/>
      <c r="U71" s="165">
        <f>SUM(U72:U83)</f>
        <v>136.68</v>
      </c>
      <c r="V71" s="165"/>
      <c r="AF71" t="s">
        <v>261</v>
      </c>
    </row>
    <row r="72" spans="1:59" outlineLevel="1" x14ac:dyDescent="0.2">
      <c r="A72" s="171">
        <v>13</v>
      </c>
      <c r="B72" s="172" t="s">
        <v>2051</v>
      </c>
      <c r="C72" s="187" t="s">
        <v>1698</v>
      </c>
      <c r="D72" s="173" t="s">
        <v>323</v>
      </c>
      <c r="E72" s="174">
        <v>76.475949999999997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15</v>
      </c>
      <c r="M72" s="176">
        <f>G72*(1+L72/100)</f>
        <v>0</v>
      </c>
      <c r="N72" s="176">
        <v>1.7</v>
      </c>
      <c r="O72" s="176">
        <f>ROUND(E72*N72,2)</f>
        <v>130.01</v>
      </c>
      <c r="P72" s="176">
        <v>0</v>
      </c>
      <c r="Q72" s="176">
        <f>ROUND(E72*P72,2)</f>
        <v>0</v>
      </c>
      <c r="R72" s="176" t="s">
        <v>324</v>
      </c>
      <c r="S72" s="176" t="s">
        <v>269</v>
      </c>
      <c r="T72" s="161">
        <v>1.587</v>
      </c>
      <c r="U72" s="161">
        <f>ROUND(E72*T72,2)</f>
        <v>121.37</v>
      </c>
      <c r="V72" s="161"/>
      <c r="W72" s="152"/>
      <c r="X72" s="152"/>
      <c r="Y72" s="152"/>
      <c r="Z72" s="152"/>
      <c r="AA72" s="152"/>
      <c r="AB72" s="152"/>
      <c r="AC72" s="152"/>
      <c r="AD72" s="152"/>
      <c r="AE72" s="152"/>
      <c r="AF72" s="152" t="s">
        <v>325</v>
      </c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</row>
    <row r="73" spans="1:59" ht="22.5" outlineLevel="1" x14ac:dyDescent="0.2">
      <c r="A73" s="159"/>
      <c r="B73" s="160"/>
      <c r="C73" s="257" t="s">
        <v>1699</v>
      </c>
      <c r="D73" s="258"/>
      <c r="E73" s="258"/>
      <c r="F73" s="258"/>
      <c r="G73" s="258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52"/>
      <c r="X73" s="152"/>
      <c r="Y73" s="152"/>
      <c r="Z73" s="152"/>
      <c r="AA73" s="152"/>
      <c r="AB73" s="152"/>
      <c r="AC73" s="152"/>
      <c r="AD73" s="152"/>
      <c r="AE73" s="152"/>
      <c r="AF73" s="152" t="s">
        <v>327</v>
      </c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83" t="str">
        <f>C73</f>
        <v>sypaninou z vhodných hornin tř. 1 - 4 nebo materiálem připraveným podél výkopu ve vzdálenosti do 3 m od jeho kraje, pro jakoukoliv hloubku výkopu a jakoukoliv míru zhutnění,</v>
      </c>
      <c r="BA73" s="152"/>
      <c r="BB73" s="152"/>
      <c r="BC73" s="152"/>
      <c r="BD73" s="152"/>
      <c r="BE73" s="152"/>
      <c r="BF73" s="152"/>
      <c r="BG73" s="152"/>
    </row>
    <row r="74" spans="1:59" outlineLevel="1" x14ac:dyDescent="0.2">
      <c r="A74" s="159"/>
      <c r="B74" s="160"/>
      <c r="C74" s="246" t="s">
        <v>1698</v>
      </c>
      <c r="D74" s="247"/>
      <c r="E74" s="247"/>
      <c r="F74" s="247"/>
      <c r="G74" s="247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52"/>
      <c r="X74" s="152"/>
      <c r="Y74" s="152"/>
      <c r="Z74" s="152"/>
      <c r="AA74" s="152"/>
      <c r="AB74" s="152"/>
      <c r="AC74" s="152"/>
      <c r="AD74" s="152"/>
      <c r="AE74" s="152"/>
      <c r="AF74" s="152" t="s">
        <v>272</v>
      </c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</row>
    <row r="75" spans="1:59" outlineLevel="1" x14ac:dyDescent="0.2">
      <c r="A75" s="159"/>
      <c r="B75" s="160"/>
      <c r="C75" s="246" t="s">
        <v>2052</v>
      </c>
      <c r="D75" s="247"/>
      <c r="E75" s="247"/>
      <c r="F75" s="247"/>
      <c r="G75" s="247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52"/>
      <c r="X75" s="152"/>
      <c r="Y75" s="152"/>
      <c r="Z75" s="152"/>
      <c r="AA75" s="152"/>
      <c r="AB75" s="152"/>
      <c r="AC75" s="152"/>
      <c r="AD75" s="152"/>
      <c r="AE75" s="152"/>
      <c r="AF75" s="152" t="s">
        <v>272</v>
      </c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</row>
    <row r="76" spans="1:59" outlineLevel="1" x14ac:dyDescent="0.2">
      <c r="A76" s="159"/>
      <c r="B76" s="160"/>
      <c r="C76" s="193" t="s">
        <v>3266</v>
      </c>
      <c r="D76" s="191"/>
      <c r="E76" s="192">
        <v>3.36</v>
      </c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52"/>
      <c r="X76" s="152"/>
      <c r="Y76" s="152"/>
      <c r="Z76" s="152"/>
      <c r="AA76" s="152"/>
      <c r="AB76" s="152"/>
      <c r="AC76" s="152"/>
      <c r="AD76" s="152"/>
      <c r="AE76" s="152"/>
      <c r="AF76" s="152" t="s">
        <v>329</v>
      </c>
      <c r="AG76" s="152">
        <v>0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</row>
    <row r="77" spans="1:59" ht="22.5" outlineLevel="1" x14ac:dyDescent="0.2">
      <c r="A77" s="159"/>
      <c r="B77" s="160"/>
      <c r="C77" s="193" t="s">
        <v>3267</v>
      </c>
      <c r="D77" s="191"/>
      <c r="E77" s="192">
        <v>32.768949999999997</v>
      </c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52"/>
      <c r="X77" s="152"/>
      <c r="Y77" s="152"/>
      <c r="Z77" s="152"/>
      <c r="AA77" s="152"/>
      <c r="AB77" s="152"/>
      <c r="AC77" s="152"/>
      <c r="AD77" s="152"/>
      <c r="AE77" s="152"/>
      <c r="AF77" s="152" t="s">
        <v>329</v>
      </c>
      <c r="AG77" s="152">
        <v>0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</row>
    <row r="78" spans="1:59" outlineLevel="1" x14ac:dyDescent="0.2">
      <c r="A78" s="159"/>
      <c r="B78" s="160"/>
      <c r="C78" s="193" t="s">
        <v>3268</v>
      </c>
      <c r="D78" s="191"/>
      <c r="E78" s="192">
        <v>12.154999999999999</v>
      </c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52"/>
      <c r="X78" s="152"/>
      <c r="Y78" s="152"/>
      <c r="Z78" s="152"/>
      <c r="AA78" s="152"/>
      <c r="AB78" s="152"/>
      <c r="AC78" s="152"/>
      <c r="AD78" s="152"/>
      <c r="AE78" s="152"/>
      <c r="AF78" s="152" t="s">
        <v>329</v>
      </c>
      <c r="AG78" s="152">
        <v>0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</row>
    <row r="79" spans="1:59" outlineLevel="1" x14ac:dyDescent="0.2">
      <c r="A79" s="159"/>
      <c r="B79" s="160"/>
      <c r="C79" s="193" t="s">
        <v>3269</v>
      </c>
      <c r="D79" s="191"/>
      <c r="E79" s="192">
        <v>28.192</v>
      </c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52"/>
      <c r="X79" s="152"/>
      <c r="Y79" s="152"/>
      <c r="Z79" s="152"/>
      <c r="AA79" s="152"/>
      <c r="AB79" s="152"/>
      <c r="AC79" s="152"/>
      <c r="AD79" s="152"/>
      <c r="AE79" s="152"/>
      <c r="AF79" s="152" t="s">
        <v>329</v>
      </c>
      <c r="AG79" s="152">
        <v>0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</row>
    <row r="80" spans="1:59" ht="22.5" outlineLevel="1" x14ac:dyDescent="0.2">
      <c r="A80" s="171">
        <v>14</v>
      </c>
      <c r="B80" s="172" t="s">
        <v>1693</v>
      </c>
      <c r="C80" s="187" t="s">
        <v>1694</v>
      </c>
      <c r="D80" s="173" t="s">
        <v>323</v>
      </c>
      <c r="E80" s="174">
        <v>75.8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15</v>
      </c>
      <c r="M80" s="176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6" t="s">
        <v>324</v>
      </c>
      <c r="S80" s="176" t="s">
        <v>269</v>
      </c>
      <c r="T80" s="161">
        <v>0.20200000000000001</v>
      </c>
      <c r="U80" s="161">
        <f>ROUND(E80*T80,2)</f>
        <v>15.31</v>
      </c>
      <c r="V80" s="161"/>
      <c r="W80" s="152"/>
      <c r="X80" s="152"/>
      <c r="Y80" s="152"/>
      <c r="Z80" s="152"/>
      <c r="AA80" s="152"/>
      <c r="AB80" s="152"/>
      <c r="AC80" s="152"/>
      <c r="AD80" s="152"/>
      <c r="AE80" s="152"/>
      <c r="AF80" s="152" t="s">
        <v>325</v>
      </c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</row>
    <row r="81" spans="1:59" outlineLevel="1" x14ac:dyDescent="0.2">
      <c r="A81" s="159"/>
      <c r="B81" s="160"/>
      <c r="C81" s="257" t="s">
        <v>1695</v>
      </c>
      <c r="D81" s="258"/>
      <c r="E81" s="258"/>
      <c r="F81" s="258"/>
      <c r="G81" s="258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52"/>
      <c r="X81" s="152"/>
      <c r="Y81" s="152"/>
      <c r="Z81" s="152"/>
      <c r="AA81" s="152"/>
      <c r="AB81" s="152"/>
      <c r="AC81" s="152"/>
      <c r="AD81" s="152"/>
      <c r="AE81" s="152"/>
      <c r="AF81" s="152" t="s">
        <v>327</v>
      </c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</row>
    <row r="82" spans="1:59" outlineLevel="1" x14ac:dyDescent="0.2">
      <c r="A82" s="159"/>
      <c r="B82" s="160"/>
      <c r="C82" s="246" t="s">
        <v>2059</v>
      </c>
      <c r="D82" s="247"/>
      <c r="E82" s="247"/>
      <c r="F82" s="247"/>
      <c r="G82" s="247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52"/>
      <c r="X82" s="152"/>
      <c r="Y82" s="152"/>
      <c r="Z82" s="152"/>
      <c r="AA82" s="152"/>
      <c r="AB82" s="152"/>
      <c r="AC82" s="152"/>
      <c r="AD82" s="152"/>
      <c r="AE82" s="152"/>
      <c r="AF82" s="152" t="s">
        <v>272</v>
      </c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</row>
    <row r="83" spans="1:59" outlineLevel="1" x14ac:dyDescent="0.2">
      <c r="A83" s="159"/>
      <c r="B83" s="160"/>
      <c r="C83" s="193" t="s">
        <v>3270</v>
      </c>
      <c r="D83" s="191"/>
      <c r="E83" s="192">
        <v>75.8</v>
      </c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52"/>
      <c r="X83" s="152"/>
      <c r="Y83" s="152"/>
      <c r="Z83" s="152"/>
      <c r="AA83" s="152"/>
      <c r="AB83" s="152"/>
      <c r="AC83" s="152"/>
      <c r="AD83" s="152"/>
      <c r="AE83" s="152"/>
      <c r="AF83" s="152" t="s">
        <v>329</v>
      </c>
      <c r="AG83" s="152">
        <v>0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</row>
    <row r="84" spans="1:59" x14ac:dyDescent="0.2">
      <c r="A84" s="166" t="s">
        <v>260</v>
      </c>
      <c r="B84" s="167" t="s">
        <v>142</v>
      </c>
      <c r="C84" s="185" t="s">
        <v>143</v>
      </c>
      <c r="D84" s="168"/>
      <c r="E84" s="169"/>
      <c r="F84" s="170"/>
      <c r="G84" s="170">
        <f>SUMIF(AF85:AF92,"&lt;&gt;NOR",G85:G92)</f>
        <v>0</v>
      </c>
      <c r="H84" s="170"/>
      <c r="I84" s="170">
        <f>SUM(I85:I92)</f>
        <v>0</v>
      </c>
      <c r="J84" s="170"/>
      <c r="K84" s="170">
        <f>SUM(K85:K92)</f>
        <v>0</v>
      </c>
      <c r="L84" s="170"/>
      <c r="M84" s="170">
        <f>SUM(M85:M92)</f>
        <v>0</v>
      </c>
      <c r="N84" s="170"/>
      <c r="O84" s="170">
        <f>SUM(O85:O92)</f>
        <v>0</v>
      </c>
      <c r="P84" s="170"/>
      <c r="Q84" s="170">
        <f>SUM(Q85:Q92)</f>
        <v>0</v>
      </c>
      <c r="R84" s="170"/>
      <c r="S84" s="170"/>
      <c r="T84" s="165"/>
      <c r="U84" s="165">
        <f>SUM(U85:U92)</f>
        <v>0</v>
      </c>
      <c r="V84" s="165"/>
      <c r="AF84" t="s">
        <v>261</v>
      </c>
    </row>
    <row r="85" spans="1:59" outlineLevel="1" x14ac:dyDescent="0.2">
      <c r="A85" s="171">
        <v>15</v>
      </c>
      <c r="B85" s="172" t="s">
        <v>343</v>
      </c>
      <c r="C85" s="187" t="s">
        <v>344</v>
      </c>
      <c r="D85" s="173" t="s">
        <v>323</v>
      </c>
      <c r="E85" s="174">
        <v>60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15</v>
      </c>
      <c r="M85" s="176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6" t="s">
        <v>324</v>
      </c>
      <c r="S85" s="176" t="s">
        <v>269</v>
      </c>
      <c r="T85" s="161">
        <v>0</v>
      </c>
      <c r="U85" s="161">
        <f>ROUND(E85*T85,2)</f>
        <v>0</v>
      </c>
      <c r="V85" s="161"/>
      <c r="W85" s="152"/>
      <c r="X85" s="152"/>
      <c r="Y85" s="152"/>
      <c r="Z85" s="152"/>
      <c r="AA85" s="152"/>
      <c r="AB85" s="152"/>
      <c r="AC85" s="152"/>
      <c r="AD85" s="152"/>
      <c r="AE85" s="152"/>
      <c r="AF85" s="152" t="s">
        <v>325</v>
      </c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</row>
    <row r="86" spans="1:59" outlineLevel="1" x14ac:dyDescent="0.2">
      <c r="A86" s="159"/>
      <c r="B86" s="160"/>
      <c r="C86" s="248" t="s">
        <v>2062</v>
      </c>
      <c r="D86" s="249"/>
      <c r="E86" s="249"/>
      <c r="F86" s="249"/>
      <c r="G86" s="249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52"/>
      <c r="X86" s="152"/>
      <c r="Y86" s="152"/>
      <c r="Z86" s="152"/>
      <c r="AA86" s="152"/>
      <c r="AB86" s="152"/>
      <c r="AC86" s="152"/>
      <c r="AD86" s="152"/>
      <c r="AE86" s="152"/>
      <c r="AF86" s="152" t="s">
        <v>272</v>
      </c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</row>
    <row r="87" spans="1:59" outlineLevel="1" x14ac:dyDescent="0.2">
      <c r="A87" s="159"/>
      <c r="B87" s="160"/>
      <c r="C87" s="193" t="s">
        <v>3254</v>
      </c>
      <c r="D87" s="191"/>
      <c r="E87" s="192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52"/>
      <c r="X87" s="152"/>
      <c r="Y87" s="152"/>
      <c r="Z87" s="152"/>
      <c r="AA87" s="152"/>
      <c r="AB87" s="152"/>
      <c r="AC87" s="152"/>
      <c r="AD87" s="152"/>
      <c r="AE87" s="152"/>
      <c r="AF87" s="152" t="s">
        <v>329</v>
      </c>
      <c r="AG87" s="152">
        <v>0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</row>
    <row r="88" spans="1:59" outlineLevel="1" x14ac:dyDescent="0.2">
      <c r="A88" s="159"/>
      <c r="B88" s="160"/>
      <c r="C88" s="193" t="s">
        <v>3255</v>
      </c>
      <c r="D88" s="191"/>
      <c r="E88" s="192">
        <v>60</v>
      </c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52"/>
      <c r="X88" s="152"/>
      <c r="Y88" s="152"/>
      <c r="Z88" s="152"/>
      <c r="AA88" s="152"/>
      <c r="AB88" s="152"/>
      <c r="AC88" s="152"/>
      <c r="AD88" s="152"/>
      <c r="AE88" s="152"/>
      <c r="AF88" s="152" t="s">
        <v>329</v>
      </c>
      <c r="AG88" s="152">
        <v>0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</row>
    <row r="89" spans="1:59" outlineLevel="1" x14ac:dyDescent="0.2">
      <c r="A89" s="171">
        <v>16</v>
      </c>
      <c r="B89" s="172" t="s">
        <v>2063</v>
      </c>
      <c r="C89" s="187" t="s">
        <v>2064</v>
      </c>
      <c r="D89" s="173" t="s">
        <v>323</v>
      </c>
      <c r="E89" s="174">
        <v>16.48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15</v>
      </c>
      <c r="M89" s="176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6" t="s">
        <v>324</v>
      </c>
      <c r="S89" s="176" t="s">
        <v>269</v>
      </c>
      <c r="T89" s="161">
        <v>0</v>
      </c>
      <c r="U89" s="161">
        <f>ROUND(E89*T89,2)</f>
        <v>0</v>
      </c>
      <c r="V89" s="161"/>
      <c r="W89" s="152"/>
      <c r="X89" s="152"/>
      <c r="Y89" s="152"/>
      <c r="Z89" s="152"/>
      <c r="AA89" s="152"/>
      <c r="AB89" s="152"/>
      <c r="AC89" s="152"/>
      <c r="AD89" s="152"/>
      <c r="AE89" s="152"/>
      <c r="AF89" s="152" t="s">
        <v>325</v>
      </c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</row>
    <row r="90" spans="1:59" outlineLevel="1" x14ac:dyDescent="0.2">
      <c r="A90" s="159"/>
      <c r="B90" s="160"/>
      <c r="C90" s="248" t="s">
        <v>2065</v>
      </c>
      <c r="D90" s="249"/>
      <c r="E90" s="249"/>
      <c r="F90" s="249"/>
      <c r="G90" s="249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52"/>
      <c r="X90" s="152"/>
      <c r="Y90" s="152"/>
      <c r="Z90" s="152"/>
      <c r="AA90" s="152"/>
      <c r="AB90" s="152"/>
      <c r="AC90" s="152"/>
      <c r="AD90" s="152"/>
      <c r="AE90" s="152"/>
      <c r="AF90" s="152" t="s">
        <v>272</v>
      </c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</row>
    <row r="91" spans="1:59" outlineLevel="1" x14ac:dyDescent="0.2">
      <c r="A91" s="159"/>
      <c r="B91" s="160"/>
      <c r="C91" s="193" t="s">
        <v>3258</v>
      </c>
      <c r="D91" s="191"/>
      <c r="E91" s="192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52"/>
      <c r="X91" s="152"/>
      <c r="Y91" s="152"/>
      <c r="Z91" s="152"/>
      <c r="AA91" s="152"/>
      <c r="AB91" s="152"/>
      <c r="AC91" s="152"/>
      <c r="AD91" s="152"/>
      <c r="AE91" s="152"/>
      <c r="AF91" s="152" t="s">
        <v>329</v>
      </c>
      <c r="AG91" s="152">
        <v>0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</row>
    <row r="92" spans="1:59" outlineLevel="1" x14ac:dyDescent="0.2">
      <c r="A92" s="159"/>
      <c r="B92" s="160"/>
      <c r="C92" s="193" t="s">
        <v>3259</v>
      </c>
      <c r="D92" s="191"/>
      <c r="E92" s="192">
        <v>16.48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52"/>
      <c r="X92" s="152"/>
      <c r="Y92" s="152"/>
      <c r="Z92" s="152"/>
      <c r="AA92" s="152"/>
      <c r="AB92" s="152"/>
      <c r="AC92" s="152"/>
      <c r="AD92" s="152"/>
      <c r="AE92" s="152"/>
      <c r="AF92" s="152" t="s">
        <v>329</v>
      </c>
      <c r="AG92" s="152">
        <v>0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</row>
    <row r="93" spans="1:59" x14ac:dyDescent="0.2">
      <c r="A93" s="166" t="s">
        <v>260</v>
      </c>
      <c r="B93" s="167" t="s">
        <v>188</v>
      </c>
      <c r="C93" s="185" t="s">
        <v>189</v>
      </c>
      <c r="D93" s="168"/>
      <c r="E93" s="169"/>
      <c r="F93" s="170"/>
      <c r="G93" s="170">
        <f>SUMIF(AF94:AF223,"&lt;&gt;NOR",G94:G223)</f>
        <v>0</v>
      </c>
      <c r="H93" s="170"/>
      <c r="I93" s="170">
        <f>SUM(I94:I223)</f>
        <v>0</v>
      </c>
      <c r="J93" s="170"/>
      <c r="K93" s="170">
        <f>SUM(K94:K223)</f>
        <v>0</v>
      </c>
      <c r="L93" s="170"/>
      <c r="M93" s="170">
        <f>SUM(M94:M223)</f>
        <v>0</v>
      </c>
      <c r="N93" s="170"/>
      <c r="O93" s="170">
        <f>SUM(O94:O223)</f>
        <v>1.5700000000000003</v>
      </c>
      <c r="P93" s="170"/>
      <c r="Q93" s="170">
        <f>SUM(Q94:Q223)</f>
        <v>0</v>
      </c>
      <c r="R93" s="170"/>
      <c r="S93" s="170"/>
      <c r="T93" s="165"/>
      <c r="U93" s="165">
        <f>SUM(U94:U223)</f>
        <v>196.04000000000002</v>
      </c>
      <c r="V93" s="165"/>
      <c r="AF93" t="s">
        <v>261</v>
      </c>
    </row>
    <row r="94" spans="1:59" ht="22.5" outlineLevel="1" x14ac:dyDescent="0.2">
      <c r="A94" s="171">
        <v>17</v>
      </c>
      <c r="B94" s="172" t="s">
        <v>2067</v>
      </c>
      <c r="C94" s="187" t="s">
        <v>2068</v>
      </c>
      <c r="D94" s="173" t="s">
        <v>364</v>
      </c>
      <c r="E94" s="174">
        <v>25.2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15</v>
      </c>
      <c r="M94" s="176">
        <f>G94*(1+L94/100)</f>
        <v>0</v>
      </c>
      <c r="N94" s="176">
        <v>2.0999999999999999E-3</v>
      </c>
      <c r="O94" s="176">
        <f>ROUND(E94*N94,2)</f>
        <v>0.05</v>
      </c>
      <c r="P94" s="176">
        <v>0</v>
      </c>
      <c r="Q94" s="176">
        <f>ROUND(E94*P94,2)</f>
        <v>0</v>
      </c>
      <c r="R94" s="176" t="s">
        <v>1704</v>
      </c>
      <c r="S94" s="176" t="s">
        <v>269</v>
      </c>
      <c r="T94" s="161">
        <v>0.8</v>
      </c>
      <c r="U94" s="161">
        <f>ROUND(E94*T94,2)</f>
        <v>20.16</v>
      </c>
      <c r="V94" s="161"/>
      <c r="W94" s="152"/>
      <c r="X94" s="152"/>
      <c r="Y94" s="152"/>
      <c r="Z94" s="152"/>
      <c r="AA94" s="152"/>
      <c r="AB94" s="152"/>
      <c r="AC94" s="152"/>
      <c r="AD94" s="152"/>
      <c r="AE94" s="152"/>
      <c r="AF94" s="152" t="s">
        <v>1756</v>
      </c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</row>
    <row r="95" spans="1:59" outlineLevel="1" x14ac:dyDescent="0.2">
      <c r="A95" s="159"/>
      <c r="B95" s="160"/>
      <c r="C95" s="248" t="s">
        <v>2069</v>
      </c>
      <c r="D95" s="249"/>
      <c r="E95" s="249"/>
      <c r="F95" s="249"/>
      <c r="G95" s="249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52"/>
      <c r="X95" s="152"/>
      <c r="Y95" s="152"/>
      <c r="Z95" s="152"/>
      <c r="AA95" s="152"/>
      <c r="AB95" s="152"/>
      <c r="AC95" s="152"/>
      <c r="AD95" s="152"/>
      <c r="AE95" s="152"/>
      <c r="AF95" s="152" t="s">
        <v>272</v>
      </c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</row>
    <row r="96" spans="1:59" outlineLevel="1" x14ac:dyDescent="0.2">
      <c r="A96" s="159"/>
      <c r="B96" s="160"/>
      <c r="C96" s="193" t="s">
        <v>3271</v>
      </c>
      <c r="D96" s="191"/>
      <c r="E96" s="192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52"/>
      <c r="X96" s="152"/>
      <c r="Y96" s="152"/>
      <c r="Z96" s="152"/>
      <c r="AA96" s="152"/>
      <c r="AB96" s="152"/>
      <c r="AC96" s="152"/>
      <c r="AD96" s="152"/>
      <c r="AE96" s="152"/>
      <c r="AF96" s="152" t="s">
        <v>329</v>
      </c>
      <c r="AG96" s="152">
        <v>0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</row>
    <row r="97" spans="1:59" outlineLevel="1" x14ac:dyDescent="0.2">
      <c r="A97" s="159"/>
      <c r="B97" s="160"/>
      <c r="C97" s="193" t="s">
        <v>3272</v>
      </c>
      <c r="D97" s="191"/>
      <c r="E97" s="192">
        <v>25.2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52"/>
      <c r="X97" s="152"/>
      <c r="Y97" s="152"/>
      <c r="Z97" s="152"/>
      <c r="AA97" s="152"/>
      <c r="AB97" s="152"/>
      <c r="AC97" s="152"/>
      <c r="AD97" s="152"/>
      <c r="AE97" s="152"/>
      <c r="AF97" s="152" t="s">
        <v>329</v>
      </c>
      <c r="AG97" s="152">
        <v>0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</row>
    <row r="98" spans="1:59" ht="22.5" outlineLevel="1" x14ac:dyDescent="0.2">
      <c r="A98" s="171">
        <v>18</v>
      </c>
      <c r="B98" s="172" t="s">
        <v>2072</v>
      </c>
      <c r="C98" s="187" t="s">
        <v>2073</v>
      </c>
      <c r="D98" s="173" t="s">
        <v>364</v>
      </c>
      <c r="E98" s="174">
        <v>131.19999999999999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15</v>
      </c>
      <c r="M98" s="176">
        <f>G98*(1+L98/100)</f>
        <v>0</v>
      </c>
      <c r="N98" s="176">
        <v>2.5200000000000001E-3</v>
      </c>
      <c r="O98" s="176">
        <f>ROUND(E98*N98,2)</f>
        <v>0.33</v>
      </c>
      <c r="P98" s="176">
        <v>0</v>
      </c>
      <c r="Q98" s="176">
        <f>ROUND(E98*P98,2)</f>
        <v>0</v>
      </c>
      <c r="R98" s="176" t="s">
        <v>1704</v>
      </c>
      <c r="S98" s="176" t="s">
        <v>269</v>
      </c>
      <c r="T98" s="161">
        <v>0.8</v>
      </c>
      <c r="U98" s="161">
        <f>ROUND(E98*T98,2)</f>
        <v>104.96</v>
      </c>
      <c r="V98" s="161"/>
      <c r="W98" s="152"/>
      <c r="X98" s="152"/>
      <c r="Y98" s="152"/>
      <c r="Z98" s="152"/>
      <c r="AA98" s="152"/>
      <c r="AB98" s="152"/>
      <c r="AC98" s="152"/>
      <c r="AD98" s="152"/>
      <c r="AE98" s="152"/>
      <c r="AF98" s="152" t="s">
        <v>1756</v>
      </c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</row>
    <row r="99" spans="1:59" outlineLevel="1" x14ac:dyDescent="0.2">
      <c r="A99" s="159"/>
      <c r="B99" s="160"/>
      <c r="C99" s="248" t="s">
        <v>2074</v>
      </c>
      <c r="D99" s="249"/>
      <c r="E99" s="249"/>
      <c r="F99" s="249"/>
      <c r="G99" s="249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52"/>
      <c r="X99" s="152"/>
      <c r="Y99" s="152"/>
      <c r="Z99" s="152"/>
      <c r="AA99" s="152"/>
      <c r="AB99" s="152"/>
      <c r="AC99" s="152"/>
      <c r="AD99" s="152"/>
      <c r="AE99" s="152"/>
      <c r="AF99" s="152" t="s">
        <v>272</v>
      </c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</row>
    <row r="100" spans="1:59" outlineLevel="1" x14ac:dyDescent="0.2">
      <c r="A100" s="159"/>
      <c r="B100" s="160"/>
      <c r="C100" s="193" t="s">
        <v>3273</v>
      </c>
      <c r="D100" s="191"/>
      <c r="E100" s="192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 t="s">
        <v>329</v>
      </c>
      <c r="AG100" s="152">
        <v>0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</row>
    <row r="101" spans="1:59" outlineLevel="1" x14ac:dyDescent="0.2">
      <c r="A101" s="159"/>
      <c r="B101" s="160"/>
      <c r="C101" s="193" t="s">
        <v>3274</v>
      </c>
      <c r="D101" s="191"/>
      <c r="E101" s="192">
        <v>131.19999999999999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 t="s">
        <v>329</v>
      </c>
      <c r="AG101" s="152">
        <v>0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</row>
    <row r="102" spans="1:59" ht="22.5" outlineLevel="1" x14ac:dyDescent="0.2">
      <c r="A102" s="171">
        <v>19</v>
      </c>
      <c r="B102" s="172" t="s">
        <v>2077</v>
      </c>
      <c r="C102" s="187" t="s">
        <v>2078</v>
      </c>
      <c r="D102" s="173" t="s">
        <v>364</v>
      </c>
      <c r="E102" s="174">
        <v>12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15</v>
      </c>
      <c r="M102" s="176">
        <f>G102*(1+L102/100)</f>
        <v>0</v>
      </c>
      <c r="N102" s="176">
        <v>3.5699999999999998E-3</v>
      </c>
      <c r="O102" s="176">
        <f>ROUND(E102*N102,2)</f>
        <v>0.04</v>
      </c>
      <c r="P102" s="176">
        <v>0</v>
      </c>
      <c r="Q102" s="176">
        <f>ROUND(E102*P102,2)</f>
        <v>0</v>
      </c>
      <c r="R102" s="176" t="s">
        <v>1704</v>
      </c>
      <c r="S102" s="176" t="s">
        <v>269</v>
      </c>
      <c r="T102" s="161">
        <v>0.55000000000000004</v>
      </c>
      <c r="U102" s="161">
        <f>ROUND(E102*T102,2)</f>
        <v>6.6</v>
      </c>
      <c r="V102" s="161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 t="s">
        <v>1756</v>
      </c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</row>
    <row r="103" spans="1:59" outlineLevel="1" x14ac:dyDescent="0.2">
      <c r="A103" s="159"/>
      <c r="B103" s="160"/>
      <c r="C103" s="248" t="s">
        <v>2079</v>
      </c>
      <c r="D103" s="249"/>
      <c r="E103" s="249"/>
      <c r="F103" s="249"/>
      <c r="G103" s="249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 t="s">
        <v>272</v>
      </c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</row>
    <row r="104" spans="1:59" outlineLevel="1" x14ac:dyDescent="0.2">
      <c r="A104" s="159"/>
      <c r="B104" s="160"/>
      <c r="C104" s="193" t="s">
        <v>2410</v>
      </c>
      <c r="D104" s="191"/>
      <c r="E104" s="192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 t="s">
        <v>329</v>
      </c>
      <c r="AG104" s="152">
        <v>0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</row>
    <row r="105" spans="1:59" outlineLevel="1" x14ac:dyDescent="0.2">
      <c r="A105" s="159"/>
      <c r="B105" s="160"/>
      <c r="C105" s="193" t="s">
        <v>3088</v>
      </c>
      <c r="D105" s="191"/>
      <c r="E105" s="192">
        <v>12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 t="s">
        <v>329</v>
      </c>
      <c r="AG105" s="152">
        <v>0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</row>
    <row r="106" spans="1:59" outlineLevel="1" x14ac:dyDescent="0.2">
      <c r="A106" s="171">
        <v>20</v>
      </c>
      <c r="B106" s="172" t="s">
        <v>2082</v>
      </c>
      <c r="C106" s="187" t="s">
        <v>2083</v>
      </c>
      <c r="D106" s="173" t="s">
        <v>395</v>
      </c>
      <c r="E106" s="174">
        <v>20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15</v>
      </c>
      <c r="M106" s="176">
        <f>G106*(1+L106/100)</f>
        <v>0</v>
      </c>
      <c r="N106" s="176">
        <v>0</v>
      </c>
      <c r="O106" s="176">
        <f>ROUND(E106*N106,2)</f>
        <v>0</v>
      </c>
      <c r="P106" s="176">
        <v>0</v>
      </c>
      <c r="Q106" s="176">
        <f>ROUND(E106*P106,2)</f>
        <v>0</v>
      </c>
      <c r="R106" s="176" t="s">
        <v>1704</v>
      </c>
      <c r="S106" s="176" t="s">
        <v>269</v>
      </c>
      <c r="T106" s="161">
        <v>0.25900000000000001</v>
      </c>
      <c r="U106" s="161">
        <f>ROUND(E106*T106,2)</f>
        <v>5.18</v>
      </c>
      <c r="V106" s="161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 t="s">
        <v>1756</v>
      </c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</row>
    <row r="107" spans="1:59" outlineLevel="1" x14ac:dyDescent="0.2">
      <c r="A107" s="159"/>
      <c r="B107" s="160"/>
      <c r="C107" s="257" t="s">
        <v>2084</v>
      </c>
      <c r="D107" s="258"/>
      <c r="E107" s="258"/>
      <c r="F107" s="258"/>
      <c r="G107" s="258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 t="s">
        <v>327</v>
      </c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</row>
    <row r="108" spans="1:59" outlineLevel="1" x14ac:dyDescent="0.2">
      <c r="A108" s="159"/>
      <c r="B108" s="160"/>
      <c r="C108" s="246" t="s">
        <v>2085</v>
      </c>
      <c r="D108" s="247"/>
      <c r="E108" s="247"/>
      <c r="F108" s="247"/>
      <c r="G108" s="247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 t="s">
        <v>272</v>
      </c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</row>
    <row r="109" spans="1:59" outlineLevel="1" x14ac:dyDescent="0.2">
      <c r="A109" s="159"/>
      <c r="B109" s="160"/>
      <c r="C109" s="193" t="s">
        <v>3275</v>
      </c>
      <c r="D109" s="191"/>
      <c r="E109" s="192">
        <v>20</v>
      </c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 t="s">
        <v>329</v>
      </c>
      <c r="AG109" s="152">
        <v>0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</row>
    <row r="110" spans="1:59" ht="22.5" outlineLevel="1" x14ac:dyDescent="0.2">
      <c r="A110" s="171">
        <v>21</v>
      </c>
      <c r="B110" s="172" t="s">
        <v>2087</v>
      </c>
      <c r="C110" s="187" t="s">
        <v>2088</v>
      </c>
      <c r="D110" s="173" t="s">
        <v>364</v>
      </c>
      <c r="E110" s="174">
        <v>10.4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15</v>
      </c>
      <c r="M110" s="176">
        <f>G110*(1+L110/100)</f>
        <v>0</v>
      </c>
      <c r="N110" s="176">
        <v>5.2999999999999998E-4</v>
      </c>
      <c r="O110" s="176">
        <f>ROUND(E110*N110,2)</f>
        <v>0.01</v>
      </c>
      <c r="P110" s="176">
        <v>0</v>
      </c>
      <c r="Q110" s="176">
        <f>ROUND(E110*P110,2)</f>
        <v>0</v>
      </c>
      <c r="R110" s="176" t="s">
        <v>1704</v>
      </c>
      <c r="S110" s="176" t="s">
        <v>269</v>
      </c>
      <c r="T110" s="161">
        <v>0.26750000000000002</v>
      </c>
      <c r="U110" s="161">
        <f>ROUND(E110*T110,2)</f>
        <v>2.78</v>
      </c>
      <c r="V110" s="161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 t="s">
        <v>1756</v>
      </c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</row>
    <row r="111" spans="1:59" outlineLevel="1" x14ac:dyDescent="0.2">
      <c r="A111" s="159"/>
      <c r="B111" s="160"/>
      <c r="C111" s="248" t="s">
        <v>2089</v>
      </c>
      <c r="D111" s="249"/>
      <c r="E111" s="249"/>
      <c r="F111" s="249"/>
      <c r="G111" s="249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 t="s">
        <v>272</v>
      </c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</row>
    <row r="112" spans="1:59" outlineLevel="1" x14ac:dyDescent="0.2">
      <c r="A112" s="159"/>
      <c r="B112" s="160"/>
      <c r="C112" s="193" t="s">
        <v>3276</v>
      </c>
      <c r="D112" s="191"/>
      <c r="E112" s="192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 t="s">
        <v>329</v>
      </c>
      <c r="AG112" s="152">
        <v>0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</row>
    <row r="113" spans="1:59" outlineLevel="1" x14ac:dyDescent="0.2">
      <c r="A113" s="159"/>
      <c r="B113" s="160"/>
      <c r="C113" s="193" t="s">
        <v>3277</v>
      </c>
      <c r="D113" s="191"/>
      <c r="E113" s="192">
        <v>10.4</v>
      </c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 t="s">
        <v>329</v>
      </c>
      <c r="AG113" s="152">
        <v>0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</row>
    <row r="114" spans="1:59" ht="22.5" outlineLevel="1" x14ac:dyDescent="0.2">
      <c r="A114" s="171">
        <v>22</v>
      </c>
      <c r="B114" s="172" t="s">
        <v>2092</v>
      </c>
      <c r="C114" s="187" t="s">
        <v>2093</v>
      </c>
      <c r="D114" s="173" t="s">
        <v>364</v>
      </c>
      <c r="E114" s="174">
        <v>4.5999999999999996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15</v>
      </c>
      <c r="M114" s="176">
        <f>G114*(1+L114/100)</f>
        <v>0</v>
      </c>
      <c r="N114" s="176">
        <v>1.4400000000000001E-3</v>
      </c>
      <c r="O114" s="176">
        <f>ROUND(E114*N114,2)</f>
        <v>0.01</v>
      </c>
      <c r="P114" s="176">
        <v>0</v>
      </c>
      <c r="Q114" s="176">
        <f>ROUND(E114*P114,2)</f>
        <v>0</v>
      </c>
      <c r="R114" s="176" t="s">
        <v>1704</v>
      </c>
      <c r="S114" s="176" t="s">
        <v>269</v>
      </c>
      <c r="T114" s="161">
        <v>0.8</v>
      </c>
      <c r="U114" s="161">
        <f>ROUND(E114*T114,2)</f>
        <v>3.68</v>
      </c>
      <c r="V114" s="161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 t="s">
        <v>1756</v>
      </c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</row>
    <row r="115" spans="1:59" outlineLevel="1" x14ac:dyDescent="0.2">
      <c r="A115" s="159"/>
      <c r="B115" s="160"/>
      <c r="C115" s="248" t="s">
        <v>2094</v>
      </c>
      <c r="D115" s="249"/>
      <c r="E115" s="249"/>
      <c r="F115" s="249"/>
      <c r="G115" s="249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 t="s">
        <v>272</v>
      </c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</row>
    <row r="116" spans="1:59" outlineLevel="1" x14ac:dyDescent="0.2">
      <c r="A116" s="159"/>
      <c r="B116" s="160"/>
      <c r="C116" s="193" t="s">
        <v>3278</v>
      </c>
      <c r="D116" s="191"/>
      <c r="E116" s="192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 t="s">
        <v>329</v>
      </c>
      <c r="AG116" s="152">
        <v>0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</row>
    <row r="117" spans="1:59" outlineLevel="1" x14ac:dyDescent="0.2">
      <c r="A117" s="159"/>
      <c r="B117" s="160"/>
      <c r="C117" s="193" t="s">
        <v>3279</v>
      </c>
      <c r="D117" s="191"/>
      <c r="E117" s="192">
        <v>4.5999999999999996</v>
      </c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 t="s">
        <v>329</v>
      </c>
      <c r="AG117" s="152">
        <v>0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</row>
    <row r="118" spans="1:59" ht="22.5" outlineLevel="1" x14ac:dyDescent="0.2">
      <c r="A118" s="171">
        <v>23</v>
      </c>
      <c r="B118" s="172" t="s">
        <v>2096</v>
      </c>
      <c r="C118" s="187" t="s">
        <v>2097</v>
      </c>
      <c r="D118" s="173" t="s">
        <v>364</v>
      </c>
      <c r="E118" s="174">
        <v>1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15</v>
      </c>
      <c r="M118" s="176">
        <f>G118*(1+L118/100)</f>
        <v>0</v>
      </c>
      <c r="N118" s="176">
        <v>1.8799999999999999E-3</v>
      </c>
      <c r="O118" s="176">
        <f>ROUND(E118*N118,2)</f>
        <v>0</v>
      </c>
      <c r="P118" s="176">
        <v>0</v>
      </c>
      <c r="Q118" s="176">
        <f>ROUND(E118*P118,2)</f>
        <v>0</v>
      </c>
      <c r="R118" s="176" t="s">
        <v>1704</v>
      </c>
      <c r="S118" s="176" t="s">
        <v>269</v>
      </c>
      <c r="T118" s="161">
        <v>0.8</v>
      </c>
      <c r="U118" s="161">
        <f>ROUND(E118*T118,2)</f>
        <v>0.8</v>
      </c>
      <c r="V118" s="161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 t="s">
        <v>1756</v>
      </c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</row>
    <row r="119" spans="1:59" outlineLevel="1" x14ac:dyDescent="0.2">
      <c r="A119" s="159"/>
      <c r="B119" s="160"/>
      <c r="C119" s="248" t="s">
        <v>2098</v>
      </c>
      <c r="D119" s="249"/>
      <c r="E119" s="249"/>
      <c r="F119" s="249"/>
      <c r="G119" s="249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 t="s">
        <v>272</v>
      </c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</row>
    <row r="120" spans="1:59" outlineLevel="1" x14ac:dyDescent="0.2">
      <c r="A120" s="159"/>
      <c r="B120" s="160"/>
      <c r="C120" s="193" t="s">
        <v>2099</v>
      </c>
      <c r="D120" s="191"/>
      <c r="E120" s="192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 t="s">
        <v>329</v>
      </c>
      <c r="AG120" s="152">
        <v>0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</row>
    <row r="121" spans="1:59" outlineLevel="1" x14ac:dyDescent="0.2">
      <c r="A121" s="159"/>
      <c r="B121" s="160"/>
      <c r="C121" s="193" t="s">
        <v>59</v>
      </c>
      <c r="D121" s="191"/>
      <c r="E121" s="192">
        <v>1</v>
      </c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 t="s">
        <v>329</v>
      </c>
      <c r="AG121" s="152">
        <v>0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</row>
    <row r="122" spans="1:59" ht="22.5" outlineLevel="1" x14ac:dyDescent="0.2">
      <c r="A122" s="171">
        <v>24</v>
      </c>
      <c r="B122" s="172" t="s">
        <v>2100</v>
      </c>
      <c r="C122" s="187" t="s">
        <v>2101</v>
      </c>
      <c r="D122" s="173" t="s">
        <v>364</v>
      </c>
      <c r="E122" s="174">
        <v>12.5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15</v>
      </c>
      <c r="M122" s="176">
        <f>G122*(1+L122/100)</f>
        <v>0</v>
      </c>
      <c r="N122" s="176">
        <v>3.8000000000000002E-4</v>
      </c>
      <c r="O122" s="176">
        <f>ROUND(E122*N122,2)</f>
        <v>0</v>
      </c>
      <c r="P122" s="176">
        <v>0</v>
      </c>
      <c r="Q122" s="176">
        <f>ROUND(E122*P122,2)</f>
        <v>0</v>
      </c>
      <c r="R122" s="176" t="s">
        <v>1704</v>
      </c>
      <c r="S122" s="176" t="s">
        <v>269</v>
      </c>
      <c r="T122" s="161">
        <v>0.32</v>
      </c>
      <c r="U122" s="161">
        <f>ROUND(E122*T122,2)</f>
        <v>4</v>
      </c>
      <c r="V122" s="161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 t="s">
        <v>1756</v>
      </c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</row>
    <row r="123" spans="1:59" outlineLevel="1" x14ac:dyDescent="0.2">
      <c r="A123" s="159"/>
      <c r="B123" s="160"/>
      <c r="C123" s="248" t="s">
        <v>2102</v>
      </c>
      <c r="D123" s="249"/>
      <c r="E123" s="249"/>
      <c r="F123" s="249"/>
      <c r="G123" s="249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 t="s">
        <v>272</v>
      </c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</row>
    <row r="124" spans="1:59" outlineLevel="1" x14ac:dyDescent="0.2">
      <c r="A124" s="159"/>
      <c r="B124" s="160"/>
      <c r="C124" s="193" t="s">
        <v>3280</v>
      </c>
      <c r="D124" s="191"/>
      <c r="E124" s="192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 t="s">
        <v>329</v>
      </c>
      <c r="AG124" s="152">
        <v>0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</row>
    <row r="125" spans="1:59" outlineLevel="1" x14ac:dyDescent="0.2">
      <c r="A125" s="159"/>
      <c r="B125" s="160"/>
      <c r="C125" s="193" t="s">
        <v>3281</v>
      </c>
      <c r="D125" s="191"/>
      <c r="E125" s="192">
        <v>12.5</v>
      </c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 t="s">
        <v>329</v>
      </c>
      <c r="AG125" s="152">
        <v>0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</row>
    <row r="126" spans="1:59" ht="22.5" outlineLevel="1" x14ac:dyDescent="0.2">
      <c r="A126" s="171">
        <v>25</v>
      </c>
      <c r="B126" s="172" t="s">
        <v>2105</v>
      </c>
      <c r="C126" s="187" t="s">
        <v>2106</v>
      </c>
      <c r="D126" s="173" t="s">
        <v>364</v>
      </c>
      <c r="E126" s="174">
        <v>7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15</v>
      </c>
      <c r="M126" s="176">
        <f>G126*(1+L126/100)</f>
        <v>0</v>
      </c>
      <c r="N126" s="176">
        <v>4.6999999999999999E-4</v>
      </c>
      <c r="O126" s="176">
        <f>ROUND(E126*N126,2)</f>
        <v>0</v>
      </c>
      <c r="P126" s="176">
        <v>0</v>
      </c>
      <c r="Q126" s="176">
        <f>ROUND(E126*P126,2)</f>
        <v>0</v>
      </c>
      <c r="R126" s="176" t="s">
        <v>1704</v>
      </c>
      <c r="S126" s="176" t="s">
        <v>269</v>
      </c>
      <c r="T126" s="161">
        <v>0.35899999999999999</v>
      </c>
      <c r="U126" s="161">
        <f>ROUND(E126*T126,2)</f>
        <v>2.5099999999999998</v>
      </c>
      <c r="V126" s="161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 t="s">
        <v>1756</v>
      </c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</row>
    <row r="127" spans="1:59" outlineLevel="1" x14ac:dyDescent="0.2">
      <c r="A127" s="159"/>
      <c r="B127" s="160"/>
      <c r="C127" s="248" t="s">
        <v>2107</v>
      </c>
      <c r="D127" s="249"/>
      <c r="E127" s="249"/>
      <c r="F127" s="249"/>
      <c r="G127" s="249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 t="s">
        <v>272</v>
      </c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</row>
    <row r="128" spans="1:59" outlineLevel="1" x14ac:dyDescent="0.2">
      <c r="A128" s="159"/>
      <c r="B128" s="160"/>
      <c r="C128" s="193" t="s">
        <v>3282</v>
      </c>
      <c r="D128" s="191"/>
      <c r="E128" s="192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 t="s">
        <v>329</v>
      </c>
      <c r="AG128" s="152">
        <v>0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</row>
    <row r="129" spans="1:59" outlineLevel="1" x14ac:dyDescent="0.2">
      <c r="A129" s="159"/>
      <c r="B129" s="160"/>
      <c r="C129" s="193" t="s">
        <v>1000</v>
      </c>
      <c r="D129" s="191"/>
      <c r="E129" s="192">
        <v>7</v>
      </c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 t="s">
        <v>329</v>
      </c>
      <c r="AG129" s="152">
        <v>0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</row>
    <row r="130" spans="1:59" ht="22.5" outlineLevel="1" x14ac:dyDescent="0.2">
      <c r="A130" s="171">
        <v>26</v>
      </c>
      <c r="B130" s="172" t="s">
        <v>2110</v>
      </c>
      <c r="C130" s="187" t="s">
        <v>2111</v>
      </c>
      <c r="D130" s="173" t="s">
        <v>364</v>
      </c>
      <c r="E130" s="174">
        <v>11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15</v>
      </c>
      <c r="M130" s="176">
        <f>G130*(1+L130/100)</f>
        <v>0</v>
      </c>
      <c r="N130" s="176">
        <v>1.5200000000000001E-3</v>
      </c>
      <c r="O130" s="176">
        <f>ROUND(E130*N130,2)</f>
        <v>0.02</v>
      </c>
      <c r="P130" s="176">
        <v>0</v>
      </c>
      <c r="Q130" s="176">
        <f>ROUND(E130*P130,2)</f>
        <v>0</v>
      </c>
      <c r="R130" s="176" t="s">
        <v>1704</v>
      </c>
      <c r="S130" s="176" t="s">
        <v>269</v>
      </c>
      <c r="T130" s="161">
        <v>1.173</v>
      </c>
      <c r="U130" s="161">
        <f>ROUND(E130*T130,2)</f>
        <v>12.9</v>
      </c>
      <c r="V130" s="161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 t="s">
        <v>1756</v>
      </c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</row>
    <row r="131" spans="1:59" outlineLevel="1" x14ac:dyDescent="0.2">
      <c r="A131" s="159"/>
      <c r="B131" s="160"/>
      <c r="C131" s="248" t="s">
        <v>2112</v>
      </c>
      <c r="D131" s="249"/>
      <c r="E131" s="249"/>
      <c r="F131" s="249"/>
      <c r="G131" s="249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 t="s">
        <v>272</v>
      </c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</row>
    <row r="132" spans="1:59" outlineLevel="1" x14ac:dyDescent="0.2">
      <c r="A132" s="159"/>
      <c r="B132" s="160"/>
      <c r="C132" s="193" t="s">
        <v>3283</v>
      </c>
      <c r="D132" s="191"/>
      <c r="E132" s="192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 t="s">
        <v>329</v>
      </c>
      <c r="AG132" s="152">
        <v>0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</row>
    <row r="133" spans="1:59" outlineLevel="1" x14ac:dyDescent="0.2">
      <c r="A133" s="159"/>
      <c r="B133" s="160"/>
      <c r="C133" s="193" t="s">
        <v>3284</v>
      </c>
      <c r="D133" s="191"/>
      <c r="E133" s="192">
        <v>11</v>
      </c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 t="s">
        <v>329</v>
      </c>
      <c r="AG133" s="152">
        <v>0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</row>
    <row r="134" spans="1:59" outlineLevel="1" x14ac:dyDescent="0.2">
      <c r="A134" s="171">
        <v>27</v>
      </c>
      <c r="B134" s="172" t="s">
        <v>2115</v>
      </c>
      <c r="C134" s="187" t="s">
        <v>2116</v>
      </c>
      <c r="D134" s="173" t="s">
        <v>395</v>
      </c>
      <c r="E134" s="174">
        <v>8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15</v>
      </c>
      <c r="M134" s="176">
        <f>G134*(1+L134/100)</f>
        <v>0</v>
      </c>
      <c r="N134" s="176">
        <v>0</v>
      </c>
      <c r="O134" s="176">
        <f>ROUND(E134*N134,2)</f>
        <v>0</v>
      </c>
      <c r="P134" s="176">
        <v>0</v>
      </c>
      <c r="Q134" s="176">
        <f>ROUND(E134*P134,2)</f>
        <v>0</v>
      </c>
      <c r="R134" s="176" t="s">
        <v>1704</v>
      </c>
      <c r="S134" s="176" t="s">
        <v>269</v>
      </c>
      <c r="T134" s="161">
        <v>0.157</v>
      </c>
      <c r="U134" s="161">
        <f>ROUND(E134*T134,2)</f>
        <v>1.26</v>
      </c>
      <c r="V134" s="161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 t="s">
        <v>1756</v>
      </c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</row>
    <row r="135" spans="1:59" outlineLevel="1" x14ac:dyDescent="0.2">
      <c r="A135" s="159"/>
      <c r="B135" s="160"/>
      <c r="C135" s="257" t="s">
        <v>2084</v>
      </c>
      <c r="D135" s="258"/>
      <c r="E135" s="258"/>
      <c r="F135" s="258"/>
      <c r="G135" s="258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 t="s">
        <v>327</v>
      </c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</row>
    <row r="136" spans="1:59" outlineLevel="1" x14ac:dyDescent="0.2">
      <c r="A136" s="159"/>
      <c r="B136" s="160"/>
      <c r="C136" s="246" t="s">
        <v>2117</v>
      </c>
      <c r="D136" s="247"/>
      <c r="E136" s="247"/>
      <c r="F136" s="247"/>
      <c r="G136" s="247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 t="s">
        <v>272</v>
      </c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</row>
    <row r="137" spans="1:59" outlineLevel="1" x14ac:dyDescent="0.2">
      <c r="A137" s="159"/>
      <c r="B137" s="160"/>
      <c r="C137" s="193" t="s">
        <v>2252</v>
      </c>
      <c r="D137" s="191"/>
      <c r="E137" s="192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 t="s">
        <v>329</v>
      </c>
      <c r="AG137" s="152">
        <v>0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</row>
    <row r="138" spans="1:59" outlineLevel="1" x14ac:dyDescent="0.2">
      <c r="A138" s="159"/>
      <c r="B138" s="160"/>
      <c r="C138" s="193" t="s">
        <v>988</v>
      </c>
      <c r="D138" s="191"/>
      <c r="E138" s="192">
        <v>8</v>
      </c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 t="s">
        <v>329</v>
      </c>
      <c r="AG138" s="152">
        <v>0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</row>
    <row r="139" spans="1:59" outlineLevel="1" x14ac:dyDescent="0.2">
      <c r="A139" s="171">
        <v>28</v>
      </c>
      <c r="B139" s="172" t="s">
        <v>2119</v>
      </c>
      <c r="C139" s="187" t="s">
        <v>2120</v>
      </c>
      <c r="D139" s="173" t="s">
        <v>395</v>
      </c>
      <c r="E139" s="174">
        <v>13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15</v>
      </c>
      <c r="M139" s="176">
        <f>G139*(1+L139/100)</f>
        <v>0</v>
      </c>
      <c r="N139" s="176">
        <v>0</v>
      </c>
      <c r="O139" s="176">
        <f>ROUND(E139*N139,2)</f>
        <v>0</v>
      </c>
      <c r="P139" s="176">
        <v>0</v>
      </c>
      <c r="Q139" s="176">
        <f>ROUND(E139*P139,2)</f>
        <v>0</v>
      </c>
      <c r="R139" s="176" t="s">
        <v>1704</v>
      </c>
      <c r="S139" s="176" t="s">
        <v>269</v>
      </c>
      <c r="T139" s="161">
        <v>0.17399999999999999</v>
      </c>
      <c r="U139" s="161">
        <f>ROUND(E139*T139,2)</f>
        <v>2.2599999999999998</v>
      </c>
      <c r="V139" s="161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 t="s">
        <v>1756</v>
      </c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</row>
    <row r="140" spans="1:59" outlineLevel="1" x14ac:dyDescent="0.2">
      <c r="A140" s="159"/>
      <c r="B140" s="160"/>
      <c r="C140" s="257" t="s">
        <v>2084</v>
      </c>
      <c r="D140" s="258"/>
      <c r="E140" s="258"/>
      <c r="F140" s="258"/>
      <c r="G140" s="258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 t="s">
        <v>327</v>
      </c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</row>
    <row r="141" spans="1:59" outlineLevel="1" x14ac:dyDescent="0.2">
      <c r="A141" s="159"/>
      <c r="B141" s="160"/>
      <c r="C141" s="246" t="s">
        <v>2121</v>
      </c>
      <c r="D141" s="247"/>
      <c r="E141" s="247"/>
      <c r="F141" s="247"/>
      <c r="G141" s="247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 t="s">
        <v>272</v>
      </c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</row>
    <row r="142" spans="1:59" outlineLevel="1" x14ac:dyDescent="0.2">
      <c r="A142" s="159"/>
      <c r="B142" s="160"/>
      <c r="C142" s="193" t="s">
        <v>3285</v>
      </c>
      <c r="D142" s="191"/>
      <c r="E142" s="192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 t="s">
        <v>329</v>
      </c>
      <c r="AG142" s="152">
        <v>0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</row>
    <row r="143" spans="1:59" outlineLevel="1" x14ac:dyDescent="0.2">
      <c r="A143" s="159"/>
      <c r="B143" s="160"/>
      <c r="C143" s="193" t="s">
        <v>136</v>
      </c>
      <c r="D143" s="191"/>
      <c r="E143" s="192">
        <v>13</v>
      </c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 t="s">
        <v>329</v>
      </c>
      <c r="AG143" s="152">
        <v>0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</row>
    <row r="144" spans="1:59" outlineLevel="1" x14ac:dyDescent="0.2">
      <c r="A144" s="171">
        <v>29</v>
      </c>
      <c r="B144" s="172" t="s">
        <v>2119</v>
      </c>
      <c r="C144" s="187" t="s">
        <v>2120</v>
      </c>
      <c r="D144" s="173" t="s">
        <v>395</v>
      </c>
      <c r="E144" s="174">
        <v>4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15</v>
      </c>
      <c r="M144" s="176">
        <f>G144*(1+L144/100)</f>
        <v>0</v>
      </c>
      <c r="N144" s="176">
        <v>5.0000000000000001E-4</v>
      </c>
      <c r="O144" s="176">
        <f>ROUND(E144*N144,2)</f>
        <v>0</v>
      </c>
      <c r="P144" s="176">
        <v>0</v>
      </c>
      <c r="Q144" s="176">
        <f>ROUND(E144*P144,2)</f>
        <v>0</v>
      </c>
      <c r="R144" s="176" t="s">
        <v>1704</v>
      </c>
      <c r="S144" s="176" t="s">
        <v>269</v>
      </c>
      <c r="T144" s="161">
        <v>0.17399999999999999</v>
      </c>
      <c r="U144" s="161">
        <f>ROUND(E144*T144,2)</f>
        <v>0.7</v>
      </c>
      <c r="V144" s="161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 t="s">
        <v>1756</v>
      </c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</row>
    <row r="145" spans="1:59" outlineLevel="1" x14ac:dyDescent="0.2">
      <c r="A145" s="159"/>
      <c r="B145" s="160"/>
      <c r="C145" s="257" t="s">
        <v>2084</v>
      </c>
      <c r="D145" s="258"/>
      <c r="E145" s="258"/>
      <c r="F145" s="258"/>
      <c r="G145" s="258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 t="s">
        <v>327</v>
      </c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</row>
    <row r="146" spans="1:59" outlineLevel="1" x14ac:dyDescent="0.2">
      <c r="A146" s="159"/>
      <c r="B146" s="160"/>
      <c r="C146" s="246" t="s">
        <v>2121</v>
      </c>
      <c r="D146" s="247"/>
      <c r="E146" s="247"/>
      <c r="F146" s="247"/>
      <c r="G146" s="247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 t="s">
        <v>272</v>
      </c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</row>
    <row r="147" spans="1:59" outlineLevel="1" x14ac:dyDescent="0.2">
      <c r="A147" s="159"/>
      <c r="B147" s="160"/>
      <c r="C147" s="246" t="s">
        <v>2124</v>
      </c>
      <c r="D147" s="247"/>
      <c r="E147" s="247"/>
      <c r="F147" s="247"/>
      <c r="G147" s="247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 t="s">
        <v>272</v>
      </c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</row>
    <row r="148" spans="1:59" outlineLevel="1" x14ac:dyDescent="0.2">
      <c r="A148" s="159"/>
      <c r="B148" s="160"/>
      <c r="C148" s="193" t="s">
        <v>2125</v>
      </c>
      <c r="D148" s="191"/>
      <c r="E148" s="192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52"/>
      <c r="X148" s="152"/>
      <c r="Y148" s="152"/>
      <c r="Z148" s="152"/>
      <c r="AA148" s="152"/>
      <c r="AB148" s="152"/>
      <c r="AC148" s="152"/>
      <c r="AD148" s="152"/>
      <c r="AE148" s="152"/>
      <c r="AF148" s="152" t="s">
        <v>329</v>
      </c>
      <c r="AG148" s="152">
        <v>0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</row>
    <row r="149" spans="1:59" outlineLevel="1" x14ac:dyDescent="0.2">
      <c r="A149" s="159"/>
      <c r="B149" s="160"/>
      <c r="C149" s="193" t="s">
        <v>148</v>
      </c>
      <c r="D149" s="191"/>
      <c r="E149" s="192">
        <v>4</v>
      </c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52"/>
      <c r="X149" s="152"/>
      <c r="Y149" s="152"/>
      <c r="Z149" s="152"/>
      <c r="AA149" s="152"/>
      <c r="AB149" s="152"/>
      <c r="AC149" s="152"/>
      <c r="AD149" s="152"/>
      <c r="AE149" s="152"/>
      <c r="AF149" s="152" t="s">
        <v>329</v>
      </c>
      <c r="AG149" s="152">
        <v>0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</row>
    <row r="150" spans="1:59" outlineLevel="1" x14ac:dyDescent="0.2">
      <c r="A150" s="171">
        <v>30</v>
      </c>
      <c r="B150" s="172" t="s">
        <v>2119</v>
      </c>
      <c r="C150" s="187" t="s">
        <v>2120</v>
      </c>
      <c r="D150" s="173" t="s">
        <v>395</v>
      </c>
      <c r="E150" s="174">
        <v>4</v>
      </c>
      <c r="F150" s="175"/>
      <c r="G150" s="176">
        <f>ROUND(E150*F150,2)</f>
        <v>0</v>
      </c>
      <c r="H150" s="175"/>
      <c r="I150" s="176">
        <f>ROUND(E150*H150,2)</f>
        <v>0</v>
      </c>
      <c r="J150" s="175"/>
      <c r="K150" s="176">
        <f>ROUND(E150*J150,2)</f>
        <v>0</v>
      </c>
      <c r="L150" s="176">
        <v>15</v>
      </c>
      <c r="M150" s="176">
        <f>G150*(1+L150/100)</f>
        <v>0</v>
      </c>
      <c r="N150" s="176">
        <v>5.0000000000000001E-4</v>
      </c>
      <c r="O150" s="176">
        <f>ROUND(E150*N150,2)</f>
        <v>0</v>
      </c>
      <c r="P150" s="176">
        <v>0</v>
      </c>
      <c r="Q150" s="176">
        <f>ROUND(E150*P150,2)</f>
        <v>0</v>
      </c>
      <c r="R150" s="176" t="s">
        <v>1704</v>
      </c>
      <c r="S150" s="176" t="s">
        <v>269</v>
      </c>
      <c r="T150" s="161">
        <v>0.17399999999999999</v>
      </c>
      <c r="U150" s="161">
        <f>ROUND(E150*T150,2)</f>
        <v>0.7</v>
      </c>
      <c r="V150" s="161"/>
      <c r="W150" s="152"/>
      <c r="X150" s="152"/>
      <c r="Y150" s="152"/>
      <c r="Z150" s="152"/>
      <c r="AA150" s="152"/>
      <c r="AB150" s="152"/>
      <c r="AC150" s="152"/>
      <c r="AD150" s="152"/>
      <c r="AE150" s="152"/>
      <c r="AF150" s="152" t="s">
        <v>1756</v>
      </c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</row>
    <row r="151" spans="1:59" outlineLevel="1" x14ac:dyDescent="0.2">
      <c r="A151" s="159"/>
      <c r="B151" s="160"/>
      <c r="C151" s="257" t="s">
        <v>2084</v>
      </c>
      <c r="D151" s="258"/>
      <c r="E151" s="258"/>
      <c r="F151" s="258"/>
      <c r="G151" s="258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2" t="s">
        <v>327</v>
      </c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</row>
    <row r="152" spans="1:59" outlineLevel="1" x14ac:dyDescent="0.2">
      <c r="A152" s="159"/>
      <c r="B152" s="160"/>
      <c r="C152" s="246" t="s">
        <v>2121</v>
      </c>
      <c r="D152" s="247"/>
      <c r="E152" s="247"/>
      <c r="F152" s="247"/>
      <c r="G152" s="247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52" t="s">
        <v>272</v>
      </c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</row>
    <row r="153" spans="1:59" outlineLevel="1" x14ac:dyDescent="0.2">
      <c r="A153" s="159"/>
      <c r="B153" s="160"/>
      <c r="C153" s="246" t="s">
        <v>2126</v>
      </c>
      <c r="D153" s="247"/>
      <c r="E153" s="247"/>
      <c r="F153" s="247"/>
      <c r="G153" s="247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52"/>
      <c r="X153" s="152"/>
      <c r="Y153" s="152"/>
      <c r="Z153" s="152"/>
      <c r="AA153" s="152"/>
      <c r="AB153" s="152"/>
      <c r="AC153" s="152"/>
      <c r="AD153" s="152"/>
      <c r="AE153" s="152"/>
      <c r="AF153" s="152" t="s">
        <v>272</v>
      </c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</row>
    <row r="154" spans="1:59" outlineLevel="1" x14ac:dyDescent="0.2">
      <c r="A154" s="159"/>
      <c r="B154" s="160"/>
      <c r="C154" s="193" t="s">
        <v>2125</v>
      </c>
      <c r="D154" s="191"/>
      <c r="E154" s="192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52"/>
      <c r="X154" s="152"/>
      <c r="Y154" s="152"/>
      <c r="Z154" s="152"/>
      <c r="AA154" s="152"/>
      <c r="AB154" s="152"/>
      <c r="AC154" s="152"/>
      <c r="AD154" s="152"/>
      <c r="AE154" s="152"/>
      <c r="AF154" s="152" t="s">
        <v>329</v>
      </c>
      <c r="AG154" s="152">
        <v>0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</row>
    <row r="155" spans="1:59" outlineLevel="1" x14ac:dyDescent="0.2">
      <c r="A155" s="159"/>
      <c r="B155" s="160"/>
      <c r="C155" s="193" t="s">
        <v>148</v>
      </c>
      <c r="D155" s="191"/>
      <c r="E155" s="192">
        <v>4</v>
      </c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 t="s">
        <v>329</v>
      </c>
      <c r="AG155" s="152">
        <v>0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</row>
    <row r="156" spans="1:59" outlineLevel="1" x14ac:dyDescent="0.2">
      <c r="A156" s="171">
        <v>31</v>
      </c>
      <c r="B156" s="172" t="s">
        <v>2082</v>
      </c>
      <c r="C156" s="187" t="s">
        <v>2083</v>
      </c>
      <c r="D156" s="173" t="s">
        <v>395</v>
      </c>
      <c r="E156" s="174">
        <v>6</v>
      </c>
      <c r="F156" s="175"/>
      <c r="G156" s="176">
        <f>ROUND(E156*F156,2)</f>
        <v>0</v>
      </c>
      <c r="H156" s="175"/>
      <c r="I156" s="176">
        <f>ROUND(E156*H156,2)</f>
        <v>0</v>
      </c>
      <c r="J156" s="175"/>
      <c r="K156" s="176">
        <f>ROUND(E156*J156,2)</f>
        <v>0</v>
      </c>
      <c r="L156" s="176">
        <v>15</v>
      </c>
      <c r="M156" s="176">
        <f>G156*(1+L156/100)</f>
        <v>0</v>
      </c>
      <c r="N156" s="176">
        <v>0</v>
      </c>
      <c r="O156" s="176">
        <f>ROUND(E156*N156,2)</f>
        <v>0</v>
      </c>
      <c r="P156" s="176">
        <v>0</v>
      </c>
      <c r="Q156" s="176">
        <f>ROUND(E156*P156,2)</f>
        <v>0</v>
      </c>
      <c r="R156" s="176" t="s">
        <v>1704</v>
      </c>
      <c r="S156" s="176" t="s">
        <v>269</v>
      </c>
      <c r="T156" s="161">
        <v>0.25900000000000001</v>
      </c>
      <c r="U156" s="161">
        <f>ROUND(E156*T156,2)</f>
        <v>1.55</v>
      </c>
      <c r="V156" s="161"/>
      <c r="W156" s="152"/>
      <c r="X156" s="152"/>
      <c r="Y156" s="152"/>
      <c r="Z156" s="152"/>
      <c r="AA156" s="152"/>
      <c r="AB156" s="152"/>
      <c r="AC156" s="152"/>
      <c r="AD156" s="152"/>
      <c r="AE156" s="152"/>
      <c r="AF156" s="152" t="s">
        <v>1756</v>
      </c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</row>
    <row r="157" spans="1:59" outlineLevel="1" x14ac:dyDescent="0.2">
      <c r="A157" s="159"/>
      <c r="B157" s="160"/>
      <c r="C157" s="257" t="s">
        <v>2084</v>
      </c>
      <c r="D157" s="258"/>
      <c r="E157" s="258"/>
      <c r="F157" s="258"/>
      <c r="G157" s="258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 t="s">
        <v>327</v>
      </c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</row>
    <row r="158" spans="1:59" outlineLevel="1" x14ac:dyDescent="0.2">
      <c r="A158" s="159"/>
      <c r="B158" s="160"/>
      <c r="C158" s="246" t="s">
        <v>2085</v>
      </c>
      <c r="D158" s="247"/>
      <c r="E158" s="247"/>
      <c r="F158" s="247"/>
      <c r="G158" s="247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 t="s">
        <v>272</v>
      </c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</row>
    <row r="159" spans="1:59" outlineLevel="1" x14ac:dyDescent="0.2">
      <c r="A159" s="159"/>
      <c r="B159" s="160"/>
      <c r="C159" s="193" t="s">
        <v>2095</v>
      </c>
      <c r="D159" s="191"/>
      <c r="E159" s="192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52"/>
      <c r="X159" s="152"/>
      <c r="Y159" s="152"/>
      <c r="Z159" s="152"/>
      <c r="AA159" s="152"/>
      <c r="AB159" s="152"/>
      <c r="AC159" s="152"/>
      <c r="AD159" s="152"/>
      <c r="AE159" s="152"/>
      <c r="AF159" s="152" t="s">
        <v>329</v>
      </c>
      <c r="AG159" s="152">
        <v>0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</row>
    <row r="160" spans="1:59" outlineLevel="1" x14ac:dyDescent="0.2">
      <c r="A160" s="159"/>
      <c r="B160" s="160"/>
      <c r="C160" s="193" t="s">
        <v>1096</v>
      </c>
      <c r="D160" s="191"/>
      <c r="E160" s="192">
        <v>6</v>
      </c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52"/>
      <c r="X160" s="152"/>
      <c r="Y160" s="152"/>
      <c r="Z160" s="152"/>
      <c r="AA160" s="152"/>
      <c r="AB160" s="152"/>
      <c r="AC160" s="152"/>
      <c r="AD160" s="152"/>
      <c r="AE160" s="152"/>
      <c r="AF160" s="152" t="s">
        <v>329</v>
      </c>
      <c r="AG160" s="152">
        <v>0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</row>
    <row r="161" spans="1:59" ht="22.5" outlineLevel="1" x14ac:dyDescent="0.2">
      <c r="A161" s="171">
        <v>32</v>
      </c>
      <c r="B161" s="172" t="s">
        <v>2128</v>
      </c>
      <c r="C161" s="187" t="s">
        <v>2129</v>
      </c>
      <c r="D161" s="173" t="s">
        <v>395</v>
      </c>
      <c r="E161" s="174">
        <v>1</v>
      </c>
      <c r="F161" s="175"/>
      <c r="G161" s="176">
        <f>ROUND(E161*F161,2)</f>
        <v>0</v>
      </c>
      <c r="H161" s="175"/>
      <c r="I161" s="176">
        <f>ROUND(E161*H161,2)</f>
        <v>0</v>
      </c>
      <c r="J161" s="175"/>
      <c r="K161" s="176">
        <f>ROUND(E161*J161,2)</f>
        <v>0</v>
      </c>
      <c r="L161" s="176">
        <v>15</v>
      </c>
      <c r="M161" s="176">
        <f>G161*(1+L161/100)</f>
        <v>0</v>
      </c>
      <c r="N161" s="176">
        <v>3.8E-3</v>
      </c>
      <c r="O161" s="176">
        <f>ROUND(E161*N161,2)</f>
        <v>0</v>
      </c>
      <c r="P161" s="176">
        <v>0</v>
      </c>
      <c r="Q161" s="176">
        <f>ROUND(E161*P161,2)</f>
        <v>0</v>
      </c>
      <c r="R161" s="176" t="s">
        <v>1704</v>
      </c>
      <c r="S161" s="176" t="s">
        <v>269</v>
      </c>
      <c r="T161" s="161">
        <v>0.33300000000000002</v>
      </c>
      <c r="U161" s="161">
        <f>ROUND(E161*T161,2)</f>
        <v>0.33</v>
      </c>
      <c r="V161" s="161"/>
      <c r="W161" s="152"/>
      <c r="X161" s="152"/>
      <c r="Y161" s="152"/>
      <c r="Z161" s="152"/>
      <c r="AA161" s="152"/>
      <c r="AB161" s="152"/>
      <c r="AC161" s="152"/>
      <c r="AD161" s="152"/>
      <c r="AE161" s="152"/>
      <c r="AF161" s="152" t="s">
        <v>1756</v>
      </c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</row>
    <row r="162" spans="1:59" outlineLevel="1" x14ac:dyDescent="0.2">
      <c r="A162" s="159"/>
      <c r="B162" s="160"/>
      <c r="C162" s="248" t="s">
        <v>2130</v>
      </c>
      <c r="D162" s="249"/>
      <c r="E162" s="249"/>
      <c r="F162" s="249"/>
      <c r="G162" s="249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 t="s">
        <v>272</v>
      </c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</row>
    <row r="163" spans="1:59" outlineLevel="1" x14ac:dyDescent="0.2">
      <c r="A163" s="159"/>
      <c r="B163" s="160"/>
      <c r="C163" s="193" t="s">
        <v>2099</v>
      </c>
      <c r="D163" s="191"/>
      <c r="E163" s="192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 t="s">
        <v>329</v>
      </c>
      <c r="AG163" s="152">
        <v>0</v>
      </c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</row>
    <row r="164" spans="1:59" outlineLevel="1" x14ac:dyDescent="0.2">
      <c r="A164" s="159"/>
      <c r="B164" s="160"/>
      <c r="C164" s="193" t="s">
        <v>59</v>
      </c>
      <c r="D164" s="191"/>
      <c r="E164" s="192">
        <v>1</v>
      </c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 t="s">
        <v>329</v>
      </c>
      <c r="AG164" s="152">
        <v>0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</row>
    <row r="165" spans="1:59" outlineLevel="1" x14ac:dyDescent="0.2">
      <c r="A165" s="171">
        <v>33</v>
      </c>
      <c r="B165" s="172" t="s">
        <v>2131</v>
      </c>
      <c r="C165" s="187" t="s">
        <v>2132</v>
      </c>
      <c r="D165" s="173" t="s">
        <v>395</v>
      </c>
      <c r="E165" s="174">
        <v>1</v>
      </c>
      <c r="F165" s="175"/>
      <c r="G165" s="176">
        <f>ROUND(E165*F165,2)</f>
        <v>0</v>
      </c>
      <c r="H165" s="175"/>
      <c r="I165" s="176">
        <f>ROUND(E165*H165,2)</f>
        <v>0</v>
      </c>
      <c r="J165" s="175"/>
      <c r="K165" s="176">
        <f>ROUND(E165*J165,2)</f>
        <v>0</v>
      </c>
      <c r="L165" s="176">
        <v>15</v>
      </c>
      <c r="M165" s="176">
        <f>G165*(1+L165/100)</f>
        <v>0</v>
      </c>
      <c r="N165" s="176">
        <v>2.7E-4</v>
      </c>
      <c r="O165" s="176">
        <f>ROUND(E165*N165,2)</f>
        <v>0</v>
      </c>
      <c r="P165" s="176">
        <v>0</v>
      </c>
      <c r="Q165" s="176">
        <f>ROUND(E165*P165,2)</f>
        <v>0</v>
      </c>
      <c r="R165" s="176" t="s">
        <v>1704</v>
      </c>
      <c r="S165" s="176" t="s">
        <v>269</v>
      </c>
      <c r="T165" s="161">
        <v>0.33300000000000002</v>
      </c>
      <c r="U165" s="161">
        <f>ROUND(E165*T165,2)</f>
        <v>0.33</v>
      </c>
      <c r="V165" s="161"/>
      <c r="W165" s="152"/>
      <c r="X165" s="152"/>
      <c r="Y165" s="152"/>
      <c r="Z165" s="152"/>
      <c r="AA165" s="152"/>
      <c r="AB165" s="152"/>
      <c r="AC165" s="152"/>
      <c r="AD165" s="152"/>
      <c r="AE165" s="152"/>
      <c r="AF165" s="152" t="s">
        <v>1756</v>
      </c>
      <c r="AG165" s="152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</row>
    <row r="166" spans="1:59" outlineLevel="1" x14ac:dyDescent="0.2">
      <c r="A166" s="159"/>
      <c r="B166" s="160"/>
      <c r="C166" s="248" t="s">
        <v>2133</v>
      </c>
      <c r="D166" s="249"/>
      <c r="E166" s="249"/>
      <c r="F166" s="249"/>
      <c r="G166" s="249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52"/>
      <c r="X166" s="152"/>
      <c r="Y166" s="152"/>
      <c r="Z166" s="152"/>
      <c r="AA166" s="152"/>
      <c r="AB166" s="152"/>
      <c r="AC166" s="152"/>
      <c r="AD166" s="152"/>
      <c r="AE166" s="152"/>
      <c r="AF166" s="152" t="s">
        <v>272</v>
      </c>
      <c r="AG166" s="152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</row>
    <row r="167" spans="1:59" outlineLevel="1" x14ac:dyDescent="0.2">
      <c r="A167" s="159"/>
      <c r="B167" s="160"/>
      <c r="C167" s="246" t="s">
        <v>2134</v>
      </c>
      <c r="D167" s="247"/>
      <c r="E167" s="247"/>
      <c r="F167" s="247"/>
      <c r="G167" s="247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52"/>
      <c r="X167" s="152"/>
      <c r="Y167" s="152"/>
      <c r="Z167" s="152"/>
      <c r="AA167" s="152"/>
      <c r="AB167" s="152"/>
      <c r="AC167" s="152"/>
      <c r="AD167" s="152"/>
      <c r="AE167" s="152"/>
      <c r="AF167" s="152" t="s">
        <v>272</v>
      </c>
      <c r="AG167" s="152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</row>
    <row r="168" spans="1:59" outlineLevel="1" x14ac:dyDescent="0.2">
      <c r="A168" s="159"/>
      <c r="B168" s="160"/>
      <c r="C168" s="193" t="s">
        <v>2099</v>
      </c>
      <c r="D168" s="191"/>
      <c r="E168" s="192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52"/>
      <c r="X168" s="152"/>
      <c r="Y168" s="152"/>
      <c r="Z168" s="152"/>
      <c r="AA168" s="152"/>
      <c r="AB168" s="152"/>
      <c r="AC168" s="152"/>
      <c r="AD168" s="152"/>
      <c r="AE168" s="152"/>
      <c r="AF168" s="152" t="s">
        <v>329</v>
      </c>
      <c r="AG168" s="152">
        <v>0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</row>
    <row r="169" spans="1:59" outlineLevel="1" x14ac:dyDescent="0.2">
      <c r="A169" s="159"/>
      <c r="B169" s="160"/>
      <c r="C169" s="193" t="s">
        <v>59</v>
      </c>
      <c r="D169" s="191"/>
      <c r="E169" s="192">
        <v>1</v>
      </c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52"/>
      <c r="X169" s="152"/>
      <c r="Y169" s="152"/>
      <c r="Z169" s="152"/>
      <c r="AA169" s="152"/>
      <c r="AB169" s="152"/>
      <c r="AC169" s="152"/>
      <c r="AD169" s="152"/>
      <c r="AE169" s="152"/>
      <c r="AF169" s="152" t="s">
        <v>329</v>
      </c>
      <c r="AG169" s="152">
        <v>0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</row>
    <row r="170" spans="1:59" ht="33.75" outlineLevel="1" x14ac:dyDescent="0.2">
      <c r="A170" s="171">
        <v>34</v>
      </c>
      <c r="B170" s="172" t="s">
        <v>2135</v>
      </c>
      <c r="C170" s="187" t="s">
        <v>2136</v>
      </c>
      <c r="D170" s="173" t="s">
        <v>395</v>
      </c>
      <c r="E170" s="174">
        <v>7</v>
      </c>
      <c r="F170" s="175"/>
      <c r="G170" s="176">
        <f>ROUND(E170*F170,2)</f>
        <v>0</v>
      </c>
      <c r="H170" s="175"/>
      <c r="I170" s="176">
        <f>ROUND(E170*H170,2)</f>
        <v>0</v>
      </c>
      <c r="J170" s="175"/>
      <c r="K170" s="176">
        <f>ROUND(E170*J170,2)</f>
        <v>0</v>
      </c>
      <c r="L170" s="176">
        <v>15</v>
      </c>
      <c r="M170" s="176">
        <f>G170*(1+L170/100)</f>
        <v>0</v>
      </c>
      <c r="N170" s="176">
        <v>7.5800000000000006E-2</v>
      </c>
      <c r="O170" s="176">
        <f>ROUND(E170*N170,2)</f>
        <v>0.53</v>
      </c>
      <c r="P170" s="176">
        <v>0</v>
      </c>
      <c r="Q170" s="176">
        <f>ROUND(E170*P170,2)</f>
        <v>0</v>
      </c>
      <c r="R170" s="176" t="s">
        <v>1704</v>
      </c>
      <c r="S170" s="176" t="s">
        <v>269</v>
      </c>
      <c r="T170" s="161">
        <v>0.5</v>
      </c>
      <c r="U170" s="161">
        <f>ROUND(E170*T170,2)</f>
        <v>3.5</v>
      </c>
      <c r="V170" s="161"/>
      <c r="W170" s="152"/>
      <c r="X170" s="152"/>
      <c r="Y170" s="152"/>
      <c r="Z170" s="152"/>
      <c r="AA170" s="152"/>
      <c r="AB170" s="152"/>
      <c r="AC170" s="152"/>
      <c r="AD170" s="152"/>
      <c r="AE170" s="152"/>
      <c r="AF170" s="152" t="s">
        <v>1756</v>
      </c>
      <c r="AG170" s="152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</row>
    <row r="171" spans="1:59" outlineLevel="1" x14ac:dyDescent="0.2">
      <c r="A171" s="159"/>
      <c r="B171" s="160"/>
      <c r="C171" s="248" t="s">
        <v>2137</v>
      </c>
      <c r="D171" s="249"/>
      <c r="E171" s="249"/>
      <c r="F171" s="249"/>
      <c r="G171" s="249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52"/>
      <c r="X171" s="152"/>
      <c r="Y171" s="152"/>
      <c r="Z171" s="152"/>
      <c r="AA171" s="152"/>
      <c r="AB171" s="152"/>
      <c r="AC171" s="152"/>
      <c r="AD171" s="152"/>
      <c r="AE171" s="152"/>
      <c r="AF171" s="152" t="s">
        <v>272</v>
      </c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</row>
    <row r="172" spans="1:59" ht="22.5" outlineLevel="1" x14ac:dyDescent="0.2">
      <c r="A172" s="159"/>
      <c r="B172" s="160"/>
      <c r="C172" s="246" t="s">
        <v>2138</v>
      </c>
      <c r="D172" s="247"/>
      <c r="E172" s="247"/>
      <c r="F172" s="247"/>
      <c r="G172" s="247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52"/>
      <c r="X172" s="152"/>
      <c r="Y172" s="152"/>
      <c r="Z172" s="152"/>
      <c r="AA172" s="152"/>
      <c r="AB172" s="152"/>
      <c r="AC172" s="152"/>
      <c r="AD172" s="152"/>
      <c r="AE172" s="152"/>
      <c r="AF172" s="152" t="s">
        <v>272</v>
      </c>
      <c r="AG172" s="152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83" t="str">
        <f>C172</f>
        <v>kolmý odtok,S košem pro zachytávání nečistot, suchá nezámrzná a pachonepropustná klapka. Jednoduché vylamovací kroužky pro svody průměru 75, 100 a 110 mm. Dovolený průtok 360 l/min.</v>
      </c>
      <c r="BA172" s="152"/>
      <c r="BB172" s="152"/>
      <c r="BC172" s="152"/>
      <c r="BD172" s="152"/>
      <c r="BE172" s="152"/>
      <c r="BF172" s="152"/>
      <c r="BG172" s="152"/>
    </row>
    <row r="173" spans="1:59" outlineLevel="1" x14ac:dyDescent="0.2">
      <c r="A173" s="159"/>
      <c r="B173" s="160"/>
      <c r="C173" s="193" t="s">
        <v>2118</v>
      </c>
      <c r="D173" s="191"/>
      <c r="E173" s="192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 t="s">
        <v>329</v>
      </c>
      <c r="AG173" s="152">
        <v>0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</row>
    <row r="174" spans="1:59" outlineLevel="1" x14ac:dyDescent="0.2">
      <c r="A174" s="159"/>
      <c r="B174" s="160"/>
      <c r="C174" s="193" t="s">
        <v>1000</v>
      </c>
      <c r="D174" s="191"/>
      <c r="E174" s="192">
        <v>7</v>
      </c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 t="s">
        <v>329</v>
      </c>
      <c r="AG174" s="152">
        <v>0</v>
      </c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</row>
    <row r="175" spans="1:59" ht="33.75" outlineLevel="1" x14ac:dyDescent="0.2">
      <c r="A175" s="171">
        <v>35</v>
      </c>
      <c r="B175" s="172" t="s">
        <v>2140</v>
      </c>
      <c r="C175" s="187" t="s">
        <v>2141</v>
      </c>
      <c r="D175" s="173" t="s">
        <v>395</v>
      </c>
      <c r="E175" s="174">
        <v>3</v>
      </c>
      <c r="F175" s="175"/>
      <c r="G175" s="176">
        <f>ROUND(E175*F175,2)</f>
        <v>0</v>
      </c>
      <c r="H175" s="175"/>
      <c r="I175" s="176">
        <f>ROUND(E175*H175,2)</f>
        <v>0</v>
      </c>
      <c r="J175" s="175"/>
      <c r="K175" s="176">
        <f>ROUND(E175*J175,2)</f>
        <v>0</v>
      </c>
      <c r="L175" s="176">
        <v>15</v>
      </c>
      <c r="M175" s="176">
        <f>G175*(1+L175/100)</f>
        <v>0</v>
      </c>
      <c r="N175" s="176">
        <v>4.8999999999999998E-4</v>
      </c>
      <c r="O175" s="176">
        <f>ROUND(E175*N175,2)</f>
        <v>0</v>
      </c>
      <c r="P175" s="176">
        <v>0</v>
      </c>
      <c r="Q175" s="176">
        <f>ROUND(E175*P175,2)</f>
        <v>0</v>
      </c>
      <c r="R175" s="176" t="s">
        <v>1704</v>
      </c>
      <c r="S175" s="176" t="s">
        <v>269</v>
      </c>
      <c r="T175" s="161">
        <v>0.13300000000000001</v>
      </c>
      <c r="U175" s="161">
        <f>ROUND(E175*T175,2)</f>
        <v>0.4</v>
      </c>
      <c r="V175" s="161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 t="s">
        <v>1756</v>
      </c>
      <c r="AG175" s="152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</row>
    <row r="176" spans="1:59" outlineLevel="1" x14ac:dyDescent="0.2">
      <c r="A176" s="159"/>
      <c r="B176" s="160"/>
      <c r="C176" s="248" t="s">
        <v>2142</v>
      </c>
      <c r="D176" s="249"/>
      <c r="E176" s="249"/>
      <c r="F176" s="249"/>
      <c r="G176" s="249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 t="s">
        <v>272</v>
      </c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</row>
    <row r="177" spans="1:59" outlineLevel="1" x14ac:dyDescent="0.2">
      <c r="A177" s="159"/>
      <c r="B177" s="160"/>
      <c r="C177" s="246" t="s">
        <v>2143</v>
      </c>
      <c r="D177" s="247"/>
      <c r="E177" s="247"/>
      <c r="F177" s="247"/>
      <c r="G177" s="247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 t="s">
        <v>272</v>
      </c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</row>
    <row r="178" spans="1:59" outlineLevel="1" x14ac:dyDescent="0.2">
      <c r="A178" s="159"/>
      <c r="B178" s="160"/>
      <c r="C178" s="193" t="s">
        <v>2144</v>
      </c>
      <c r="D178" s="191"/>
      <c r="E178" s="192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52"/>
      <c r="X178" s="152"/>
      <c r="Y178" s="152"/>
      <c r="Z178" s="152"/>
      <c r="AA178" s="152"/>
      <c r="AB178" s="152"/>
      <c r="AC178" s="152"/>
      <c r="AD178" s="152"/>
      <c r="AE178" s="152"/>
      <c r="AF178" s="152" t="s">
        <v>329</v>
      </c>
      <c r="AG178" s="152">
        <v>0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</row>
    <row r="179" spans="1:59" outlineLevel="1" x14ac:dyDescent="0.2">
      <c r="A179" s="159"/>
      <c r="B179" s="160"/>
      <c r="C179" s="193" t="s">
        <v>146</v>
      </c>
      <c r="D179" s="191"/>
      <c r="E179" s="192">
        <v>3</v>
      </c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52"/>
      <c r="X179" s="152"/>
      <c r="Y179" s="152"/>
      <c r="Z179" s="152"/>
      <c r="AA179" s="152"/>
      <c r="AB179" s="152"/>
      <c r="AC179" s="152"/>
      <c r="AD179" s="152"/>
      <c r="AE179" s="152"/>
      <c r="AF179" s="152" t="s">
        <v>329</v>
      </c>
      <c r="AG179" s="152">
        <v>0</v>
      </c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</row>
    <row r="180" spans="1:59" ht="22.5" outlineLevel="1" x14ac:dyDescent="0.2">
      <c r="A180" s="171">
        <v>36</v>
      </c>
      <c r="B180" s="172" t="s">
        <v>3286</v>
      </c>
      <c r="C180" s="187" t="s">
        <v>3287</v>
      </c>
      <c r="D180" s="173" t="s">
        <v>395</v>
      </c>
      <c r="E180" s="174">
        <v>1</v>
      </c>
      <c r="F180" s="175"/>
      <c r="G180" s="176">
        <f>ROUND(E180*F180,2)</f>
        <v>0</v>
      </c>
      <c r="H180" s="175"/>
      <c r="I180" s="176">
        <f>ROUND(E180*H180,2)</f>
        <v>0</v>
      </c>
      <c r="J180" s="175"/>
      <c r="K180" s="176">
        <f>ROUND(E180*J180,2)</f>
        <v>0</v>
      </c>
      <c r="L180" s="176">
        <v>15</v>
      </c>
      <c r="M180" s="176">
        <f>G180*(1+L180/100)</f>
        <v>0</v>
      </c>
      <c r="N180" s="176">
        <v>1.1800000000000001E-3</v>
      </c>
      <c r="O180" s="176">
        <f>ROUND(E180*N180,2)</f>
        <v>0</v>
      </c>
      <c r="P180" s="176">
        <v>0</v>
      </c>
      <c r="Q180" s="176">
        <f>ROUND(E180*P180,2)</f>
        <v>0</v>
      </c>
      <c r="R180" s="176" t="s">
        <v>1704</v>
      </c>
      <c r="S180" s="176" t="s">
        <v>269</v>
      </c>
      <c r="T180" s="161">
        <v>0.2</v>
      </c>
      <c r="U180" s="161">
        <f>ROUND(E180*T180,2)</f>
        <v>0.2</v>
      </c>
      <c r="V180" s="161"/>
      <c r="W180" s="152"/>
      <c r="X180" s="152"/>
      <c r="Y180" s="152"/>
      <c r="Z180" s="152"/>
      <c r="AA180" s="152"/>
      <c r="AB180" s="152"/>
      <c r="AC180" s="152"/>
      <c r="AD180" s="152"/>
      <c r="AE180" s="152"/>
      <c r="AF180" s="152" t="s">
        <v>1756</v>
      </c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</row>
    <row r="181" spans="1:59" outlineLevel="1" x14ac:dyDescent="0.2">
      <c r="A181" s="159"/>
      <c r="B181" s="160"/>
      <c r="C181" s="248" t="s">
        <v>3288</v>
      </c>
      <c r="D181" s="249"/>
      <c r="E181" s="249"/>
      <c r="F181" s="249"/>
      <c r="G181" s="249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52"/>
      <c r="X181" s="152"/>
      <c r="Y181" s="152"/>
      <c r="Z181" s="152"/>
      <c r="AA181" s="152"/>
      <c r="AB181" s="152"/>
      <c r="AC181" s="152"/>
      <c r="AD181" s="152"/>
      <c r="AE181" s="152"/>
      <c r="AF181" s="152" t="s">
        <v>272</v>
      </c>
      <c r="AG181" s="152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</row>
    <row r="182" spans="1:59" outlineLevel="1" x14ac:dyDescent="0.2">
      <c r="A182" s="159"/>
      <c r="B182" s="160"/>
      <c r="C182" s="246" t="s">
        <v>3289</v>
      </c>
      <c r="D182" s="247"/>
      <c r="E182" s="247"/>
      <c r="F182" s="247"/>
      <c r="G182" s="247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52"/>
      <c r="X182" s="152"/>
      <c r="Y182" s="152"/>
      <c r="Z182" s="152"/>
      <c r="AA182" s="152"/>
      <c r="AB182" s="152"/>
      <c r="AC182" s="152"/>
      <c r="AD182" s="152"/>
      <c r="AE182" s="152"/>
      <c r="AF182" s="152" t="s">
        <v>272</v>
      </c>
      <c r="AG182" s="152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</row>
    <row r="183" spans="1:59" outlineLevel="1" x14ac:dyDescent="0.2">
      <c r="A183" s="159"/>
      <c r="B183" s="160"/>
      <c r="C183" s="193" t="s">
        <v>2099</v>
      </c>
      <c r="D183" s="191"/>
      <c r="E183" s="192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52"/>
      <c r="X183" s="152"/>
      <c r="Y183" s="152"/>
      <c r="Z183" s="152"/>
      <c r="AA183" s="152"/>
      <c r="AB183" s="152"/>
      <c r="AC183" s="152"/>
      <c r="AD183" s="152"/>
      <c r="AE183" s="152"/>
      <c r="AF183" s="152" t="s">
        <v>329</v>
      </c>
      <c r="AG183" s="152">
        <v>0</v>
      </c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</row>
    <row r="184" spans="1:59" outlineLevel="1" x14ac:dyDescent="0.2">
      <c r="A184" s="159"/>
      <c r="B184" s="160"/>
      <c r="C184" s="193" t="s">
        <v>59</v>
      </c>
      <c r="D184" s="191"/>
      <c r="E184" s="192">
        <v>1</v>
      </c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52"/>
      <c r="X184" s="152"/>
      <c r="Y184" s="152"/>
      <c r="Z184" s="152"/>
      <c r="AA184" s="152"/>
      <c r="AB184" s="152"/>
      <c r="AC184" s="152"/>
      <c r="AD184" s="152"/>
      <c r="AE184" s="152"/>
      <c r="AF184" s="152" t="s">
        <v>329</v>
      </c>
      <c r="AG184" s="152">
        <v>0</v>
      </c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</row>
    <row r="185" spans="1:59" ht="22.5" outlineLevel="1" x14ac:dyDescent="0.2">
      <c r="A185" s="171">
        <v>37</v>
      </c>
      <c r="B185" s="172" t="s">
        <v>2145</v>
      </c>
      <c r="C185" s="187" t="s">
        <v>2146</v>
      </c>
      <c r="D185" s="173" t="s">
        <v>395</v>
      </c>
      <c r="E185" s="174">
        <v>1</v>
      </c>
      <c r="F185" s="175"/>
      <c r="G185" s="176">
        <f>ROUND(E185*F185,2)</f>
        <v>0</v>
      </c>
      <c r="H185" s="175"/>
      <c r="I185" s="176">
        <f>ROUND(E185*H185,2)</f>
        <v>0</v>
      </c>
      <c r="J185" s="175"/>
      <c r="K185" s="176">
        <f>ROUND(E185*J185,2)</f>
        <v>0</v>
      </c>
      <c r="L185" s="176">
        <v>15</v>
      </c>
      <c r="M185" s="176">
        <f>G185*(1+L185/100)</f>
        <v>0</v>
      </c>
      <c r="N185" s="176">
        <v>5.5999999999999995E-4</v>
      </c>
      <c r="O185" s="176">
        <f>ROUND(E185*N185,2)</f>
        <v>0</v>
      </c>
      <c r="P185" s="176">
        <v>0</v>
      </c>
      <c r="Q185" s="176">
        <f>ROUND(E185*P185,2)</f>
        <v>0</v>
      </c>
      <c r="R185" s="176" t="s">
        <v>1704</v>
      </c>
      <c r="S185" s="176" t="s">
        <v>269</v>
      </c>
      <c r="T185" s="161">
        <v>0.3</v>
      </c>
      <c r="U185" s="161">
        <f>ROUND(E185*T185,2)</f>
        <v>0.3</v>
      </c>
      <c r="V185" s="161"/>
      <c r="W185" s="152"/>
      <c r="X185" s="152"/>
      <c r="Y185" s="152"/>
      <c r="Z185" s="152"/>
      <c r="AA185" s="152"/>
      <c r="AB185" s="152"/>
      <c r="AC185" s="152"/>
      <c r="AD185" s="152"/>
      <c r="AE185" s="152"/>
      <c r="AF185" s="152" t="s">
        <v>1756</v>
      </c>
      <c r="AG185" s="152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</row>
    <row r="186" spans="1:59" outlineLevel="1" x14ac:dyDescent="0.2">
      <c r="A186" s="159"/>
      <c r="B186" s="160"/>
      <c r="C186" s="248" t="s">
        <v>2147</v>
      </c>
      <c r="D186" s="249"/>
      <c r="E186" s="249"/>
      <c r="F186" s="249"/>
      <c r="G186" s="249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52"/>
      <c r="X186" s="152"/>
      <c r="Y186" s="152"/>
      <c r="Z186" s="152"/>
      <c r="AA186" s="152"/>
      <c r="AB186" s="152"/>
      <c r="AC186" s="152"/>
      <c r="AD186" s="152"/>
      <c r="AE186" s="152"/>
      <c r="AF186" s="152" t="s">
        <v>272</v>
      </c>
      <c r="AG186" s="152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</row>
    <row r="187" spans="1:59" outlineLevel="1" x14ac:dyDescent="0.2">
      <c r="A187" s="159"/>
      <c r="B187" s="160"/>
      <c r="C187" s="246" t="s">
        <v>2148</v>
      </c>
      <c r="D187" s="247"/>
      <c r="E187" s="247"/>
      <c r="F187" s="247"/>
      <c r="G187" s="247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52"/>
      <c r="X187" s="152"/>
      <c r="Y187" s="152"/>
      <c r="Z187" s="152"/>
      <c r="AA187" s="152"/>
      <c r="AB187" s="152"/>
      <c r="AC187" s="152"/>
      <c r="AD187" s="152"/>
      <c r="AE187" s="152"/>
      <c r="AF187" s="152" t="s">
        <v>272</v>
      </c>
      <c r="AG187" s="152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</row>
    <row r="188" spans="1:59" outlineLevel="1" x14ac:dyDescent="0.2">
      <c r="A188" s="159"/>
      <c r="B188" s="160"/>
      <c r="C188" s="193" t="s">
        <v>2099</v>
      </c>
      <c r="D188" s="191"/>
      <c r="E188" s="192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52"/>
      <c r="X188" s="152"/>
      <c r="Y188" s="152"/>
      <c r="Z188" s="152"/>
      <c r="AA188" s="152"/>
      <c r="AB188" s="152"/>
      <c r="AC188" s="152"/>
      <c r="AD188" s="152"/>
      <c r="AE188" s="152"/>
      <c r="AF188" s="152" t="s">
        <v>329</v>
      </c>
      <c r="AG188" s="152">
        <v>0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</row>
    <row r="189" spans="1:59" outlineLevel="1" x14ac:dyDescent="0.2">
      <c r="A189" s="159"/>
      <c r="B189" s="160"/>
      <c r="C189" s="193" t="s">
        <v>59</v>
      </c>
      <c r="D189" s="191"/>
      <c r="E189" s="192">
        <v>1</v>
      </c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 t="s">
        <v>329</v>
      </c>
      <c r="AG189" s="152">
        <v>0</v>
      </c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</row>
    <row r="190" spans="1:59" ht="22.5" outlineLevel="1" x14ac:dyDescent="0.2">
      <c r="A190" s="171">
        <v>38</v>
      </c>
      <c r="B190" s="172" t="s">
        <v>2149</v>
      </c>
      <c r="C190" s="187" t="s">
        <v>2150</v>
      </c>
      <c r="D190" s="173" t="s">
        <v>395</v>
      </c>
      <c r="E190" s="174">
        <v>1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15</v>
      </c>
      <c r="M190" s="176">
        <f>G190*(1+L190/100)</f>
        <v>0</v>
      </c>
      <c r="N190" s="176">
        <v>8.7889999999999996E-2</v>
      </c>
      <c r="O190" s="176">
        <f>ROUND(E190*N190,2)</f>
        <v>0.09</v>
      </c>
      <c r="P190" s="176">
        <v>0</v>
      </c>
      <c r="Q190" s="176">
        <f>ROUND(E190*P190,2)</f>
        <v>0</v>
      </c>
      <c r="R190" s="176" t="s">
        <v>1704</v>
      </c>
      <c r="S190" s="176" t="s">
        <v>269</v>
      </c>
      <c r="T190" s="161">
        <v>1.0580000000000001</v>
      </c>
      <c r="U190" s="161">
        <f>ROUND(E190*T190,2)</f>
        <v>1.06</v>
      </c>
      <c r="V190" s="161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 t="s">
        <v>1756</v>
      </c>
      <c r="AG190" s="152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</row>
    <row r="191" spans="1:59" outlineLevel="1" x14ac:dyDescent="0.2">
      <c r="A191" s="159"/>
      <c r="B191" s="160"/>
      <c r="C191" s="257" t="s">
        <v>2151</v>
      </c>
      <c r="D191" s="258"/>
      <c r="E191" s="258"/>
      <c r="F191" s="258"/>
      <c r="G191" s="258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 t="s">
        <v>327</v>
      </c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</row>
    <row r="192" spans="1:59" outlineLevel="1" x14ac:dyDescent="0.2">
      <c r="A192" s="159"/>
      <c r="B192" s="160"/>
      <c r="C192" s="246" t="s">
        <v>2152</v>
      </c>
      <c r="D192" s="247"/>
      <c r="E192" s="247"/>
      <c r="F192" s="247"/>
      <c r="G192" s="247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52"/>
      <c r="X192" s="152"/>
      <c r="Y192" s="152"/>
      <c r="Z192" s="152"/>
      <c r="AA192" s="152"/>
      <c r="AB192" s="152"/>
      <c r="AC192" s="152"/>
      <c r="AD192" s="152"/>
      <c r="AE192" s="152"/>
      <c r="AF192" s="152" t="s">
        <v>272</v>
      </c>
      <c r="AG192" s="152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</row>
    <row r="193" spans="1:59" outlineLevel="1" x14ac:dyDescent="0.2">
      <c r="A193" s="159"/>
      <c r="B193" s="160"/>
      <c r="C193" s="193" t="s">
        <v>2099</v>
      </c>
      <c r="D193" s="191"/>
      <c r="E193" s="192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 t="s">
        <v>329</v>
      </c>
      <c r="AG193" s="152">
        <v>0</v>
      </c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</row>
    <row r="194" spans="1:59" outlineLevel="1" x14ac:dyDescent="0.2">
      <c r="A194" s="159"/>
      <c r="B194" s="160"/>
      <c r="C194" s="193" t="s">
        <v>59</v>
      </c>
      <c r="D194" s="191"/>
      <c r="E194" s="192">
        <v>1</v>
      </c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 t="s">
        <v>329</v>
      </c>
      <c r="AG194" s="152">
        <v>0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</row>
    <row r="195" spans="1:59" ht="22.5" outlineLevel="1" x14ac:dyDescent="0.2">
      <c r="A195" s="171">
        <v>39</v>
      </c>
      <c r="B195" s="172" t="s">
        <v>3290</v>
      </c>
      <c r="C195" s="187" t="s">
        <v>3291</v>
      </c>
      <c r="D195" s="173" t="s">
        <v>395</v>
      </c>
      <c r="E195" s="174">
        <v>4</v>
      </c>
      <c r="F195" s="175"/>
      <c r="G195" s="176">
        <f>ROUND(E195*F195,2)</f>
        <v>0</v>
      </c>
      <c r="H195" s="175"/>
      <c r="I195" s="176">
        <f>ROUND(E195*H195,2)</f>
        <v>0</v>
      </c>
      <c r="J195" s="175"/>
      <c r="K195" s="176">
        <f>ROUND(E195*J195,2)</f>
        <v>0</v>
      </c>
      <c r="L195" s="176">
        <v>15</v>
      </c>
      <c r="M195" s="176">
        <f>G195*(1+L195/100)</f>
        <v>0</v>
      </c>
      <c r="N195" s="176">
        <v>7.1459999999999996E-2</v>
      </c>
      <c r="O195" s="176">
        <f>ROUND(E195*N195,2)</f>
        <v>0.28999999999999998</v>
      </c>
      <c r="P195" s="176">
        <v>0</v>
      </c>
      <c r="Q195" s="176">
        <f>ROUND(E195*P195,2)</f>
        <v>0</v>
      </c>
      <c r="R195" s="176" t="s">
        <v>1704</v>
      </c>
      <c r="S195" s="176" t="s">
        <v>269</v>
      </c>
      <c r="T195" s="161">
        <v>1.0580000000000001</v>
      </c>
      <c r="U195" s="161">
        <f>ROUND(E195*T195,2)</f>
        <v>4.2300000000000004</v>
      </c>
      <c r="V195" s="161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 t="s">
        <v>1756</v>
      </c>
      <c r="AG195" s="152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</row>
    <row r="196" spans="1:59" outlineLevel="1" x14ac:dyDescent="0.2">
      <c r="A196" s="159"/>
      <c r="B196" s="160"/>
      <c r="C196" s="257" t="s">
        <v>2151</v>
      </c>
      <c r="D196" s="258"/>
      <c r="E196" s="258"/>
      <c r="F196" s="258"/>
      <c r="G196" s="258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52"/>
      <c r="X196" s="152"/>
      <c r="Y196" s="152"/>
      <c r="Z196" s="152"/>
      <c r="AA196" s="152"/>
      <c r="AB196" s="152"/>
      <c r="AC196" s="152"/>
      <c r="AD196" s="152"/>
      <c r="AE196" s="152"/>
      <c r="AF196" s="152" t="s">
        <v>327</v>
      </c>
      <c r="AG196" s="152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</row>
    <row r="197" spans="1:59" outlineLevel="1" x14ac:dyDescent="0.2">
      <c r="A197" s="159"/>
      <c r="B197" s="160"/>
      <c r="C197" s="246" t="s">
        <v>3292</v>
      </c>
      <c r="D197" s="247"/>
      <c r="E197" s="247"/>
      <c r="F197" s="247"/>
      <c r="G197" s="247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 t="s">
        <v>272</v>
      </c>
      <c r="AG197" s="152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</row>
    <row r="198" spans="1:59" outlineLevel="1" x14ac:dyDescent="0.2">
      <c r="A198" s="159"/>
      <c r="B198" s="160"/>
      <c r="C198" s="193" t="s">
        <v>2125</v>
      </c>
      <c r="D198" s="191"/>
      <c r="E198" s="192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52"/>
      <c r="X198" s="152"/>
      <c r="Y198" s="152"/>
      <c r="Z198" s="152"/>
      <c r="AA198" s="152"/>
      <c r="AB198" s="152"/>
      <c r="AC198" s="152"/>
      <c r="AD198" s="152"/>
      <c r="AE198" s="152"/>
      <c r="AF198" s="152" t="s">
        <v>329</v>
      </c>
      <c r="AG198" s="152">
        <v>0</v>
      </c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</row>
    <row r="199" spans="1:59" outlineLevel="1" x14ac:dyDescent="0.2">
      <c r="A199" s="159"/>
      <c r="B199" s="160"/>
      <c r="C199" s="193" t="s">
        <v>148</v>
      </c>
      <c r="D199" s="191"/>
      <c r="E199" s="192">
        <v>4</v>
      </c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52"/>
      <c r="X199" s="152"/>
      <c r="Y199" s="152"/>
      <c r="Z199" s="152"/>
      <c r="AA199" s="152"/>
      <c r="AB199" s="152"/>
      <c r="AC199" s="152"/>
      <c r="AD199" s="152"/>
      <c r="AE199" s="152"/>
      <c r="AF199" s="152" t="s">
        <v>329</v>
      </c>
      <c r="AG199" s="152">
        <v>0</v>
      </c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</row>
    <row r="200" spans="1:59" ht="22.5" outlineLevel="1" x14ac:dyDescent="0.2">
      <c r="A200" s="171">
        <v>40</v>
      </c>
      <c r="B200" s="172" t="s">
        <v>2153</v>
      </c>
      <c r="C200" s="187" t="s">
        <v>2154</v>
      </c>
      <c r="D200" s="173" t="s">
        <v>395</v>
      </c>
      <c r="E200" s="174">
        <v>2</v>
      </c>
      <c r="F200" s="175"/>
      <c r="G200" s="176">
        <f>ROUND(E200*F200,2)</f>
        <v>0</v>
      </c>
      <c r="H200" s="175"/>
      <c r="I200" s="176">
        <f>ROUND(E200*H200,2)</f>
        <v>0</v>
      </c>
      <c r="J200" s="175"/>
      <c r="K200" s="176">
        <f>ROUND(E200*J200,2)</f>
        <v>0</v>
      </c>
      <c r="L200" s="176">
        <v>15</v>
      </c>
      <c r="M200" s="176">
        <f>G200*(1+L200/100)</f>
        <v>0</v>
      </c>
      <c r="N200" s="176">
        <v>5.6610000000000001E-2</v>
      </c>
      <c r="O200" s="176">
        <f>ROUND(E200*N200,2)</f>
        <v>0.11</v>
      </c>
      <c r="P200" s="176">
        <v>0</v>
      </c>
      <c r="Q200" s="176">
        <f>ROUND(E200*P200,2)</f>
        <v>0</v>
      </c>
      <c r="R200" s="176" t="s">
        <v>1704</v>
      </c>
      <c r="S200" s="176" t="s">
        <v>269</v>
      </c>
      <c r="T200" s="161">
        <v>1.0580000000000001</v>
      </c>
      <c r="U200" s="161">
        <f>ROUND(E200*T200,2)</f>
        <v>2.12</v>
      </c>
      <c r="V200" s="161"/>
      <c r="W200" s="152"/>
      <c r="X200" s="152"/>
      <c r="Y200" s="152"/>
      <c r="Z200" s="152"/>
      <c r="AA200" s="152"/>
      <c r="AB200" s="152"/>
      <c r="AC200" s="152"/>
      <c r="AD200" s="152"/>
      <c r="AE200" s="152"/>
      <c r="AF200" s="152" t="s">
        <v>1756</v>
      </c>
      <c r="AG200" s="152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</row>
    <row r="201" spans="1:59" outlineLevel="1" x14ac:dyDescent="0.2">
      <c r="A201" s="159"/>
      <c r="B201" s="160"/>
      <c r="C201" s="257" t="s">
        <v>2151</v>
      </c>
      <c r="D201" s="258"/>
      <c r="E201" s="258"/>
      <c r="F201" s="258"/>
      <c r="G201" s="258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52"/>
      <c r="X201" s="152"/>
      <c r="Y201" s="152"/>
      <c r="Z201" s="152"/>
      <c r="AA201" s="152"/>
      <c r="AB201" s="152"/>
      <c r="AC201" s="152"/>
      <c r="AD201" s="152"/>
      <c r="AE201" s="152"/>
      <c r="AF201" s="152" t="s">
        <v>327</v>
      </c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</row>
    <row r="202" spans="1:59" outlineLevel="1" x14ac:dyDescent="0.2">
      <c r="A202" s="159"/>
      <c r="B202" s="160"/>
      <c r="C202" s="246" t="s">
        <v>2155</v>
      </c>
      <c r="D202" s="247"/>
      <c r="E202" s="247"/>
      <c r="F202" s="247"/>
      <c r="G202" s="247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 t="s">
        <v>272</v>
      </c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</row>
    <row r="203" spans="1:59" outlineLevel="1" x14ac:dyDescent="0.2">
      <c r="A203" s="159"/>
      <c r="B203" s="160"/>
      <c r="C203" s="193" t="s">
        <v>2127</v>
      </c>
      <c r="D203" s="191"/>
      <c r="E203" s="192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52"/>
      <c r="X203" s="152"/>
      <c r="Y203" s="152"/>
      <c r="Z203" s="152"/>
      <c r="AA203" s="152"/>
      <c r="AB203" s="152"/>
      <c r="AC203" s="152"/>
      <c r="AD203" s="152"/>
      <c r="AE203" s="152"/>
      <c r="AF203" s="152" t="s">
        <v>329</v>
      </c>
      <c r="AG203" s="152">
        <v>0</v>
      </c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</row>
    <row r="204" spans="1:59" outlineLevel="1" x14ac:dyDescent="0.2">
      <c r="A204" s="159"/>
      <c r="B204" s="160"/>
      <c r="C204" s="193" t="s">
        <v>144</v>
      </c>
      <c r="D204" s="191"/>
      <c r="E204" s="192">
        <v>2</v>
      </c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52"/>
      <c r="X204" s="152"/>
      <c r="Y204" s="152"/>
      <c r="Z204" s="152"/>
      <c r="AA204" s="152"/>
      <c r="AB204" s="152"/>
      <c r="AC204" s="152"/>
      <c r="AD204" s="152"/>
      <c r="AE204" s="152"/>
      <c r="AF204" s="152" t="s">
        <v>329</v>
      </c>
      <c r="AG204" s="152">
        <v>0</v>
      </c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</row>
    <row r="205" spans="1:59" ht="22.5" outlineLevel="1" x14ac:dyDescent="0.2">
      <c r="A205" s="171">
        <v>41</v>
      </c>
      <c r="B205" s="172" t="s">
        <v>3293</v>
      </c>
      <c r="C205" s="187" t="s">
        <v>3294</v>
      </c>
      <c r="D205" s="173" t="s">
        <v>395</v>
      </c>
      <c r="E205" s="174">
        <v>1</v>
      </c>
      <c r="F205" s="175"/>
      <c r="G205" s="176">
        <f>ROUND(E205*F205,2)</f>
        <v>0</v>
      </c>
      <c r="H205" s="175"/>
      <c r="I205" s="176">
        <f>ROUND(E205*H205,2)</f>
        <v>0</v>
      </c>
      <c r="J205" s="175"/>
      <c r="K205" s="176">
        <f>ROUND(E205*J205,2)</f>
        <v>0</v>
      </c>
      <c r="L205" s="176">
        <v>15</v>
      </c>
      <c r="M205" s="176">
        <f>G205*(1+L205/100)</f>
        <v>0</v>
      </c>
      <c r="N205" s="176">
        <v>8.7889999999999996E-2</v>
      </c>
      <c r="O205" s="176">
        <f>ROUND(E205*N205,2)</f>
        <v>0.09</v>
      </c>
      <c r="P205" s="176">
        <v>0</v>
      </c>
      <c r="Q205" s="176">
        <f>ROUND(E205*P205,2)</f>
        <v>0</v>
      </c>
      <c r="R205" s="176" t="s">
        <v>1704</v>
      </c>
      <c r="S205" s="176" t="s">
        <v>269</v>
      </c>
      <c r="T205" s="161">
        <v>1.5580000000000001</v>
      </c>
      <c r="U205" s="161">
        <f>ROUND(E205*T205,2)</f>
        <v>1.56</v>
      </c>
      <c r="V205" s="161"/>
      <c r="W205" s="152"/>
      <c r="X205" s="152"/>
      <c r="Y205" s="152"/>
      <c r="Z205" s="152"/>
      <c r="AA205" s="152"/>
      <c r="AB205" s="152"/>
      <c r="AC205" s="152"/>
      <c r="AD205" s="152"/>
      <c r="AE205" s="152"/>
      <c r="AF205" s="152" t="s">
        <v>1756</v>
      </c>
      <c r="AG205" s="152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</row>
    <row r="206" spans="1:59" outlineLevel="1" x14ac:dyDescent="0.2">
      <c r="A206" s="159"/>
      <c r="B206" s="160"/>
      <c r="C206" s="257" t="s">
        <v>2151</v>
      </c>
      <c r="D206" s="258"/>
      <c r="E206" s="258"/>
      <c r="F206" s="258"/>
      <c r="G206" s="258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52"/>
      <c r="X206" s="152"/>
      <c r="Y206" s="152"/>
      <c r="Z206" s="152"/>
      <c r="AA206" s="152"/>
      <c r="AB206" s="152"/>
      <c r="AC206" s="152"/>
      <c r="AD206" s="152"/>
      <c r="AE206" s="152"/>
      <c r="AF206" s="152" t="s">
        <v>327</v>
      </c>
      <c r="AG206" s="152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</row>
    <row r="207" spans="1:59" outlineLevel="1" x14ac:dyDescent="0.2">
      <c r="A207" s="159"/>
      <c r="B207" s="160"/>
      <c r="C207" s="246" t="s">
        <v>3295</v>
      </c>
      <c r="D207" s="247"/>
      <c r="E207" s="247"/>
      <c r="F207" s="247"/>
      <c r="G207" s="247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52"/>
      <c r="X207" s="152"/>
      <c r="Y207" s="152"/>
      <c r="Z207" s="152"/>
      <c r="AA207" s="152"/>
      <c r="AB207" s="152"/>
      <c r="AC207" s="152"/>
      <c r="AD207" s="152"/>
      <c r="AE207" s="152"/>
      <c r="AF207" s="152" t="s">
        <v>272</v>
      </c>
      <c r="AG207" s="152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</row>
    <row r="208" spans="1:59" outlineLevel="1" x14ac:dyDescent="0.2">
      <c r="A208" s="159"/>
      <c r="B208" s="160"/>
      <c r="C208" s="193" t="s">
        <v>2099</v>
      </c>
      <c r="D208" s="191"/>
      <c r="E208" s="192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 t="s">
        <v>329</v>
      </c>
      <c r="AG208" s="152">
        <v>0</v>
      </c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</row>
    <row r="209" spans="1:59" outlineLevel="1" x14ac:dyDescent="0.2">
      <c r="A209" s="159"/>
      <c r="B209" s="160"/>
      <c r="C209" s="193" t="s">
        <v>59</v>
      </c>
      <c r="D209" s="191"/>
      <c r="E209" s="192">
        <v>1</v>
      </c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52"/>
      <c r="X209" s="152"/>
      <c r="Y209" s="152"/>
      <c r="Z209" s="152"/>
      <c r="AA209" s="152"/>
      <c r="AB209" s="152"/>
      <c r="AC209" s="152"/>
      <c r="AD209" s="152"/>
      <c r="AE209" s="152"/>
      <c r="AF209" s="152" t="s">
        <v>329</v>
      </c>
      <c r="AG209" s="152">
        <v>0</v>
      </c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</row>
    <row r="210" spans="1:59" ht="22.5" outlineLevel="1" x14ac:dyDescent="0.2">
      <c r="A210" s="171">
        <v>42</v>
      </c>
      <c r="B210" s="172" t="s">
        <v>2159</v>
      </c>
      <c r="C210" s="187" t="s">
        <v>2160</v>
      </c>
      <c r="D210" s="173" t="s">
        <v>395</v>
      </c>
      <c r="E210" s="174">
        <v>5</v>
      </c>
      <c r="F210" s="175"/>
      <c r="G210" s="176">
        <f>ROUND(E210*F210,2)</f>
        <v>0</v>
      </c>
      <c r="H210" s="175"/>
      <c r="I210" s="176">
        <f>ROUND(E210*H210,2)</f>
        <v>0</v>
      </c>
      <c r="J210" s="175"/>
      <c r="K210" s="176">
        <f>ROUND(E210*J210,2)</f>
        <v>0</v>
      </c>
      <c r="L210" s="176">
        <v>15</v>
      </c>
      <c r="M210" s="176">
        <f>G210*(1+L210/100)</f>
        <v>0</v>
      </c>
      <c r="N210" s="176">
        <v>7.5000000000000002E-4</v>
      </c>
      <c r="O210" s="176">
        <f>ROUND(E210*N210,2)</f>
        <v>0</v>
      </c>
      <c r="P210" s="176">
        <v>0</v>
      </c>
      <c r="Q210" s="176">
        <f>ROUND(E210*P210,2)</f>
        <v>0</v>
      </c>
      <c r="R210" s="176" t="s">
        <v>1704</v>
      </c>
      <c r="S210" s="176" t="s">
        <v>269</v>
      </c>
      <c r="T210" s="161">
        <v>0.36699999999999999</v>
      </c>
      <c r="U210" s="161">
        <f>ROUND(E210*T210,2)</f>
        <v>1.84</v>
      </c>
      <c r="V210" s="161"/>
      <c r="W210" s="152"/>
      <c r="X210" s="152"/>
      <c r="Y210" s="152"/>
      <c r="Z210" s="152"/>
      <c r="AA210" s="152"/>
      <c r="AB210" s="152"/>
      <c r="AC210" s="152"/>
      <c r="AD210" s="152"/>
      <c r="AE210" s="152"/>
      <c r="AF210" s="152" t="s">
        <v>1756</v>
      </c>
      <c r="AG210" s="152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</row>
    <row r="211" spans="1:59" outlineLevel="1" x14ac:dyDescent="0.2">
      <c r="A211" s="159"/>
      <c r="B211" s="160"/>
      <c r="C211" s="257" t="s">
        <v>2161</v>
      </c>
      <c r="D211" s="258"/>
      <c r="E211" s="258"/>
      <c r="F211" s="258"/>
      <c r="G211" s="258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52"/>
      <c r="X211" s="152"/>
      <c r="Y211" s="152"/>
      <c r="Z211" s="152"/>
      <c r="AA211" s="152"/>
      <c r="AB211" s="152"/>
      <c r="AC211" s="152"/>
      <c r="AD211" s="152"/>
      <c r="AE211" s="152"/>
      <c r="AF211" s="152" t="s">
        <v>327</v>
      </c>
      <c r="AG211" s="152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</row>
    <row r="212" spans="1:59" outlineLevel="1" x14ac:dyDescent="0.2">
      <c r="A212" s="159"/>
      <c r="B212" s="160"/>
      <c r="C212" s="246" t="s">
        <v>2162</v>
      </c>
      <c r="D212" s="247"/>
      <c r="E212" s="247"/>
      <c r="F212" s="247"/>
      <c r="G212" s="247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 t="s">
        <v>272</v>
      </c>
      <c r="AG212" s="152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</row>
    <row r="213" spans="1:59" outlineLevel="1" x14ac:dyDescent="0.2">
      <c r="A213" s="159"/>
      <c r="B213" s="160"/>
      <c r="C213" s="193" t="s">
        <v>2139</v>
      </c>
      <c r="D213" s="191"/>
      <c r="E213" s="192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52"/>
      <c r="X213" s="152"/>
      <c r="Y213" s="152"/>
      <c r="Z213" s="152"/>
      <c r="AA213" s="152"/>
      <c r="AB213" s="152"/>
      <c r="AC213" s="152"/>
      <c r="AD213" s="152"/>
      <c r="AE213" s="152"/>
      <c r="AF213" s="152" t="s">
        <v>329</v>
      </c>
      <c r="AG213" s="152">
        <v>0</v>
      </c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</row>
    <row r="214" spans="1:59" outlineLevel="1" x14ac:dyDescent="0.2">
      <c r="A214" s="159"/>
      <c r="B214" s="160"/>
      <c r="C214" s="193" t="s">
        <v>150</v>
      </c>
      <c r="D214" s="191"/>
      <c r="E214" s="192">
        <v>5</v>
      </c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52"/>
      <c r="X214" s="152"/>
      <c r="Y214" s="152"/>
      <c r="Z214" s="152"/>
      <c r="AA214" s="152"/>
      <c r="AB214" s="152"/>
      <c r="AC214" s="152"/>
      <c r="AD214" s="152"/>
      <c r="AE214" s="152"/>
      <c r="AF214" s="152" t="s">
        <v>329</v>
      </c>
      <c r="AG214" s="152">
        <v>0</v>
      </c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</row>
    <row r="215" spans="1:59" outlineLevel="1" x14ac:dyDescent="0.2">
      <c r="A215" s="171">
        <v>43</v>
      </c>
      <c r="B215" s="172" t="s">
        <v>2163</v>
      </c>
      <c r="C215" s="187" t="s">
        <v>2164</v>
      </c>
      <c r="D215" s="173" t="s">
        <v>364</v>
      </c>
      <c r="E215" s="174">
        <v>211.01</v>
      </c>
      <c r="F215" s="175"/>
      <c r="G215" s="176">
        <f>ROUND(E215*F215,2)</f>
        <v>0</v>
      </c>
      <c r="H215" s="175"/>
      <c r="I215" s="176">
        <f>ROUND(E215*H215,2)</f>
        <v>0</v>
      </c>
      <c r="J215" s="175"/>
      <c r="K215" s="176">
        <f>ROUND(E215*J215,2)</f>
        <v>0</v>
      </c>
      <c r="L215" s="176">
        <v>15</v>
      </c>
      <c r="M215" s="176">
        <f>G215*(1+L215/100)</f>
        <v>0</v>
      </c>
      <c r="N215" s="176">
        <v>0</v>
      </c>
      <c r="O215" s="176">
        <f>ROUND(E215*N215,2)</f>
        <v>0</v>
      </c>
      <c r="P215" s="176">
        <v>0</v>
      </c>
      <c r="Q215" s="176">
        <f>ROUND(E215*P215,2)</f>
        <v>0</v>
      </c>
      <c r="R215" s="176" t="s">
        <v>1704</v>
      </c>
      <c r="S215" s="176" t="s">
        <v>269</v>
      </c>
      <c r="T215" s="161">
        <v>4.8000000000000001E-2</v>
      </c>
      <c r="U215" s="161">
        <f>ROUND(E215*T215,2)</f>
        <v>10.130000000000001</v>
      </c>
      <c r="V215" s="161"/>
      <c r="W215" s="152"/>
      <c r="X215" s="152"/>
      <c r="Y215" s="152"/>
      <c r="Z215" s="152"/>
      <c r="AA215" s="152"/>
      <c r="AB215" s="152"/>
      <c r="AC215" s="152"/>
      <c r="AD215" s="152"/>
      <c r="AE215" s="152"/>
      <c r="AF215" s="152" t="s">
        <v>1756</v>
      </c>
      <c r="AG215" s="152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</row>
    <row r="216" spans="1:59" outlineLevel="1" x14ac:dyDescent="0.2">
      <c r="A216" s="159"/>
      <c r="B216" s="160"/>
      <c r="C216" s="248" t="s">
        <v>2165</v>
      </c>
      <c r="D216" s="249"/>
      <c r="E216" s="249"/>
      <c r="F216" s="249"/>
      <c r="G216" s="249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52"/>
      <c r="X216" s="152"/>
      <c r="Y216" s="152"/>
      <c r="Z216" s="152"/>
      <c r="AA216" s="152"/>
      <c r="AB216" s="152"/>
      <c r="AC216" s="152"/>
      <c r="AD216" s="152"/>
      <c r="AE216" s="152"/>
      <c r="AF216" s="152" t="s">
        <v>272</v>
      </c>
      <c r="AG216" s="152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</row>
    <row r="217" spans="1:59" outlineLevel="1" x14ac:dyDescent="0.2">
      <c r="A217" s="159"/>
      <c r="B217" s="160"/>
      <c r="C217" s="193" t="s">
        <v>3296</v>
      </c>
      <c r="D217" s="191"/>
      <c r="E217" s="192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52"/>
      <c r="X217" s="152"/>
      <c r="Y217" s="152"/>
      <c r="Z217" s="152"/>
      <c r="AA217" s="152"/>
      <c r="AB217" s="152"/>
      <c r="AC217" s="152"/>
      <c r="AD217" s="152"/>
      <c r="AE217" s="152"/>
      <c r="AF217" s="152" t="s">
        <v>329</v>
      </c>
      <c r="AG217" s="152">
        <v>0</v>
      </c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</row>
    <row r="218" spans="1:59" outlineLevel="1" x14ac:dyDescent="0.2">
      <c r="A218" s="159"/>
      <c r="B218" s="160"/>
      <c r="C218" s="193" t="s">
        <v>3297</v>
      </c>
      <c r="D218" s="191"/>
      <c r="E218" s="192">
        <v>211.01</v>
      </c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52"/>
      <c r="X218" s="152"/>
      <c r="Y218" s="152"/>
      <c r="Z218" s="152"/>
      <c r="AA218" s="152"/>
      <c r="AB218" s="152"/>
      <c r="AC218" s="152"/>
      <c r="AD218" s="152"/>
      <c r="AE218" s="152"/>
      <c r="AF218" s="152" t="s">
        <v>329</v>
      </c>
      <c r="AG218" s="152">
        <v>0</v>
      </c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</row>
    <row r="219" spans="1:59" outlineLevel="1" x14ac:dyDescent="0.2">
      <c r="A219" s="171">
        <v>44</v>
      </c>
      <c r="B219" s="172" t="s">
        <v>2168</v>
      </c>
      <c r="C219" s="187" t="s">
        <v>2169</v>
      </c>
      <c r="D219" s="173" t="s">
        <v>0</v>
      </c>
      <c r="E219" s="174">
        <v>3500</v>
      </c>
      <c r="F219" s="175"/>
      <c r="G219" s="176">
        <f>ROUND(E219*F219,2)</f>
        <v>0</v>
      </c>
      <c r="H219" s="175"/>
      <c r="I219" s="176">
        <f>ROUND(E219*H219,2)</f>
        <v>0</v>
      </c>
      <c r="J219" s="175"/>
      <c r="K219" s="176">
        <f>ROUND(E219*J219,2)</f>
        <v>0</v>
      </c>
      <c r="L219" s="176">
        <v>15</v>
      </c>
      <c r="M219" s="176">
        <f>G219*(1+L219/100)</f>
        <v>0</v>
      </c>
      <c r="N219" s="176">
        <v>0</v>
      </c>
      <c r="O219" s="176">
        <f>ROUND(E219*N219,2)</f>
        <v>0</v>
      </c>
      <c r="P219" s="176">
        <v>0</v>
      </c>
      <c r="Q219" s="176">
        <f>ROUND(E219*P219,2)</f>
        <v>0</v>
      </c>
      <c r="R219" s="176" t="s">
        <v>1704</v>
      </c>
      <c r="S219" s="176" t="s">
        <v>269</v>
      </c>
      <c r="T219" s="161">
        <v>0</v>
      </c>
      <c r="U219" s="161">
        <f>ROUND(E219*T219,2)</f>
        <v>0</v>
      </c>
      <c r="V219" s="161"/>
      <c r="W219" s="152"/>
      <c r="X219" s="152"/>
      <c r="Y219" s="152"/>
      <c r="Z219" s="152"/>
      <c r="AA219" s="152"/>
      <c r="AB219" s="152"/>
      <c r="AC219" s="152"/>
      <c r="AD219" s="152"/>
      <c r="AE219" s="152"/>
      <c r="AF219" s="152" t="s">
        <v>1756</v>
      </c>
      <c r="AG219" s="152"/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</row>
    <row r="220" spans="1:59" outlineLevel="1" x14ac:dyDescent="0.2">
      <c r="A220" s="159"/>
      <c r="B220" s="160"/>
      <c r="C220" s="257" t="s">
        <v>2170</v>
      </c>
      <c r="D220" s="258"/>
      <c r="E220" s="258"/>
      <c r="F220" s="258"/>
      <c r="G220" s="258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52"/>
      <c r="X220" s="152"/>
      <c r="Y220" s="152"/>
      <c r="Z220" s="152"/>
      <c r="AA220" s="152"/>
      <c r="AB220" s="152"/>
      <c r="AC220" s="152"/>
      <c r="AD220" s="152"/>
      <c r="AE220" s="152"/>
      <c r="AF220" s="152" t="s">
        <v>327</v>
      </c>
      <c r="AG220" s="152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</row>
    <row r="221" spans="1:59" outlineLevel="1" x14ac:dyDescent="0.2">
      <c r="A221" s="159"/>
      <c r="B221" s="160"/>
      <c r="C221" s="246" t="s">
        <v>2171</v>
      </c>
      <c r="D221" s="247"/>
      <c r="E221" s="247"/>
      <c r="F221" s="247"/>
      <c r="G221" s="247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52"/>
      <c r="X221" s="152"/>
      <c r="Y221" s="152"/>
      <c r="Z221" s="152"/>
      <c r="AA221" s="152"/>
      <c r="AB221" s="152"/>
      <c r="AC221" s="152"/>
      <c r="AD221" s="152"/>
      <c r="AE221" s="152"/>
      <c r="AF221" s="152" t="s">
        <v>272</v>
      </c>
      <c r="AG221" s="152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</row>
    <row r="222" spans="1:59" outlineLevel="1" x14ac:dyDescent="0.2">
      <c r="A222" s="159"/>
      <c r="B222" s="160"/>
      <c r="C222" s="193" t="s">
        <v>2172</v>
      </c>
      <c r="D222" s="191"/>
      <c r="E222" s="192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52"/>
      <c r="X222" s="152"/>
      <c r="Y222" s="152"/>
      <c r="Z222" s="152"/>
      <c r="AA222" s="152"/>
      <c r="AB222" s="152"/>
      <c r="AC222" s="152"/>
      <c r="AD222" s="152"/>
      <c r="AE222" s="152"/>
      <c r="AF222" s="152" t="s">
        <v>329</v>
      </c>
      <c r="AG222" s="152">
        <v>0</v>
      </c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</row>
    <row r="223" spans="1:59" outlineLevel="1" x14ac:dyDescent="0.2">
      <c r="A223" s="159"/>
      <c r="B223" s="160"/>
      <c r="C223" s="193" t="s">
        <v>2173</v>
      </c>
      <c r="D223" s="191"/>
      <c r="E223" s="192">
        <v>3500</v>
      </c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52"/>
      <c r="X223" s="152"/>
      <c r="Y223" s="152"/>
      <c r="Z223" s="152"/>
      <c r="AA223" s="152"/>
      <c r="AB223" s="152"/>
      <c r="AC223" s="152"/>
      <c r="AD223" s="152"/>
      <c r="AE223" s="152"/>
      <c r="AF223" s="152" t="s">
        <v>329</v>
      </c>
      <c r="AG223" s="152">
        <v>0</v>
      </c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</row>
    <row r="224" spans="1:59" x14ac:dyDescent="0.2">
      <c r="A224" s="166" t="s">
        <v>260</v>
      </c>
      <c r="B224" s="167" t="s">
        <v>190</v>
      </c>
      <c r="C224" s="185" t="s">
        <v>191</v>
      </c>
      <c r="D224" s="168"/>
      <c r="E224" s="169"/>
      <c r="F224" s="170"/>
      <c r="G224" s="170">
        <f>SUMIF(AF225:AF382,"&lt;&gt;NOR",G225:G382)</f>
        <v>0</v>
      </c>
      <c r="H224" s="170"/>
      <c r="I224" s="170">
        <f>SUM(I225:I382)</f>
        <v>0</v>
      </c>
      <c r="J224" s="170"/>
      <c r="K224" s="170">
        <f>SUM(K225:K382)</f>
        <v>0</v>
      </c>
      <c r="L224" s="170"/>
      <c r="M224" s="170">
        <f>SUM(M225:M382)</f>
        <v>0</v>
      </c>
      <c r="N224" s="170"/>
      <c r="O224" s="170">
        <f>SUM(O225:O382)</f>
        <v>0.44000000000000006</v>
      </c>
      <c r="P224" s="170"/>
      <c r="Q224" s="170">
        <f>SUM(Q225:Q382)</f>
        <v>0</v>
      </c>
      <c r="R224" s="170"/>
      <c r="S224" s="170"/>
      <c r="T224" s="165"/>
      <c r="U224" s="165">
        <f>SUM(U225:U382)</f>
        <v>186.13000000000008</v>
      </c>
      <c r="V224" s="165"/>
      <c r="AF224" t="s">
        <v>261</v>
      </c>
    </row>
    <row r="225" spans="1:59" ht="22.5" outlineLevel="1" x14ac:dyDescent="0.2">
      <c r="A225" s="171">
        <v>45</v>
      </c>
      <c r="B225" s="172" t="s">
        <v>2174</v>
      </c>
      <c r="C225" s="187" t="s">
        <v>2175</v>
      </c>
      <c r="D225" s="173" t="s">
        <v>364</v>
      </c>
      <c r="E225" s="174">
        <v>17.25</v>
      </c>
      <c r="F225" s="175"/>
      <c r="G225" s="176">
        <f>ROUND(E225*F225,2)</f>
        <v>0</v>
      </c>
      <c r="H225" s="175"/>
      <c r="I225" s="176">
        <f>ROUND(E225*H225,2)</f>
        <v>0</v>
      </c>
      <c r="J225" s="175"/>
      <c r="K225" s="176">
        <f>ROUND(E225*J225,2)</f>
        <v>0</v>
      </c>
      <c r="L225" s="176">
        <v>15</v>
      </c>
      <c r="M225" s="176">
        <f>G225*(1+L225/100)</f>
        <v>0</v>
      </c>
      <c r="N225" s="176">
        <v>1.0499999999999999E-3</v>
      </c>
      <c r="O225" s="176">
        <f>ROUND(E225*N225,2)</f>
        <v>0.02</v>
      </c>
      <c r="P225" s="176">
        <v>0</v>
      </c>
      <c r="Q225" s="176">
        <f>ROUND(E225*P225,2)</f>
        <v>0</v>
      </c>
      <c r="R225" s="176" t="s">
        <v>1704</v>
      </c>
      <c r="S225" s="176" t="s">
        <v>269</v>
      </c>
      <c r="T225" s="161">
        <v>0.878</v>
      </c>
      <c r="U225" s="161">
        <f>ROUND(E225*T225,2)</f>
        <v>15.15</v>
      </c>
      <c r="V225" s="161"/>
      <c r="W225" s="152"/>
      <c r="X225" s="152"/>
      <c r="Y225" s="152"/>
      <c r="Z225" s="152"/>
      <c r="AA225" s="152"/>
      <c r="AB225" s="152"/>
      <c r="AC225" s="152"/>
      <c r="AD225" s="152"/>
      <c r="AE225" s="152"/>
      <c r="AF225" s="152" t="s">
        <v>1756</v>
      </c>
      <c r="AG225" s="152"/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</row>
    <row r="226" spans="1:59" outlineLevel="1" x14ac:dyDescent="0.2">
      <c r="A226" s="159"/>
      <c r="B226" s="160"/>
      <c r="C226" s="248" t="s">
        <v>2176</v>
      </c>
      <c r="D226" s="249"/>
      <c r="E226" s="249"/>
      <c r="F226" s="249"/>
      <c r="G226" s="249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52"/>
      <c r="X226" s="152"/>
      <c r="Y226" s="152"/>
      <c r="Z226" s="152"/>
      <c r="AA226" s="152"/>
      <c r="AB226" s="152"/>
      <c r="AC226" s="152"/>
      <c r="AD226" s="152"/>
      <c r="AE226" s="152"/>
      <c r="AF226" s="152" t="s">
        <v>272</v>
      </c>
      <c r="AG226" s="152"/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</row>
    <row r="227" spans="1:59" outlineLevel="1" x14ac:dyDescent="0.2">
      <c r="A227" s="159"/>
      <c r="B227" s="160"/>
      <c r="C227" s="193" t="s">
        <v>3298</v>
      </c>
      <c r="D227" s="191"/>
      <c r="E227" s="192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52"/>
      <c r="X227" s="152"/>
      <c r="Y227" s="152"/>
      <c r="Z227" s="152"/>
      <c r="AA227" s="152"/>
      <c r="AB227" s="152"/>
      <c r="AC227" s="152"/>
      <c r="AD227" s="152"/>
      <c r="AE227" s="152"/>
      <c r="AF227" s="152" t="s">
        <v>329</v>
      </c>
      <c r="AG227" s="152">
        <v>0</v>
      </c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</row>
    <row r="228" spans="1:59" outlineLevel="1" x14ac:dyDescent="0.2">
      <c r="A228" s="159"/>
      <c r="B228" s="160"/>
      <c r="C228" s="193" t="s">
        <v>3299</v>
      </c>
      <c r="D228" s="191"/>
      <c r="E228" s="192">
        <v>17.25</v>
      </c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52"/>
      <c r="X228" s="152"/>
      <c r="Y228" s="152"/>
      <c r="Z228" s="152"/>
      <c r="AA228" s="152"/>
      <c r="AB228" s="152"/>
      <c r="AC228" s="152"/>
      <c r="AD228" s="152"/>
      <c r="AE228" s="152"/>
      <c r="AF228" s="152" t="s">
        <v>329</v>
      </c>
      <c r="AG228" s="152">
        <v>0</v>
      </c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</row>
    <row r="229" spans="1:59" outlineLevel="1" x14ac:dyDescent="0.2">
      <c r="A229" s="171">
        <v>46</v>
      </c>
      <c r="B229" s="172" t="s">
        <v>2179</v>
      </c>
      <c r="C229" s="187" t="s">
        <v>2180</v>
      </c>
      <c r="D229" s="173" t="s">
        <v>395</v>
      </c>
      <c r="E229" s="174">
        <v>46</v>
      </c>
      <c r="F229" s="175"/>
      <c r="G229" s="176">
        <f>ROUND(E229*F229,2)</f>
        <v>0</v>
      </c>
      <c r="H229" s="175"/>
      <c r="I229" s="176">
        <f>ROUND(E229*H229,2)</f>
        <v>0</v>
      </c>
      <c r="J229" s="175"/>
      <c r="K229" s="176">
        <f>ROUND(E229*J229,2)</f>
        <v>0</v>
      </c>
      <c r="L229" s="176">
        <v>15</v>
      </c>
      <c r="M229" s="176">
        <f>G229*(1+L229/100)</f>
        <v>0</v>
      </c>
      <c r="N229" s="176">
        <v>0</v>
      </c>
      <c r="O229" s="176">
        <f>ROUND(E229*N229,2)</f>
        <v>0</v>
      </c>
      <c r="P229" s="176">
        <v>0</v>
      </c>
      <c r="Q229" s="176">
        <f>ROUND(E229*P229,2)</f>
        <v>0</v>
      </c>
      <c r="R229" s="176" t="s">
        <v>1704</v>
      </c>
      <c r="S229" s="176" t="s">
        <v>269</v>
      </c>
      <c r="T229" s="161">
        <v>0.42499999999999999</v>
      </c>
      <c r="U229" s="161">
        <f>ROUND(E229*T229,2)</f>
        <v>19.55</v>
      </c>
      <c r="V229" s="161"/>
      <c r="W229" s="152"/>
      <c r="X229" s="152"/>
      <c r="Y229" s="152"/>
      <c r="Z229" s="152"/>
      <c r="AA229" s="152"/>
      <c r="AB229" s="152"/>
      <c r="AC229" s="152"/>
      <c r="AD229" s="152"/>
      <c r="AE229" s="152"/>
      <c r="AF229" s="152" t="s">
        <v>1756</v>
      </c>
      <c r="AG229" s="152"/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</row>
    <row r="230" spans="1:59" outlineLevel="1" x14ac:dyDescent="0.2">
      <c r="A230" s="159"/>
      <c r="B230" s="160"/>
      <c r="C230" s="248" t="s">
        <v>2181</v>
      </c>
      <c r="D230" s="249"/>
      <c r="E230" s="249"/>
      <c r="F230" s="249"/>
      <c r="G230" s="249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52"/>
      <c r="X230" s="152"/>
      <c r="Y230" s="152"/>
      <c r="Z230" s="152"/>
      <c r="AA230" s="152"/>
      <c r="AB230" s="152"/>
      <c r="AC230" s="152"/>
      <c r="AD230" s="152"/>
      <c r="AE230" s="152"/>
      <c r="AF230" s="152" t="s">
        <v>272</v>
      </c>
      <c r="AG230" s="152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</row>
    <row r="231" spans="1:59" outlineLevel="1" x14ac:dyDescent="0.2">
      <c r="A231" s="159"/>
      <c r="B231" s="160"/>
      <c r="C231" s="193" t="s">
        <v>3300</v>
      </c>
      <c r="D231" s="191"/>
      <c r="E231" s="192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52"/>
      <c r="X231" s="152"/>
      <c r="Y231" s="152"/>
      <c r="Z231" s="152"/>
      <c r="AA231" s="152"/>
      <c r="AB231" s="152"/>
      <c r="AC231" s="152"/>
      <c r="AD231" s="152"/>
      <c r="AE231" s="152"/>
      <c r="AF231" s="152" t="s">
        <v>329</v>
      </c>
      <c r="AG231" s="152">
        <v>0</v>
      </c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</row>
    <row r="232" spans="1:59" outlineLevel="1" x14ac:dyDescent="0.2">
      <c r="A232" s="159"/>
      <c r="B232" s="160"/>
      <c r="C232" s="193" t="s">
        <v>3228</v>
      </c>
      <c r="D232" s="191"/>
      <c r="E232" s="192">
        <v>46</v>
      </c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52"/>
      <c r="X232" s="152"/>
      <c r="Y232" s="152"/>
      <c r="Z232" s="152"/>
      <c r="AA232" s="152"/>
      <c r="AB232" s="152"/>
      <c r="AC232" s="152"/>
      <c r="AD232" s="152"/>
      <c r="AE232" s="152"/>
      <c r="AF232" s="152" t="s">
        <v>329</v>
      </c>
      <c r="AG232" s="152">
        <v>0</v>
      </c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</row>
    <row r="233" spans="1:59" ht="22.5" outlineLevel="1" x14ac:dyDescent="0.2">
      <c r="A233" s="171">
        <v>47</v>
      </c>
      <c r="B233" s="172" t="s">
        <v>2184</v>
      </c>
      <c r="C233" s="187" t="s">
        <v>2185</v>
      </c>
      <c r="D233" s="173" t="s">
        <v>395</v>
      </c>
      <c r="E233" s="174">
        <v>5</v>
      </c>
      <c r="F233" s="175"/>
      <c r="G233" s="176">
        <f>ROUND(E233*F233,2)</f>
        <v>0</v>
      </c>
      <c r="H233" s="175"/>
      <c r="I233" s="176">
        <f>ROUND(E233*H233,2)</f>
        <v>0</v>
      </c>
      <c r="J233" s="175"/>
      <c r="K233" s="176">
        <f>ROUND(E233*J233,2)</f>
        <v>0</v>
      </c>
      <c r="L233" s="176">
        <v>15</v>
      </c>
      <c r="M233" s="176">
        <f>G233*(1+L233/100)</f>
        <v>0</v>
      </c>
      <c r="N233" s="176">
        <v>6.0999999999999997E-4</v>
      </c>
      <c r="O233" s="176">
        <f>ROUND(E233*N233,2)</f>
        <v>0</v>
      </c>
      <c r="P233" s="176">
        <v>0</v>
      </c>
      <c r="Q233" s="176">
        <f>ROUND(E233*P233,2)</f>
        <v>0</v>
      </c>
      <c r="R233" s="176" t="s">
        <v>1704</v>
      </c>
      <c r="S233" s="176" t="s">
        <v>269</v>
      </c>
      <c r="T233" s="161">
        <v>0.22700000000000001</v>
      </c>
      <c r="U233" s="161">
        <f>ROUND(E233*T233,2)</f>
        <v>1.1399999999999999</v>
      </c>
      <c r="V233" s="161"/>
      <c r="W233" s="152"/>
      <c r="X233" s="152"/>
      <c r="Y233" s="152"/>
      <c r="Z233" s="152"/>
      <c r="AA233" s="152"/>
      <c r="AB233" s="152"/>
      <c r="AC233" s="152"/>
      <c r="AD233" s="152"/>
      <c r="AE233" s="152"/>
      <c r="AF233" s="152" t="s">
        <v>1756</v>
      </c>
      <c r="AG233" s="152"/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</row>
    <row r="234" spans="1:59" outlineLevel="1" x14ac:dyDescent="0.2">
      <c r="A234" s="159"/>
      <c r="B234" s="160"/>
      <c r="C234" s="248" t="s">
        <v>2186</v>
      </c>
      <c r="D234" s="249"/>
      <c r="E234" s="249"/>
      <c r="F234" s="249"/>
      <c r="G234" s="249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52"/>
      <c r="X234" s="152"/>
      <c r="Y234" s="152"/>
      <c r="Z234" s="152"/>
      <c r="AA234" s="152"/>
      <c r="AB234" s="152"/>
      <c r="AC234" s="152"/>
      <c r="AD234" s="152"/>
      <c r="AE234" s="152"/>
      <c r="AF234" s="152" t="s">
        <v>272</v>
      </c>
      <c r="AG234" s="152"/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</row>
    <row r="235" spans="1:59" outlineLevel="1" x14ac:dyDescent="0.2">
      <c r="A235" s="159"/>
      <c r="B235" s="160"/>
      <c r="C235" s="193" t="s">
        <v>2139</v>
      </c>
      <c r="D235" s="191"/>
      <c r="E235" s="192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52"/>
      <c r="X235" s="152"/>
      <c r="Y235" s="152"/>
      <c r="Z235" s="152"/>
      <c r="AA235" s="152"/>
      <c r="AB235" s="152"/>
      <c r="AC235" s="152"/>
      <c r="AD235" s="152"/>
      <c r="AE235" s="152"/>
      <c r="AF235" s="152" t="s">
        <v>329</v>
      </c>
      <c r="AG235" s="152">
        <v>0</v>
      </c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</row>
    <row r="236" spans="1:59" outlineLevel="1" x14ac:dyDescent="0.2">
      <c r="A236" s="159"/>
      <c r="B236" s="160"/>
      <c r="C236" s="193" t="s">
        <v>150</v>
      </c>
      <c r="D236" s="191"/>
      <c r="E236" s="192">
        <v>5</v>
      </c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52"/>
      <c r="X236" s="152"/>
      <c r="Y236" s="152"/>
      <c r="Z236" s="152"/>
      <c r="AA236" s="152"/>
      <c r="AB236" s="152"/>
      <c r="AC236" s="152"/>
      <c r="AD236" s="152"/>
      <c r="AE236" s="152"/>
      <c r="AF236" s="152" t="s">
        <v>329</v>
      </c>
      <c r="AG236" s="152">
        <v>0</v>
      </c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</row>
    <row r="237" spans="1:59" outlineLevel="1" x14ac:dyDescent="0.2">
      <c r="A237" s="171">
        <v>48</v>
      </c>
      <c r="B237" s="172" t="s">
        <v>2187</v>
      </c>
      <c r="C237" s="187" t="s">
        <v>2188</v>
      </c>
      <c r="D237" s="173" t="s">
        <v>364</v>
      </c>
      <c r="E237" s="174">
        <v>261.5</v>
      </c>
      <c r="F237" s="175"/>
      <c r="G237" s="176">
        <f>ROUND(E237*F237,2)</f>
        <v>0</v>
      </c>
      <c r="H237" s="175"/>
      <c r="I237" s="176">
        <f>ROUND(E237*H237,2)</f>
        <v>0</v>
      </c>
      <c r="J237" s="175"/>
      <c r="K237" s="176">
        <f>ROUND(E237*J237,2)</f>
        <v>0</v>
      </c>
      <c r="L237" s="176">
        <v>15</v>
      </c>
      <c r="M237" s="176">
        <f>G237*(1+L237/100)</f>
        <v>0</v>
      </c>
      <c r="N237" s="176">
        <v>0</v>
      </c>
      <c r="O237" s="176">
        <f>ROUND(E237*N237,2)</f>
        <v>0</v>
      </c>
      <c r="P237" s="176">
        <v>0</v>
      </c>
      <c r="Q237" s="176">
        <f>ROUND(E237*P237,2)</f>
        <v>0</v>
      </c>
      <c r="R237" s="176" t="s">
        <v>1704</v>
      </c>
      <c r="S237" s="176" t="s">
        <v>269</v>
      </c>
      <c r="T237" s="161">
        <v>2.9000000000000001E-2</v>
      </c>
      <c r="U237" s="161">
        <f>ROUND(E237*T237,2)</f>
        <v>7.58</v>
      </c>
      <c r="V237" s="161"/>
      <c r="W237" s="152"/>
      <c r="X237" s="152"/>
      <c r="Y237" s="152"/>
      <c r="Z237" s="152"/>
      <c r="AA237" s="152"/>
      <c r="AB237" s="152"/>
      <c r="AC237" s="152"/>
      <c r="AD237" s="152"/>
      <c r="AE237" s="152"/>
      <c r="AF237" s="152" t="s">
        <v>1756</v>
      </c>
      <c r="AG237" s="152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</row>
    <row r="238" spans="1:59" outlineLevel="1" x14ac:dyDescent="0.2">
      <c r="A238" s="159"/>
      <c r="B238" s="160"/>
      <c r="C238" s="248" t="s">
        <v>2189</v>
      </c>
      <c r="D238" s="249"/>
      <c r="E238" s="249"/>
      <c r="F238" s="249"/>
      <c r="G238" s="249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52"/>
      <c r="X238" s="152"/>
      <c r="Y238" s="152"/>
      <c r="Z238" s="152"/>
      <c r="AA238" s="152"/>
      <c r="AB238" s="152"/>
      <c r="AC238" s="152"/>
      <c r="AD238" s="152"/>
      <c r="AE238" s="152"/>
      <c r="AF238" s="152" t="s">
        <v>272</v>
      </c>
      <c r="AG238" s="152"/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</row>
    <row r="239" spans="1:59" outlineLevel="1" x14ac:dyDescent="0.2">
      <c r="A239" s="159"/>
      <c r="B239" s="160"/>
      <c r="C239" s="193" t="s">
        <v>3301</v>
      </c>
      <c r="D239" s="191"/>
      <c r="E239" s="192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52"/>
      <c r="X239" s="152"/>
      <c r="Y239" s="152"/>
      <c r="Z239" s="152"/>
      <c r="AA239" s="152"/>
      <c r="AB239" s="152"/>
      <c r="AC239" s="152"/>
      <c r="AD239" s="152"/>
      <c r="AE239" s="152"/>
      <c r="AF239" s="152" t="s">
        <v>329</v>
      </c>
      <c r="AG239" s="152">
        <v>0</v>
      </c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</row>
    <row r="240" spans="1:59" outlineLevel="1" x14ac:dyDescent="0.2">
      <c r="A240" s="159"/>
      <c r="B240" s="160"/>
      <c r="C240" s="193" t="s">
        <v>3302</v>
      </c>
      <c r="D240" s="191"/>
      <c r="E240" s="192">
        <v>261.5</v>
      </c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52"/>
      <c r="X240" s="152"/>
      <c r="Y240" s="152"/>
      <c r="Z240" s="152"/>
      <c r="AA240" s="152"/>
      <c r="AB240" s="152"/>
      <c r="AC240" s="152"/>
      <c r="AD240" s="152"/>
      <c r="AE240" s="152"/>
      <c r="AF240" s="152" t="s">
        <v>329</v>
      </c>
      <c r="AG240" s="152">
        <v>0</v>
      </c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</row>
    <row r="241" spans="1:59" ht="22.5" outlineLevel="1" x14ac:dyDescent="0.2">
      <c r="A241" s="171">
        <v>49</v>
      </c>
      <c r="B241" s="172" t="s">
        <v>2192</v>
      </c>
      <c r="C241" s="187" t="s">
        <v>2193</v>
      </c>
      <c r="D241" s="173" t="s">
        <v>395</v>
      </c>
      <c r="E241" s="174">
        <v>1</v>
      </c>
      <c r="F241" s="175"/>
      <c r="G241" s="176">
        <f>ROUND(E241*F241,2)</f>
        <v>0</v>
      </c>
      <c r="H241" s="175"/>
      <c r="I241" s="176">
        <f>ROUND(E241*H241,2)</f>
        <v>0</v>
      </c>
      <c r="J241" s="175"/>
      <c r="K241" s="176">
        <f>ROUND(E241*J241,2)</f>
        <v>0</v>
      </c>
      <c r="L241" s="176">
        <v>15</v>
      </c>
      <c r="M241" s="176">
        <f>G241*(1+L241/100)</f>
        <v>0</v>
      </c>
      <c r="N241" s="176">
        <v>7.2999999999999996E-4</v>
      </c>
      <c r="O241" s="176">
        <f>ROUND(E241*N241,2)</f>
        <v>0</v>
      </c>
      <c r="P241" s="176">
        <v>0</v>
      </c>
      <c r="Q241" s="176">
        <f>ROUND(E241*P241,2)</f>
        <v>0</v>
      </c>
      <c r="R241" s="176" t="s">
        <v>1704</v>
      </c>
      <c r="S241" s="176" t="s">
        <v>269</v>
      </c>
      <c r="T241" s="161">
        <v>0.32100000000000001</v>
      </c>
      <c r="U241" s="161">
        <f>ROUND(E241*T241,2)</f>
        <v>0.32</v>
      </c>
      <c r="V241" s="161"/>
      <c r="W241" s="152"/>
      <c r="X241" s="152"/>
      <c r="Y241" s="152"/>
      <c r="Z241" s="152"/>
      <c r="AA241" s="152"/>
      <c r="AB241" s="152"/>
      <c r="AC241" s="152"/>
      <c r="AD241" s="152"/>
      <c r="AE241" s="152"/>
      <c r="AF241" s="152" t="s">
        <v>1756</v>
      </c>
      <c r="AG241" s="152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</row>
    <row r="242" spans="1:59" outlineLevel="1" x14ac:dyDescent="0.2">
      <c r="A242" s="159"/>
      <c r="B242" s="160"/>
      <c r="C242" s="248" t="s">
        <v>2194</v>
      </c>
      <c r="D242" s="249"/>
      <c r="E242" s="249"/>
      <c r="F242" s="249"/>
      <c r="G242" s="249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52"/>
      <c r="X242" s="152"/>
      <c r="Y242" s="152"/>
      <c r="Z242" s="152"/>
      <c r="AA242" s="152"/>
      <c r="AB242" s="152"/>
      <c r="AC242" s="152"/>
      <c r="AD242" s="152"/>
      <c r="AE242" s="152"/>
      <c r="AF242" s="152" t="s">
        <v>272</v>
      </c>
      <c r="AG242" s="152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</row>
    <row r="243" spans="1:59" outlineLevel="1" x14ac:dyDescent="0.2">
      <c r="A243" s="159"/>
      <c r="B243" s="160"/>
      <c r="C243" s="193" t="s">
        <v>2099</v>
      </c>
      <c r="D243" s="191"/>
      <c r="E243" s="192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52"/>
      <c r="X243" s="152"/>
      <c r="Y243" s="152"/>
      <c r="Z243" s="152"/>
      <c r="AA243" s="152"/>
      <c r="AB243" s="152"/>
      <c r="AC243" s="152"/>
      <c r="AD243" s="152"/>
      <c r="AE243" s="152"/>
      <c r="AF243" s="152" t="s">
        <v>329</v>
      </c>
      <c r="AG243" s="152">
        <v>0</v>
      </c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</row>
    <row r="244" spans="1:59" outlineLevel="1" x14ac:dyDescent="0.2">
      <c r="A244" s="159"/>
      <c r="B244" s="160"/>
      <c r="C244" s="193" t="s">
        <v>59</v>
      </c>
      <c r="D244" s="191"/>
      <c r="E244" s="192">
        <v>1</v>
      </c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52"/>
      <c r="X244" s="152"/>
      <c r="Y244" s="152"/>
      <c r="Z244" s="152"/>
      <c r="AA244" s="152"/>
      <c r="AB244" s="152"/>
      <c r="AC244" s="152"/>
      <c r="AD244" s="152"/>
      <c r="AE244" s="152"/>
      <c r="AF244" s="152" t="s">
        <v>329</v>
      </c>
      <c r="AG244" s="152">
        <v>0</v>
      </c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</row>
    <row r="245" spans="1:59" ht="22.5" outlineLevel="1" x14ac:dyDescent="0.2">
      <c r="A245" s="171">
        <v>50</v>
      </c>
      <c r="B245" s="172" t="s">
        <v>2195</v>
      </c>
      <c r="C245" s="187" t="s">
        <v>2196</v>
      </c>
      <c r="D245" s="173" t="s">
        <v>364</v>
      </c>
      <c r="E245" s="174">
        <v>110.1</v>
      </c>
      <c r="F245" s="175"/>
      <c r="G245" s="176">
        <f>ROUND(E245*F245,2)</f>
        <v>0</v>
      </c>
      <c r="H245" s="175"/>
      <c r="I245" s="176">
        <f>ROUND(E245*H245,2)</f>
        <v>0</v>
      </c>
      <c r="J245" s="175"/>
      <c r="K245" s="176">
        <f>ROUND(E245*J245,2)</f>
        <v>0</v>
      </c>
      <c r="L245" s="176">
        <v>15</v>
      </c>
      <c r="M245" s="176">
        <f>G245*(1+L245/100)</f>
        <v>0</v>
      </c>
      <c r="N245" s="176">
        <v>9.7999999999999997E-4</v>
      </c>
      <c r="O245" s="176">
        <f>ROUND(E245*N245,2)</f>
        <v>0.11</v>
      </c>
      <c r="P245" s="176">
        <v>0</v>
      </c>
      <c r="Q245" s="176">
        <f>ROUND(E245*P245,2)</f>
        <v>0</v>
      </c>
      <c r="R245" s="176" t="s">
        <v>1704</v>
      </c>
      <c r="S245" s="176" t="s">
        <v>269</v>
      </c>
      <c r="T245" s="161">
        <v>0.34104000000000001</v>
      </c>
      <c r="U245" s="161">
        <f>ROUND(E245*T245,2)</f>
        <v>37.549999999999997</v>
      </c>
      <c r="V245" s="161"/>
      <c r="W245" s="152"/>
      <c r="X245" s="152"/>
      <c r="Y245" s="152"/>
      <c r="Z245" s="152"/>
      <c r="AA245" s="152"/>
      <c r="AB245" s="152"/>
      <c r="AC245" s="152"/>
      <c r="AD245" s="152"/>
      <c r="AE245" s="152"/>
      <c r="AF245" s="152" t="s">
        <v>1756</v>
      </c>
      <c r="AG245" s="152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</row>
    <row r="246" spans="1:59" outlineLevel="1" x14ac:dyDescent="0.2">
      <c r="A246" s="159"/>
      <c r="B246" s="160"/>
      <c r="C246" s="257" t="s">
        <v>2197</v>
      </c>
      <c r="D246" s="258"/>
      <c r="E246" s="258"/>
      <c r="F246" s="258"/>
      <c r="G246" s="258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52"/>
      <c r="X246" s="152"/>
      <c r="Y246" s="152"/>
      <c r="Z246" s="152"/>
      <c r="AA246" s="152"/>
      <c r="AB246" s="152"/>
      <c r="AC246" s="152"/>
      <c r="AD246" s="152"/>
      <c r="AE246" s="152"/>
      <c r="AF246" s="152" t="s">
        <v>327</v>
      </c>
      <c r="AG246" s="152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</row>
    <row r="247" spans="1:59" outlineLevel="1" x14ac:dyDescent="0.2">
      <c r="A247" s="159"/>
      <c r="B247" s="160"/>
      <c r="C247" s="246" t="s">
        <v>2198</v>
      </c>
      <c r="D247" s="247"/>
      <c r="E247" s="247"/>
      <c r="F247" s="247"/>
      <c r="G247" s="247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52"/>
      <c r="X247" s="152"/>
      <c r="Y247" s="152"/>
      <c r="Z247" s="152"/>
      <c r="AA247" s="152"/>
      <c r="AB247" s="152"/>
      <c r="AC247" s="152"/>
      <c r="AD247" s="152"/>
      <c r="AE247" s="152"/>
      <c r="AF247" s="152" t="s">
        <v>272</v>
      </c>
      <c r="AG247" s="152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</row>
    <row r="248" spans="1:59" outlineLevel="1" x14ac:dyDescent="0.2">
      <c r="A248" s="159"/>
      <c r="B248" s="160"/>
      <c r="C248" s="246" t="s">
        <v>2199</v>
      </c>
      <c r="D248" s="247"/>
      <c r="E248" s="247"/>
      <c r="F248" s="247"/>
      <c r="G248" s="247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52"/>
      <c r="X248" s="152"/>
      <c r="Y248" s="152"/>
      <c r="Z248" s="152"/>
      <c r="AA248" s="152"/>
      <c r="AB248" s="152"/>
      <c r="AC248" s="152"/>
      <c r="AD248" s="152"/>
      <c r="AE248" s="152"/>
      <c r="AF248" s="152" t="s">
        <v>272</v>
      </c>
      <c r="AG248" s="152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</row>
    <row r="249" spans="1:59" outlineLevel="1" x14ac:dyDescent="0.2">
      <c r="A249" s="159"/>
      <c r="B249" s="160"/>
      <c r="C249" s="193" t="s">
        <v>3303</v>
      </c>
      <c r="D249" s="191"/>
      <c r="E249" s="192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52"/>
      <c r="X249" s="152"/>
      <c r="Y249" s="152"/>
      <c r="Z249" s="152"/>
      <c r="AA249" s="152"/>
      <c r="AB249" s="152"/>
      <c r="AC249" s="152"/>
      <c r="AD249" s="152"/>
      <c r="AE249" s="152"/>
      <c r="AF249" s="152" t="s">
        <v>329</v>
      </c>
      <c r="AG249" s="152">
        <v>0</v>
      </c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</row>
    <row r="250" spans="1:59" outlineLevel="1" x14ac:dyDescent="0.2">
      <c r="A250" s="159"/>
      <c r="B250" s="160"/>
      <c r="C250" s="193" t="s">
        <v>3304</v>
      </c>
      <c r="D250" s="191"/>
      <c r="E250" s="192">
        <v>110.1</v>
      </c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52"/>
      <c r="X250" s="152"/>
      <c r="Y250" s="152"/>
      <c r="Z250" s="152"/>
      <c r="AA250" s="152"/>
      <c r="AB250" s="152"/>
      <c r="AC250" s="152"/>
      <c r="AD250" s="152"/>
      <c r="AE250" s="152"/>
      <c r="AF250" s="152" t="s">
        <v>329</v>
      </c>
      <c r="AG250" s="152">
        <v>0</v>
      </c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</row>
    <row r="251" spans="1:59" ht="22.5" outlineLevel="1" x14ac:dyDescent="0.2">
      <c r="A251" s="171">
        <v>51</v>
      </c>
      <c r="B251" s="172" t="s">
        <v>2202</v>
      </c>
      <c r="C251" s="187" t="s">
        <v>2203</v>
      </c>
      <c r="D251" s="173" t="s">
        <v>364</v>
      </c>
      <c r="E251" s="174">
        <v>43.7</v>
      </c>
      <c r="F251" s="175"/>
      <c r="G251" s="176">
        <f>ROUND(E251*F251,2)</f>
        <v>0</v>
      </c>
      <c r="H251" s="175"/>
      <c r="I251" s="176">
        <f>ROUND(E251*H251,2)</f>
        <v>0</v>
      </c>
      <c r="J251" s="175"/>
      <c r="K251" s="176">
        <f>ROUND(E251*J251,2)</f>
        <v>0</v>
      </c>
      <c r="L251" s="176">
        <v>15</v>
      </c>
      <c r="M251" s="176">
        <f>G251*(1+L251/100)</f>
        <v>0</v>
      </c>
      <c r="N251" s="176">
        <v>1.09E-3</v>
      </c>
      <c r="O251" s="176">
        <f>ROUND(E251*N251,2)</f>
        <v>0.05</v>
      </c>
      <c r="P251" s="176">
        <v>0</v>
      </c>
      <c r="Q251" s="176">
        <f>ROUND(E251*P251,2)</f>
        <v>0</v>
      </c>
      <c r="R251" s="176" t="s">
        <v>1704</v>
      </c>
      <c r="S251" s="176" t="s">
        <v>269</v>
      </c>
      <c r="T251" s="161">
        <v>0.34136</v>
      </c>
      <c r="U251" s="161">
        <f>ROUND(E251*T251,2)</f>
        <v>14.92</v>
      </c>
      <c r="V251" s="161"/>
      <c r="W251" s="152"/>
      <c r="X251" s="152"/>
      <c r="Y251" s="152"/>
      <c r="Z251" s="152"/>
      <c r="AA251" s="152"/>
      <c r="AB251" s="152"/>
      <c r="AC251" s="152"/>
      <c r="AD251" s="152"/>
      <c r="AE251" s="152"/>
      <c r="AF251" s="152" t="s">
        <v>1756</v>
      </c>
      <c r="AG251" s="152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</row>
    <row r="252" spans="1:59" outlineLevel="1" x14ac:dyDescent="0.2">
      <c r="A252" s="159"/>
      <c r="B252" s="160"/>
      <c r="C252" s="257" t="s">
        <v>2197</v>
      </c>
      <c r="D252" s="258"/>
      <c r="E252" s="258"/>
      <c r="F252" s="258"/>
      <c r="G252" s="258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52"/>
      <c r="X252" s="152"/>
      <c r="Y252" s="152"/>
      <c r="Z252" s="152"/>
      <c r="AA252" s="152"/>
      <c r="AB252" s="152"/>
      <c r="AC252" s="152"/>
      <c r="AD252" s="152"/>
      <c r="AE252" s="152"/>
      <c r="AF252" s="152" t="s">
        <v>327</v>
      </c>
      <c r="AG252" s="152"/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</row>
    <row r="253" spans="1:59" outlineLevel="1" x14ac:dyDescent="0.2">
      <c r="A253" s="159"/>
      <c r="B253" s="160"/>
      <c r="C253" s="246" t="s">
        <v>2204</v>
      </c>
      <c r="D253" s="247"/>
      <c r="E253" s="247"/>
      <c r="F253" s="247"/>
      <c r="G253" s="247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52"/>
      <c r="X253" s="152"/>
      <c r="Y253" s="152"/>
      <c r="Z253" s="152"/>
      <c r="AA253" s="152"/>
      <c r="AB253" s="152"/>
      <c r="AC253" s="152"/>
      <c r="AD253" s="152"/>
      <c r="AE253" s="152"/>
      <c r="AF253" s="152" t="s">
        <v>272</v>
      </c>
      <c r="AG253" s="152"/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</row>
    <row r="254" spans="1:59" outlineLevel="1" x14ac:dyDescent="0.2">
      <c r="A254" s="159"/>
      <c r="B254" s="160"/>
      <c r="C254" s="246" t="s">
        <v>2199</v>
      </c>
      <c r="D254" s="247"/>
      <c r="E254" s="247"/>
      <c r="F254" s="247"/>
      <c r="G254" s="247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52"/>
      <c r="X254" s="152"/>
      <c r="Y254" s="152"/>
      <c r="Z254" s="152"/>
      <c r="AA254" s="152"/>
      <c r="AB254" s="152"/>
      <c r="AC254" s="152"/>
      <c r="AD254" s="152"/>
      <c r="AE254" s="152"/>
      <c r="AF254" s="152" t="s">
        <v>272</v>
      </c>
      <c r="AG254" s="152"/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</row>
    <row r="255" spans="1:59" outlineLevel="1" x14ac:dyDescent="0.2">
      <c r="A255" s="159"/>
      <c r="B255" s="160"/>
      <c r="C255" s="193" t="s">
        <v>3305</v>
      </c>
      <c r="D255" s="191"/>
      <c r="E255" s="192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52"/>
      <c r="X255" s="152"/>
      <c r="Y255" s="152"/>
      <c r="Z255" s="152"/>
      <c r="AA255" s="152"/>
      <c r="AB255" s="152"/>
      <c r="AC255" s="152"/>
      <c r="AD255" s="152"/>
      <c r="AE255" s="152"/>
      <c r="AF255" s="152" t="s">
        <v>329</v>
      </c>
      <c r="AG255" s="152">
        <v>0</v>
      </c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</row>
    <row r="256" spans="1:59" outlineLevel="1" x14ac:dyDescent="0.2">
      <c r="A256" s="159"/>
      <c r="B256" s="160"/>
      <c r="C256" s="193" t="s">
        <v>3306</v>
      </c>
      <c r="D256" s="191"/>
      <c r="E256" s="192">
        <v>43.7</v>
      </c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52"/>
      <c r="X256" s="152"/>
      <c r="Y256" s="152"/>
      <c r="Z256" s="152"/>
      <c r="AA256" s="152"/>
      <c r="AB256" s="152"/>
      <c r="AC256" s="152"/>
      <c r="AD256" s="152"/>
      <c r="AE256" s="152"/>
      <c r="AF256" s="152" t="s">
        <v>329</v>
      </c>
      <c r="AG256" s="152">
        <v>0</v>
      </c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</row>
    <row r="257" spans="1:59" ht="22.5" outlineLevel="1" x14ac:dyDescent="0.2">
      <c r="A257" s="171">
        <v>52</v>
      </c>
      <c r="B257" s="172" t="s">
        <v>2207</v>
      </c>
      <c r="C257" s="187" t="s">
        <v>2208</v>
      </c>
      <c r="D257" s="173" t="s">
        <v>364</v>
      </c>
      <c r="E257" s="174">
        <v>95.1</v>
      </c>
      <c r="F257" s="175"/>
      <c r="G257" s="176">
        <f>ROUND(E257*F257,2)</f>
        <v>0</v>
      </c>
      <c r="H257" s="175"/>
      <c r="I257" s="176">
        <f>ROUND(E257*H257,2)</f>
        <v>0</v>
      </c>
      <c r="J257" s="175"/>
      <c r="K257" s="176">
        <f>ROUND(E257*J257,2)</f>
        <v>0</v>
      </c>
      <c r="L257" s="176">
        <v>15</v>
      </c>
      <c r="M257" s="176">
        <f>G257*(1+L257/100)</f>
        <v>0</v>
      </c>
      <c r="N257" s="176">
        <v>1.67E-3</v>
      </c>
      <c r="O257" s="176">
        <f>ROUND(E257*N257,2)</f>
        <v>0.16</v>
      </c>
      <c r="P257" s="176">
        <v>0</v>
      </c>
      <c r="Q257" s="176">
        <f>ROUND(E257*P257,2)</f>
        <v>0</v>
      </c>
      <c r="R257" s="176" t="s">
        <v>1704</v>
      </c>
      <c r="S257" s="176" t="s">
        <v>269</v>
      </c>
      <c r="T257" s="161">
        <v>0.36764000000000002</v>
      </c>
      <c r="U257" s="161">
        <f>ROUND(E257*T257,2)</f>
        <v>34.96</v>
      </c>
      <c r="V257" s="161"/>
      <c r="W257" s="152"/>
      <c r="X257" s="152"/>
      <c r="Y257" s="152"/>
      <c r="Z257" s="152"/>
      <c r="AA257" s="152"/>
      <c r="AB257" s="152"/>
      <c r="AC257" s="152"/>
      <c r="AD257" s="152"/>
      <c r="AE257" s="152"/>
      <c r="AF257" s="152" t="s">
        <v>1756</v>
      </c>
      <c r="AG257" s="152"/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</row>
    <row r="258" spans="1:59" outlineLevel="1" x14ac:dyDescent="0.2">
      <c r="A258" s="159"/>
      <c r="B258" s="160"/>
      <c r="C258" s="257" t="s">
        <v>2197</v>
      </c>
      <c r="D258" s="258"/>
      <c r="E258" s="258"/>
      <c r="F258" s="258"/>
      <c r="G258" s="258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52"/>
      <c r="X258" s="152"/>
      <c r="Y258" s="152"/>
      <c r="Z258" s="152"/>
      <c r="AA258" s="152"/>
      <c r="AB258" s="152"/>
      <c r="AC258" s="152"/>
      <c r="AD258" s="152"/>
      <c r="AE258" s="152"/>
      <c r="AF258" s="152" t="s">
        <v>327</v>
      </c>
      <c r="AG258" s="152"/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</row>
    <row r="259" spans="1:59" outlineLevel="1" x14ac:dyDescent="0.2">
      <c r="A259" s="159"/>
      <c r="B259" s="160"/>
      <c r="C259" s="246" t="s">
        <v>2209</v>
      </c>
      <c r="D259" s="247"/>
      <c r="E259" s="247"/>
      <c r="F259" s="247"/>
      <c r="G259" s="247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52"/>
      <c r="X259" s="152"/>
      <c r="Y259" s="152"/>
      <c r="Z259" s="152"/>
      <c r="AA259" s="152"/>
      <c r="AB259" s="152"/>
      <c r="AC259" s="152"/>
      <c r="AD259" s="152"/>
      <c r="AE259" s="152"/>
      <c r="AF259" s="152" t="s">
        <v>272</v>
      </c>
      <c r="AG259" s="152"/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</row>
    <row r="260" spans="1:59" outlineLevel="1" x14ac:dyDescent="0.2">
      <c r="A260" s="159"/>
      <c r="B260" s="160"/>
      <c r="C260" s="246" t="s">
        <v>2199</v>
      </c>
      <c r="D260" s="247"/>
      <c r="E260" s="247"/>
      <c r="F260" s="247"/>
      <c r="G260" s="247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52"/>
      <c r="X260" s="152"/>
      <c r="Y260" s="152"/>
      <c r="Z260" s="152"/>
      <c r="AA260" s="152"/>
      <c r="AB260" s="152"/>
      <c r="AC260" s="152"/>
      <c r="AD260" s="152"/>
      <c r="AE260" s="152"/>
      <c r="AF260" s="152" t="s">
        <v>272</v>
      </c>
      <c r="AG260" s="152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</row>
    <row r="261" spans="1:59" outlineLevel="1" x14ac:dyDescent="0.2">
      <c r="A261" s="159"/>
      <c r="B261" s="160"/>
      <c r="C261" s="193" t="s">
        <v>3307</v>
      </c>
      <c r="D261" s="191"/>
      <c r="E261" s="192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52"/>
      <c r="X261" s="152"/>
      <c r="Y261" s="152"/>
      <c r="Z261" s="152"/>
      <c r="AA261" s="152"/>
      <c r="AB261" s="152"/>
      <c r="AC261" s="152"/>
      <c r="AD261" s="152"/>
      <c r="AE261" s="152"/>
      <c r="AF261" s="152" t="s">
        <v>329</v>
      </c>
      <c r="AG261" s="152">
        <v>0</v>
      </c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</row>
    <row r="262" spans="1:59" outlineLevel="1" x14ac:dyDescent="0.2">
      <c r="A262" s="159"/>
      <c r="B262" s="160"/>
      <c r="C262" s="193" t="s">
        <v>3308</v>
      </c>
      <c r="D262" s="191"/>
      <c r="E262" s="192">
        <v>95.1</v>
      </c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52"/>
      <c r="X262" s="152"/>
      <c r="Y262" s="152"/>
      <c r="Z262" s="152"/>
      <c r="AA262" s="152"/>
      <c r="AB262" s="152"/>
      <c r="AC262" s="152"/>
      <c r="AD262" s="152"/>
      <c r="AE262" s="152"/>
      <c r="AF262" s="152" t="s">
        <v>329</v>
      </c>
      <c r="AG262" s="152">
        <v>0</v>
      </c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</row>
    <row r="263" spans="1:59" ht="22.5" outlineLevel="1" x14ac:dyDescent="0.2">
      <c r="A263" s="171">
        <v>53</v>
      </c>
      <c r="B263" s="172" t="s">
        <v>2212</v>
      </c>
      <c r="C263" s="187" t="s">
        <v>2213</v>
      </c>
      <c r="D263" s="173" t="s">
        <v>364</v>
      </c>
      <c r="E263" s="174">
        <v>8.8000000000000007</v>
      </c>
      <c r="F263" s="175"/>
      <c r="G263" s="176">
        <f>ROUND(E263*F263,2)</f>
        <v>0</v>
      </c>
      <c r="H263" s="175"/>
      <c r="I263" s="176">
        <f>ROUND(E263*H263,2)</f>
        <v>0</v>
      </c>
      <c r="J263" s="175"/>
      <c r="K263" s="176">
        <f>ROUND(E263*J263,2)</f>
        <v>0</v>
      </c>
      <c r="L263" s="176">
        <v>15</v>
      </c>
      <c r="M263" s="176">
        <f>G263*(1+L263/100)</f>
        <v>0</v>
      </c>
      <c r="N263" s="176">
        <v>2.0100000000000001E-3</v>
      </c>
      <c r="O263" s="176">
        <f>ROUND(E263*N263,2)</f>
        <v>0.02</v>
      </c>
      <c r="P263" s="176">
        <v>0</v>
      </c>
      <c r="Q263" s="176">
        <f>ROUND(E263*P263,2)</f>
        <v>0</v>
      </c>
      <c r="R263" s="176" t="s">
        <v>1704</v>
      </c>
      <c r="S263" s="176" t="s">
        <v>269</v>
      </c>
      <c r="T263" s="161">
        <v>0.39029999999999998</v>
      </c>
      <c r="U263" s="161">
        <f>ROUND(E263*T263,2)</f>
        <v>3.43</v>
      </c>
      <c r="V263" s="161"/>
      <c r="W263" s="152"/>
      <c r="X263" s="152"/>
      <c r="Y263" s="152"/>
      <c r="Z263" s="152"/>
      <c r="AA263" s="152"/>
      <c r="AB263" s="152"/>
      <c r="AC263" s="152"/>
      <c r="AD263" s="152"/>
      <c r="AE263" s="152"/>
      <c r="AF263" s="152" t="s">
        <v>1756</v>
      </c>
      <c r="AG263" s="152"/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</row>
    <row r="264" spans="1:59" outlineLevel="1" x14ac:dyDescent="0.2">
      <c r="A264" s="159"/>
      <c r="B264" s="160"/>
      <c r="C264" s="257" t="s">
        <v>2197</v>
      </c>
      <c r="D264" s="258"/>
      <c r="E264" s="258"/>
      <c r="F264" s="258"/>
      <c r="G264" s="258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52"/>
      <c r="X264" s="152"/>
      <c r="Y264" s="152"/>
      <c r="Z264" s="152"/>
      <c r="AA264" s="152"/>
      <c r="AB264" s="152"/>
      <c r="AC264" s="152"/>
      <c r="AD264" s="152"/>
      <c r="AE264" s="152"/>
      <c r="AF264" s="152" t="s">
        <v>327</v>
      </c>
      <c r="AG264" s="152"/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</row>
    <row r="265" spans="1:59" outlineLevel="1" x14ac:dyDescent="0.2">
      <c r="A265" s="159"/>
      <c r="B265" s="160"/>
      <c r="C265" s="246" t="s">
        <v>2214</v>
      </c>
      <c r="D265" s="247"/>
      <c r="E265" s="247"/>
      <c r="F265" s="247"/>
      <c r="G265" s="247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52"/>
      <c r="X265" s="152"/>
      <c r="Y265" s="152"/>
      <c r="Z265" s="152"/>
      <c r="AA265" s="152"/>
      <c r="AB265" s="152"/>
      <c r="AC265" s="152"/>
      <c r="AD265" s="152"/>
      <c r="AE265" s="152"/>
      <c r="AF265" s="152" t="s">
        <v>272</v>
      </c>
      <c r="AG265" s="152"/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</row>
    <row r="266" spans="1:59" outlineLevel="1" x14ac:dyDescent="0.2">
      <c r="A266" s="159"/>
      <c r="B266" s="160"/>
      <c r="C266" s="246" t="s">
        <v>2199</v>
      </c>
      <c r="D266" s="247"/>
      <c r="E266" s="247"/>
      <c r="F266" s="247"/>
      <c r="G266" s="247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52"/>
      <c r="X266" s="152"/>
      <c r="Y266" s="152"/>
      <c r="Z266" s="152"/>
      <c r="AA266" s="152"/>
      <c r="AB266" s="152"/>
      <c r="AC266" s="152"/>
      <c r="AD266" s="152"/>
      <c r="AE266" s="152"/>
      <c r="AF266" s="152" t="s">
        <v>272</v>
      </c>
      <c r="AG266" s="152"/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</row>
    <row r="267" spans="1:59" outlineLevel="1" x14ac:dyDescent="0.2">
      <c r="A267" s="159"/>
      <c r="B267" s="160"/>
      <c r="C267" s="193" t="s">
        <v>3309</v>
      </c>
      <c r="D267" s="191"/>
      <c r="E267" s="192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52"/>
      <c r="X267" s="152"/>
      <c r="Y267" s="152"/>
      <c r="Z267" s="152"/>
      <c r="AA267" s="152"/>
      <c r="AB267" s="152"/>
      <c r="AC267" s="152"/>
      <c r="AD267" s="152"/>
      <c r="AE267" s="152"/>
      <c r="AF267" s="152" t="s">
        <v>329</v>
      </c>
      <c r="AG267" s="152">
        <v>0</v>
      </c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</row>
    <row r="268" spans="1:59" outlineLevel="1" x14ac:dyDescent="0.2">
      <c r="A268" s="159"/>
      <c r="B268" s="160"/>
      <c r="C268" s="193" t="s">
        <v>3310</v>
      </c>
      <c r="D268" s="191"/>
      <c r="E268" s="192">
        <v>8.8000000000000007</v>
      </c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 t="s">
        <v>329</v>
      </c>
      <c r="AG268" s="152">
        <v>0</v>
      </c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</row>
    <row r="269" spans="1:59" ht="22.5" outlineLevel="1" x14ac:dyDescent="0.2">
      <c r="A269" s="171">
        <v>54</v>
      </c>
      <c r="B269" s="172" t="s">
        <v>2217</v>
      </c>
      <c r="C269" s="187" t="s">
        <v>2218</v>
      </c>
      <c r="D269" s="173" t="s">
        <v>364</v>
      </c>
      <c r="E269" s="174">
        <v>3.8</v>
      </c>
      <c r="F269" s="175"/>
      <c r="G269" s="176">
        <f>ROUND(E269*F269,2)</f>
        <v>0</v>
      </c>
      <c r="H269" s="175"/>
      <c r="I269" s="176">
        <f>ROUND(E269*H269,2)</f>
        <v>0</v>
      </c>
      <c r="J269" s="175"/>
      <c r="K269" s="176">
        <f>ROUND(E269*J269,2)</f>
        <v>0</v>
      </c>
      <c r="L269" s="176">
        <v>15</v>
      </c>
      <c r="M269" s="176">
        <f>G269*(1+L269/100)</f>
        <v>0</v>
      </c>
      <c r="N269" s="176">
        <v>2.3400000000000001E-3</v>
      </c>
      <c r="O269" s="176">
        <f>ROUND(E269*N269,2)</f>
        <v>0.01</v>
      </c>
      <c r="P269" s="176">
        <v>0</v>
      </c>
      <c r="Q269" s="176">
        <f>ROUND(E269*P269,2)</f>
        <v>0</v>
      </c>
      <c r="R269" s="176" t="s">
        <v>1704</v>
      </c>
      <c r="S269" s="176" t="s">
        <v>269</v>
      </c>
      <c r="T269" s="161">
        <v>0.45040000000000002</v>
      </c>
      <c r="U269" s="161">
        <f>ROUND(E269*T269,2)</f>
        <v>1.71</v>
      </c>
      <c r="V269" s="161"/>
      <c r="W269" s="152"/>
      <c r="X269" s="152"/>
      <c r="Y269" s="152"/>
      <c r="Z269" s="152"/>
      <c r="AA269" s="152"/>
      <c r="AB269" s="152"/>
      <c r="AC269" s="152"/>
      <c r="AD269" s="152"/>
      <c r="AE269" s="152"/>
      <c r="AF269" s="152" t="s">
        <v>1756</v>
      </c>
      <c r="AG269" s="152"/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</row>
    <row r="270" spans="1:59" outlineLevel="1" x14ac:dyDescent="0.2">
      <c r="A270" s="159"/>
      <c r="B270" s="160"/>
      <c r="C270" s="257" t="s">
        <v>2197</v>
      </c>
      <c r="D270" s="258"/>
      <c r="E270" s="258"/>
      <c r="F270" s="258"/>
      <c r="G270" s="258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52"/>
      <c r="X270" s="152"/>
      <c r="Y270" s="152"/>
      <c r="Z270" s="152"/>
      <c r="AA270" s="152"/>
      <c r="AB270" s="152"/>
      <c r="AC270" s="152"/>
      <c r="AD270" s="152"/>
      <c r="AE270" s="152"/>
      <c r="AF270" s="152" t="s">
        <v>327</v>
      </c>
      <c r="AG270" s="152"/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</row>
    <row r="271" spans="1:59" outlineLevel="1" x14ac:dyDescent="0.2">
      <c r="A271" s="159"/>
      <c r="B271" s="160"/>
      <c r="C271" s="246" t="s">
        <v>2219</v>
      </c>
      <c r="D271" s="247"/>
      <c r="E271" s="247"/>
      <c r="F271" s="247"/>
      <c r="G271" s="247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52"/>
      <c r="X271" s="152"/>
      <c r="Y271" s="152"/>
      <c r="Z271" s="152"/>
      <c r="AA271" s="152"/>
      <c r="AB271" s="152"/>
      <c r="AC271" s="152"/>
      <c r="AD271" s="152"/>
      <c r="AE271" s="152"/>
      <c r="AF271" s="152" t="s">
        <v>272</v>
      </c>
      <c r="AG271" s="152"/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</row>
    <row r="272" spans="1:59" outlineLevel="1" x14ac:dyDescent="0.2">
      <c r="A272" s="159"/>
      <c r="B272" s="160"/>
      <c r="C272" s="246" t="s">
        <v>2199</v>
      </c>
      <c r="D272" s="247"/>
      <c r="E272" s="247"/>
      <c r="F272" s="247"/>
      <c r="G272" s="247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52"/>
      <c r="X272" s="152"/>
      <c r="Y272" s="152"/>
      <c r="Z272" s="152"/>
      <c r="AA272" s="152"/>
      <c r="AB272" s="152"/>
      <c r="AC272" s="152"/>
      <c r="AD272" s="152"/>
      <c r="AE272" s="152"/>
      <c r="AF272" s="152" t="s">
        <v>272</v>
      </c>
      <c r="AG272" s="152"/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</row>
    <row r="273" spans="1:59" outlineLevel="1" x14ac:dyDescent="0.2">
      <c r="A273" s="159"/>
      <c r="B273" s="160"/>
      <c r="C273" s="193" t="s">
        <v>3311</v>
      </c>
      <c r="D273" s="191"/>
      <c r="E273" s="192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52"/>
      <c r="X273" s="152"/>
      <c r="Y273" s="152"/>
      <c r="Z273" s="152"/>
      <c r="AA273" s="152"/>
      <c r="AB273" s="152"/>
      <c r="AC273" s="152"/>
      <c r="AD273" s="152"/>
      <c r="AE273" s="152"/>
      <c r="AF273" s="152" t="s">
        <v>329</v>
      </c>
      <c r="AG273" s="152">
        <v>0</v>
      </c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</row>
    <row r="274" spans="1:59" outlineLevel="1" x14ac:dyDescent="0.2">
      <c r="A274" s="159"/>
      <c r="B274" s="160"/>
      <c r="C274" s="193" t="s">
        <v>3312</v>
      </c>
      <c r="D274" s="191"/>
      <c r="E274" s="192">
        <v>3.8</v>
      </c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52"/>
      <c r="X274" s="152"/>
      <c r="Y274" s="152"/>
      <c r="Z274" s="152"/>
      <c r="AA274" s="152"/>
      <c r="AB274" s="152"/>
      <c r="AC274" s="152"/>
      <c r="AD274" s="152"/>
      <c r="AE274" s="152"/>
      <c r="AF274" s="152" t="s">
        <v>329</v>
      </c>
      <c r="AG274" s="152">
        <v>0</v>
      </c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</row>
    <row r="275" spans="1:59" ht="22.5" outlineLevel="1" x14ac:dyDescent="0.2">
      <c r="A275" s="171">
        <v>55</v>
      </c>
      <c r="B275" s="172" t="s">
        <v>2227</v>
      </c>
      <c r="C275" s="187" t="s">
        <v>2228</v>
      </c>
      <c r="D275" s="173" t="s">
        <v>364</v>
      </c>
      <c r="E275" s="174">
        <v>110.1</v>
      </c>
      <c r="F275" s="175"/>
      <c r="G275" s="176">
        <f>ROUND(E275*F275,2)</f>
        <v>0</v>
      </c>
      <c r="H275" s="175"/>
      <c r="I275" s="176">
        <f>ROUND(E275*H275,2)</f>
        <v>0</v>
      </c>
      <c r="J275" s="175"/>
      <c r="K275" s="176">
        <f>ROUND(E275*J275,2)</f>
        <v>0</v>
      </c>
      <c r="L275" s="176">
        <v>15</v>
      </c>
      <c r="M275" s="176">
        <f>G275*(1+L275/100)</f>
        <v>0</v>
      </c>
      <c r="N275" s="176">
        <v>5.0000000000000002E-5</v>
      </c>
      <c r="O275" s="176">
        <f>ROUND(E275*N275,2)</f>
        <v>0.01</v>
      </c>
      <c r="P275" s="176">
        <v>0</v>
      </c>
      <c r="Q275" s="176">
        <f>ROUND(E275*P275,2)</f>
        <v>0</v>
      </c>
      <c r="R275" s="176" t="s">
        <v>1704</v>
      </c>
      <c r="S275" s="176" t="s">
        <v>269</v>
      </c>
      <c r="T275" s="161">
        <v>0.13500000000000001</v>
      </c>
      <c r="U275" s="161">
        <f>ROUND(E275*T275,2)</f>
        <v>14.86</v>
      </c>
      <c r="V275" s="161"/>
      <c r="W275" s="152"/>
      <c r="X275" s="152"/>
      <c r="Y275" s="152"/>
      <c r="Z275" s="152"/>
      <c r="AA275" s="152"/>
      <c r="AB275" s="152"/>
      <c r="AC275" s="152"/>
      <c r="AD275" s="152"/>
      <c r="AE275" s="152"/>
      <c r="AF275" s="152" t="s">
        <v>1756</v>
      </c>
      <c r="AG275" s="152"/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</row>
    <row r="276" spans="1:59" outlineLevel="1" x14ac:dyDescent="0.2">
      <c r="A276" s="159"/>
      <c r="B276" s="160"/>
      <c r="C276" s="248" t="s">
        <v>2229</v>
      </c>
      <c r="D276" s="249"/>
      <c r="E276" s="249"/>
      <c r="F276" s="249"/>
      <c r="G276" s="249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52"/>
      <c r="X276" s="152"/>
      <c r="Y276" s="152"/>
      <c r="Z276" s="152"/>
      <c r="AA276" s="152"/>
      <c r="AB276" s="152"/>
      <c r="AC276" s="152"/>
      <c r="AD276" s="152"/>
      <c r="AE276" s="152"/>
      <c r="AF276" s="152" t="s">
        <v>272</v>
      </c>
      <c r="AG276" s="152"/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</row>
    <row r="277" spans="1:59" outlineLevel="1" x14ac:dyDescent="0.2">
      <c r="A277" s="159"/>
      <c r="B277" s="160"/>
      <c r="C277" s="246" t="s">
        <v>2230</v>
      </c>
      <c r="D277" s="247"/>
      <c r="E277" s="247"/>
      <c r="F277" s="247"/>
      <c r="G277" s="247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52"/>
      <c r="X277" s="152"/>
      <c r="Y277" s="152"/>
      <c r="Z277" s="152"/>
      <c r="AA277" s="152"/>
      <c r="AB277" s="152"/>
      <c r="AC277" s="152"/>
      <c r="AD277" s="152"/>
      <c r="AE277" s="152"/>
      <c r="AF277" s="152" t="s">
        <v>272</v>
      </c>
      <c r="AG277" s="152"/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</row>
    <row r="278" spans="1:59" outlineLevel="1" x14ac:dyDescent="0.2">
      <c r="A278" s="159"/>
      <c r="B278" s="160"/>
      <c r="C278" s="193" t="s">
        <v>3303</v>
      </c>
      <c r="D278" s="191"/>
      <c r="E278" s="192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52"/>
      <c r="X278" s="152"/>
      <c r="Y278" s="152"/>
      <c r="Z278" s="152"/>
      <c r="AA278" s="152"/>
      <c r="AB278" s="152"/>
      <c r="AC278" s="152"/>
      <c r="AD278" s="152"/>
      <c r="AE278" s="152"/>
      <c r="AF278" s="152" t="s">
        <v>329</v>
      </c>
      <c r="AG278" s="152">
        <v>0</v>
      </c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</row>
    <row r="279" spans="1:59" outlineLevel="1" x14ac:dyDescent="0.2">
      <c r="A279" s="159"/>
      <c r="B279" s="160"/>
      <c r="C279" s="193" t="s">
        <v>3304</v>
      </c>
      <c r="D279" s="191"/>
      <c r="E279" s="192">
        <v>110.1</v>
      </c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52"/>
      <c r="X279" s="152"/>
      <c r="Y279" s="152"/>
      <c r="Z279" s="152"/>
      <c r="AA279" s="152"/>
      <c r="AB279" s="152"/>
      <c r="AC279" s="152"/>
      <c r="AD279" s="152"/>
      <c r="AE279" s="152"/>
      <c r="AF279" s="152" t="s">
        <v>329</v>
      </c>
      <c r="AG279" s="152">
        <v>0</v>
      </c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</row>
    <row r="280" spans="1:59" ht="22.5" outlineLevel="1" x14ac:dyDescent="0.2">
      <c r="A280" s="171">
        <v>56</v>
      </c>
      <c r="B280" s="172" t="s">
        <v>2231</v>
      </c>
      <c r="C280" s="187" t="s">
        <v>2232</v>
      </c>
      <c r="D280" s="173" t="s">
        <v>364</v>
      </c>
      <c r="E280" s="174">
        <v>43.7</v>
      </c>
      <c r="F280" s="175"/>
      <c r="G280" s="176">
        <f>ROUND(E280*F280,2)</f>
        <v>0</v>
      </c>
      <c r="H280" s="175"/>
      <c r="I280" s="176">
        <f>ROUND(E280*H280,2)</f>
        <v>0</v>
      </c>
      <c r="J280" s="175"/>
      <c r="K280" s="176">
        <f>ROUND(E280*J280,2)</f>
        <v>0</v>
      </c>
      <c r="L280" s="176">
        <v>15</v>
      </c>
      <c r="M280" s="176">
        <f>G280*(1+L280/100)</f>
        <v>0</v>
      </c>
      <c r="N280" s="176">
        <v>6.0000000000000002E-5</v>
      </c>
      <c r="O280" s="176">
        <f>ROUND(E280*N280,2)</f>
        <v>0</v>
      </c>
      <c r="P280" s="176">
        <v>0</v>
      </c>
      <c r="Q280" s="176">
        <f>ROUND(E280*P280,2)</f>
        <v>0</v>
      </c>
      <c r="R280" s="176" t="s">
        <v>1704</v>
      </c>
      <c r="S280" s="176" t="s">
        <v>269</v>
      </c>
      <c r="T280" s="161">
        <v>0.129</v>
      </c>
      <c r="U280" s="161">
        <f>ROUND(E280*T280,2)</f>
        <v>5.64</v>
      </c>
      <c r="V280" s="161"/>
      <c r="W280" s="152"/>
      <c r="X280" s="152"/>
      <c r="Y280" s="152"/>
      <c r="Z280" s="152"/>
      <c r="AA280" s="152"/>
      <c r="AB280" s="152"/>
      <c r="AC280" s="152"/>
      <c r="AD280" s="152"/>
      <c r="AE280" s="152"/>
      <c r="AF280" s="152" t="s">
        <v>1756</v>
      </c>
      <c r="AG280" s="152"/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</row>
    <row r="281" spans="1:59" outlineLevel="1" x14ac:dyDescent="0.2">
      <c r="A281" s="159"/>
      <c r="B281" s="160"/>
      <c r="C281" s="248" t="s">
        <v>2229</v>
      </c>
      <c r="D281" s="249"/>
      <c r="E281" s="249"/>
      <c r="F281" s="249"/>
      <c r="G281" s="249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52"/>
      <c r="X281" s="152"/>
      <c r="Y281" s="152"/>
      <c r="Z281" s="152"/>
      <c r="AA281" s="152"/>
      <c r="AB281" s="152"/>
      <c r="AC281" s="152"/>
      <c r="AD281" s="152"/>
      <c r="AE281" s="152"/>
      <c r="AF281" s="152" t="s">
        <v>272</v>
      </c>
      <c r="AG281" s="152"/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</row>
    <row r="282" spans="1:59" outlineLevel="1" x14ac:dyDescent="0.2">
      <c r="A282" s="159"/>
      <c r="B282" s="160"/>
      <c r="C282" s="246" t="s">
        <v>2233</v>
      </c>
      <c r="D282" s="247"/>
      <c r="E282" s="247"/>
      <c r="F282" s="247"/>
      <c r="G282" s="247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52"/>
      <c r="X282" s="152"/>
      <c r="Y282" s="152"/>
      <c r="Z282" s="152"/>
      <c r="AA282" s="152"/>
      <c r="AB282" s="152"/>
      <c r="AC282" s="152"/>
      <c r="AD282" s="152"/>
      <c r="AE282" s="152"/>
      <c r="AF282" s="152" t="s">
        <v>272</v>
      </c>
      <c r="AG282" s="152"/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</row>
    <row r="283" spans="1:59" outlineLevel="1" x14ac:dyDescent="0.2">
      <c r="A283" s="159"/>
      <c r="B283" s="160"/>
      <c r="C283" s="193" t="s">
        <v>3305</v>
      </c>
      <c r="D283" s="191"/>
      <c r="E283" s="192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52"/>
      <c r="X283" s="152"/>
      <c r="Y283" s="152"/>
      <c r="Z283" s="152"/>
      <c r="AA283" s="152"/>
      <c r="AB283" s="152"/>
      <c r="AC283" s="152"/>
      <c r="AD283" s="152"/>
      <c r="AE283" s="152"/>
      <c r="AF283" s="152" t="s">
        <v>329</v>
      </c>
      <c r="AG283" s="152">
        <v>0</v>
      </c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</row>
    <row r="284" spans="1:59" outlineLevel="1" x14ac:dyDescent="0.2">
      <c r="A284" s="159"/>
      <c r="B284" s="160"/>
      <c r="C284" s="193" t="s">
        <v>3306</v>
      </c>
      <c r="D284" s="191"/>
      <c r="E284" s="192">
        <v>43.7</v>
      </c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52"/>
      <c r="X284" s="152"/>
      <c r="Y284" s="152"/>
      <c r="Z284" s="152"/>
      <c r="AA284" s="152"/>
      <c r="AB284" s="152"/>
      <c r="AC284" s="152"/>
      <c r="AD284" s="152"/>
      <c r="AE284" s="152"/>
      <c r="AF284" s="152" t="s">
        <v>329</v>
      </c>
      <c r="AG284" s="152">
        <v>0</v>
      </c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</row>
    <row r="285" spans="1:59" ht="22.5" outlineLevel="1" x14ac:dyDescent="0.2">
      <c r="A285" s="171">
        <v>57</v>
      </c>
      <c r="B285" s="172" t="s">
        <v>2234</v>
      </c>
      <c r="C285" s="187" t="s">
        <v>2235</v>
      </c>
      <c r="D285" s="173" t="s">
        <v>364</v>
      </c>
      <c r="E285" s="174">
        <v>95.1</v>
      </c>
      <c r="F285" s="175"/>
      <c r="G285" s="176">
        <f>ROUND(E285*F285,2)</f>
        <v>0</v>
      </c>
      <c r="H285" s="175"/>
      <c r="I285" s="176">
        <f>ROUND(E285*H285,2)</f>
        <v>0</v>
      </c>
      <c r="J285" s="175"/>
      <c r="K285" s="176">
        <f>ROUND(E285*J285,2)</f>
        <v>0</v>
      </c>
      <c r="L285" s="176">
        <v>15</v>
      </c>
      <c r="M285" s="176">
        <f>G285*(1+L285/100)</f>
        <v>0</v>
      </c>
      <c r="N285" s="176">
        <v>9.0000000000000006E-5</v>
      </c>
      <c r="O285" s="176">
        <f>ROUND(E285*N285,2)</f>
        <v>0.01</v>
      </c>
      <c r="P285" s="176">
        <v>0</v>
      </c>
      <c r="Q285" s="176">
        <f>ROUND(E285*P285,2)</f>
        <v>0</v>
      </c>
      <c r="R285" s="176" t="s">
        <v>1704</v>
      </c>
      <c r="S285" s="176" t="s">
        <v>269</v>
      </c>
      <c r="T285" s="161">
        <v>0.129</v>
      </c>
      <c r="U285" s="161">
        <f>ROUND(E285*T285,2)</f>
        <v>12.27</v>
      </c>
      <c r="V285" s="161"/>
      <c r="W285" s="152"/>
      <c r="X285" s="152"/>
      <c r="Y285" s="152"/>
      <c r="Z285" s="152"/>
      <c r="AA285" s="152"/>
      <c r="AB285" s="152"/>
      <c r="AC285" s="152"/>
      <c r="AD285" s="152"/>
      <c r="AE285" s="152"/>
      <c r="AF285" s="152" t="s">
        <v>1756</v>
      </c>
      <c r="AG285" s="152"/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52"/>
      <c r="BB285" s="152"/>
      <c r="BC285" s="152"/>
      <c r="BD285" s="152"/>
      <c r="BE285" s="152"/>
      <c r="BF285" s="152"/>
      <c r="BG285" s="152"/>
    </row>
    <row r="286" spans="1:59" outlineLevel="1" x14ac:dyDescent="0.2">
      <c r="A286" s="159"/>
      <c r="B286" s="160"/>
      <c r="C286" s="248" t="s">
        <v>2229</v>
      </c>
      <c r="D286" s="249"/>
      <c r="E286" s="249"/>
      <c r="F286" s="249"/>
      <c r="G286" s="249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52"/>
      <c r="X286" s="152"/>
      <c r="Y286" s="152"/>
      <c r="Z286" s="152"/>
      <c r="AA286" s="152"/>
      <c r="AB286" s="152"/>
      <c r="AC286" s="152"/>
      <c r="AD286" s="152"/>
      <c r="AE286" s="152"/>
      <c r="AF286" s="152" t="s">
        <v>272</v>
      </c>
      <c r="AG286" s="152"/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</row>
    <row r="287" spans="1:59" outlineLevel="1" x14ac:dyDescent="0.2">
      <c r="A287" s="159"/>
      <c r="B287" s="160"/>
      <c r="C287" s="246" t="s">
        <v>2236</v>
      </c>
      <c r="D287" s="247"/>
      <c r="E287" s="247"/>
      <c r="F287" s="247"/>
      <c r="G287" s="247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52"/>
      <c r="X287" s="152"/>
      <c r="Y287" s="152"/>
      <c r="Z287" s="152"/>
      <c r="AA287" s="152"/>
      <c r="AB287" s="152"/>
      <c r="AC287" s="152"/>
      <c r="AD287" s="152"/>
      <c r="AE287" s="152"/>
      <c r="AF287" s="152" t="s">
        <v>272</v>
      </c>
      <c r="AG287" s="152"/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2"/>
    </row>
    <row r="288" spans="1:59" outlineLevel="1" x14ac:dyDescent="0.2">
      <c r="A288" s="159"/>
      <c r="B288" s="160"/>
      <c r="C288" s="193" t="s">
        <v>3307</v>
      </c>
      <c r="D288" s="191"/>
      <c r="E288" s="192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52"/>
      <c r="X288" s="152"/>
      <c r="Y288" s="152"/>
      <c r="Z288" s="152"/>
      <c r="AA288" s="152"/>
      <c r="AB288" s="152"/>
      <c r="AC288" s="152"/>
      <c r="AD288" s="152"/>
      <c r="AE288" s="152"/>
      <c r="AF288" s="152" t="s">
        <v>329</v>
      </c>
      <c r="AG288" s="152">
        <v>0</v>
      </c>
      <c r="AH288" s="152"/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  <c r="BG288" s="152"/>
    </row>
    <row r="289" spans="1:59" outlineLevel="1" x14ac:dyDescent="0.2">
      <c r="A289" s="159"/>
      <c r="B289" s="160"/>
      <c r="C289" s="193" t="s">
        <v>3308</v>
      </c>
      <c r="D289" s="191"/>
      <c r="E289" s="192">
        <v>95.1</v>
      </c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52"/>
      <c r="X289" s="152"/>
      <c r="Y289" s="152"/>
      <c r="Z289" s="152"/>
      <c r="AA289" s="152"/>
      <c r="AB289" s="152"/>
      <c r="AC289" s="152"/>
      <c r="AD289" s="152"/>
      <c r="AE289" s="152"/>
      <c r="AF289" s="152" t="s">
        <v>329</v>
      </c>
      <c r="AG289" s="152">
        <v>0</v>
      </c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  <c r="BG289" s="152"/>
    </row>
    <row r="290" spans="1:59" ht="22.5" outlineLevel="1" x14ac:dyDescent="0.2">
      <c r="A290" s="171">
        <v>58</v>
      </c>
      <c r="B290" s="172" t="s">
        <v>2237</v>
      </c>
      <c r="C290" s="187" t="s">
        <v>2238</v>
      </c>
      <c r="D290" s="173" t="s">
        <v>364</v>
      </c>
      <c r="E290" s="174">
        <v>8.8000000000000007</v>
      </c>
      <c r="F290" s="175"/>
      <c r="G290" s="176">
        <f>ROUND(E290*F290,2)</f>
        <v>0</v>
      </c>
      <c r="H290" s="175"/>
      <c r="I290" s="176">
        <f>ROUND(E290*H290,2)</f>
        <v>0</v>
      </c>
      <c r="J290" s="175"/>
      <c r="K290" s="176">
        <f>ROUND(E290*J290,2)</f>
        <v>0</v>
      </c>
      <c r="L290" s="176">
        <v>15</v>
      </c>
      <c r="M290" s="176">
        <f>G290*(1+L290/100)</f>
        <v>0</v>
      </c>
      <c r="N290" s="176">
        <v>8.0000000000000007E-5</v>
      </c>
      <c r="O290" s="176">
        <f>ROUND(E290*N290,2)</f>
        <v>0</v>
      </c>
      <c r="P290" s="176">
        <v>0</v>
      </c>
      <c r="Q290" s="176">
        <f>ROUND(E290*P290,2)</f>
        <v>0</v>
      </c>
      <c r="R290" s="176" t="s">
        <v>1704</v>
      </c>
      <c r="S290" s="176" t="s">
        <v>269</v>
      </c>
      <c r="T290" s="161">
        <v>0.14199999999999999</v>
      </c>
      <c r="U290" s="161">
        <f>ROUND(E290*T290,2)</f>
        <v>1.25</v>
      </c>
      <c r="V290" s="161"/>
      <c r="W290" s="152"/>
      <c r="X290" s="152"/>
      <c r="Y290" s="152"/>
      <c r="Z290" s="152"/>
      <c r="AA290" s="152"/>
      <c r="AB290" s="152"/>
      <c r="AC290" s="152"/>
      <c r="AD290" s="152"/>
      <c r="AE290" s="152"/>
      <c r="AF290" s="152" t="s">
        <v>1756</v>
      </c>
      <c r="AG290" s="152"/>
      <c r="AH290" s="152"/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52"/>
      <c r="BG290" s="152"/>
    </row>
    <row r="291" spans="1:59" outlineLevel="1" x14ac:dyDescent="0.2">
      <c r="A291" s="159"/>
      <c r="B291" s="160"/>
      <c r="C291" s="248" t="s">
        <v>2229</v>
      </c>
      <c r="D291" s="249"/>
      <c r="E291" s="249"/>
      <c r="F291" s="249"/>
      <c r="G291" s="249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52"/>
      <c r="X291" s="152"/>
      <c r="Y291" s="152"/>
      <c r="Z291" s="152"/>
      <c r="AA291" s="152"/>
      <c r="AB291" s="152"/>
      <c r="AC291" s="152"/>
      <c r="AD291" s="152"/>
      <c r="AE291" s="152"/>
      <c r="AF291" s="152" t="s">
        <v>272</v>
      </c>
      <c r="AG291" s="152"/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2"/>
      <c r="AX291" s="152"/>
      <c r="AY291" s="152"/>
      <c r="AZ291" s="152"/>
      <c r="BA291" s="152"/>
      <c r="BB291" s="152"/>
      <c r="BC291" s="152"/>
      <c r="BD291" s="152"/>
      <c r="BE291" s="152"/>
      <c r="BF291" s="152"/>
      <c r="BG291" s="152"/>
    </row>
    <row r="292" spans="1:59" outlineLevel="1" x14ac:dyDescent="0.2">
      <c r="A292" s="159"/>
      <c r="B292" s="160"/>
      <c r="C292" s="246" t="s">
        <v>2239</v>
      </c>
      <c r="D292" s="247"/>
      <c r="E292" s="247"/>
      <c r="F292" s="247"/>
      <c r="G292" s="247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52"/>
      <c r="X292" s="152"/>
      <c r="Y292" s="152"/>
      <c r="Z292" s="152"/>
      <c r="AA292" s="152"/>
      <c r="AB292" s="152"/>
      <c r="AC292" s="152"/>
      <c r="AD292" s="152"/>
      <c r="AE292" s="152"/>
      <c r="AF292" s="152" t="s">
        <v>272</v>
      </c>
      <c r="AG292" s="152"/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152"/>
      <c r="AW292" s="152"/>
      <c r="AX292" s="152"/>
      <c r="AY292" s="152"/>
      <c r="AZ292" s="152"/>
      <c r="BA292" s="152"/>
      <c r="BB292" s="152"/>
      <c r="BC292" s="152"/>
      <c r="BD292" s="152"/>
      <c r="BE292" s="152"/>
      <c r="BF292" s="152"/>
      <c r="BG292" s="152"/>
    </row>
    <row r="293" spans="1:59" outlineLevel="1" x14ac:dyDescent="0.2">
      <c r="A293" s="159"/>
      <c r="B293" s="160"/>
      <c r="C293" s="193" t="s">
        <v>3309</v>
      </c>
      <c r="D293" s="191"/>
      <c r="E293" s="192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52"/>
      <c r="X293" s="152"/>
      <c r="Y293" s="152"/>
      <c r="Z293" s="152"/>
      <c r="AA293" s="152"/>
      <c r="AB293" s="152"/>
      <c r="AC293" s="152"/>
      <c r="AD293" s="152"/>
      <c r="AE293" s="152"/>
      <c r="AF293" s="152" t="s">
        <v>329</v>
      </c>
      <c r="AG293" s="152">
        <v>0</v>
      </c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  <c r="AV293" s="152"/>
      <c r="AW293" s="152"/>
      <c r="AX293" s="152"/>
      <c r="AY293" s="152"/>
      <c r="AZ293" s="152"/>
      <c r="BA293" s="152"/>
      <c r="BB293" s="152"/>
      <c r="BC293" s="152"/>
      <c r="BD293" s="152"/>
      <c r="BE293" s="152"/>
      <c r="BF293" s="152"/>
      <c r="BG293" s="152"/>
    </row>
    <row r="294" spans="1:59" outlineLevel="1" x14ac:dyDescent="0.2">
      <c r="A294" s="159"/>
      <c r="B294" s="160"/>
      <c r="C294" s="193" t="s">
        <v>3310</v>
      </c>
      <c r="D294" s="191"/>
      <c r="E294" s="192">
        <v>8.8000000000000007</v>
      </c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52"/>
      <c r="X294" s="152"/>
      <c r="Y294" s="152"/>
      <c r="Z294" s="152"/>
      <c r="AA294" s="152"/>
      <c r="AB294" s="152"/>
      <c r="AC294" s="152"/>
      <c r="AD294" s="152"/>
      <c r="AE294" s="152"/>
      <c r="AF294" s="152" t="s">
        <v>329</v>
      </c>
      <c r="AG294" s="152">
        <v>0</v>
      </c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2"/>
      <c r="AX294" s="152"/>
      <c r="AY294" s="152"/>
      <c r="AZ294" s="152"/>
      <c r="BA294" s="152"/>
      <c r="BB294" s="152"/>
      <c r="BC294" s="152"/>
      <c r="BD294" s="152"/>
      <c r="BE294" s="152"/>
      <c r="BF294" s="152"/>
      <c r="BG294" s="152"/>
    </row>
    <row r="295" spans="1:59" ht="22.5" outlineLevel="1" x14ac:dyDescent="0.2">
      <c r="A295" s="171">
        <v>59</v>
      </c>
      <c r="B295" s="172" t="s">
        <v>2240</v>
      </c>
      <c r="C295" s="187" t="s">
        <v>2241</v>
      </c>
      <c r="D295" s="173" t="s">
        <v>364</v>
      </c>
      <c r="E295" s="174">
        <v>3.8</v>
      </c>
      <c r="F295" s="175"/>
      <c r="G295" s="176">
        <f>ROUND(E295*F295,2)</f>
        <v>0</v>
      </c>
      <c r="H295" s="175"/>
      <c r="I295" s="176">
        <f>ROUND(E295*H295,2)</f>
        <v>0</v>
      </c>
      <c r="J295" s="175"/>
      <c r="K295" s="176">
        <f>ROUND(E295*J295,2)</f>
        <v>0</v>
      </c>
      <c r="L295" s="176">
        <v>15</v>
      </c>
      <c r="M295" s="176">
        <f>G295*(1+L295/100)</f>
        <v>0</v>
      </c>
      <c r="N295" s="176">
        <v>1.4999999999999999E-4</v>
      </c>
      <c r="O295" s="176">
        <f>ROUND(E295*N295,2)</f>
        <v>0</v>
      </c>
      <c r="P295" s="176">
        <v>0</v>
      </c>
      <c r="Q295" s="176">
        <f>ROUND(E295*P295,2)</f>
        <v>0</v>
      </c>
      <c r="R295" s="176" t="s">
        <v>1704</v>
      </c>
      <c r="S295" s="176" t="s">
        <v>269</v>
      </c>
      <c r="T295" s="161">
        <v>0.17</v>
      </c>
      <c r="U295" s="161">
        <f>ROUND(E295*T295,2)</f>
        <v>0.65</v>
      </c>
      <c r="V295" s="161"/>
      <c r="W295" s="152"/>
      <c r="X295" s="152"/>
      <c r="Y295" s="152"/>
      <c r="Z295" s="152"/>
      <c r="AA295" s="152"/>
      <c r="AB295" s="152"/>
      <c r="AC295" s="152"/>
      <c r="AD295" s="152"/>
      <c r="AE295" s="152"/>
      <c r="AF295" s="152" t="s">
        <v>1756</v>
      </c>
      <c r="AG295" s="152"/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2"/>
      <c r="AX295" s="152"/>
      <c r="AY295" s="152"/>
      <c r="AZ295" s="152"/>
      <c r="BA295" s="152"/>
      <c r="BB295" s="152"/>
      <c r="BC295" s="152"/>
      <c r="BD295" s="152"/>
      <c r="BE295" s="152"/>
      <c r="BF295" s="152"/>
      <c r="BG295" s="152"/>
    </row>
    <row r="296" spans="1:59" outlineLevel="1" x14ac:dyDescent="0.2">
      <c r="A296" s="159"/>
      <c r="B296" s="160"/>
      <c r="C296" s="248" t="s">
        <v>2229</v>
      </c>
      <c r="D296" s="249"/>
      <c r="E296" s="249"/>
      <c r="F296" s="249"/>
      <c r="G296" s="249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52"/>
      <c r="X296" s="152"/>
      <c r="Y296" s="152"/>
      <c r="Z296" s="152"/>
      <c r="AA296" s="152"/>
      <c r="AB296" s="152"/>
      <c r="AC296" s="152"/>
      <c r="AD296" s="152"/>
      <c r="AE296" s="152"/>
      <c r="AF296" s="152" t="s">
        <v>272</v>
      </c>
      <c r="AG296" s="152"/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</row>
    <row r="297" spans="1:59" outlineLevel="1" x14ac:dyDescent="0.2">
      <c r="A297" s="159"/>
      <c r="B297" s="160"/>
      <c r="C297" s="246" t="s">
        <v>2242</v>
      </c>
      <c r="D297" s="247"/>
      <c r="E297" s="247"/>
      <c r="F297" s="247"/>
      <c r="G297" s="247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52"/>
      <c r="X297" s="152"/>
      <c r="Y297" s="152"/>
      <c r="Z297" s="152"/>
      <c r="AA297" s="152"/>
      <c r="AB297" s="152"/>
      <c r="AC297" s="152"/>
      <c r="AD297" s="152"/>
      <c r="AE297" s="152"/>
      <c r="AF297" s="152" t="s">
        <v>272</v>
      </c>
      <c r="AG297" s="152"/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</row>
    <row r="298" spans="1:59" outlineLevel="1" x14ac:dyDescent="0.2">
      <c r="A298" s="159"/>
      <c r="B298" s="160"/>
      <c r="C298" s="193" t="s">
        <v>3311</v>
      </c>
      <c r="D298" s="191"/>
      <c r="E298" s="192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52"/>
      <c r="X298" s="152"/>
      <c r="Y298" s="152"/>
      <c r="Z298" s="152"/>
      <c r="AA298" s="152"/>
      <c r="AB298" s="152"/>
      <c r="AC298" s="152"/>
      <c r="AD298" s="152"/>
      <c r="AE298" s="152"/>
      <c r="AF298" s="152" t="s">
        <v>329</v>
      </c>
      <c r="AG298" s="152">
        <v>0</v>
      </c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</row>
    <row r="299" spans="1:59" outlineLevel="1" x14ac:dyDescent="0.2">
      <c r="A299" s="159"/>
      <c r="B299" s="160"/>
      <c r="C299" s="193" t="s">
        <v>3312</v>
      </c>
      <c r="D299" s="191"/>
      <c r="E299" s="192">
        <v>3.8</v>
      </c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52"/>
      <c r="X299" s="152"/>
      <c r="Y299" s="152"/>
      <c r="Z299" s="152"/>
      <c r="AA299" s="152"/>
      <c r="AB299" s="152"/>
      <c r="AC299" s="152"/>
      <c r="AD299" s="152"/>
      <c r="AE299" s="152"/>
      <c r="AF299" s="152" t="s">
        <v>329</v>
      </c>
      <c r="AG299" s="152">
        <v>0</v>
      </c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2"/>
      <c r="BC299" s="152"/>
      <c r="BD299" s="152"/>
      <c r="BE299" s="152"/>
      <c r="BF299" s="152"/>
      <c r="BG299" s="152"/>
    </row>
    <row r="300" spans="1:59" ht="22.5" outlineLevel="1" x14ac:dyDescent="0.2">
      <c r="A300" s="171">
        <v>60</v>
      </c>
      <c r="B300" s="172" t="s">
        <v>2256</v>
      </c>
      <c r="C300" s="187" t="s">
        <v>2257</v>
      </c>
      <c r="D300" s="173" t="s">
        <v>395</v>
      </c>
      <c r="E300" s="174">
        <v>8</v>
      </c>
      <c r="F300" s="175"/>
      <c r="G300" s="176">
        <f>ROUND(E300*F300,2)</f>
        <v>0</v>
      </c>
      <c r="H300" s="175"/>
      <c r="I300" s="176">
        <f>ROUND(E300*H300,2)</f>
        <v>0</v>
      </c>
      <c r="J300" s="175"/>
      <c r="K300" s="176">
        <f>ROUND(E300*J300,2)</f>
        <v>0</v>
      </c>
      <c r="L300" s="176">
        <v>15</v>
      </c>
      <c r="M300" s="176">
        <f>G300*(1+L300/100)</f>
        <v>0</v>
      </c>
      <c r="N300" s="176">
        <v>3.8000000000000002E-4</v>
      </c>
      <c r="O300" s="176">
        <f>ROUND(E300*N300,2)</f>
        <v>0</v>
      </c>
      <c r="P300" s="176">
        <v>0</v>
      </c>
      <c r="Q300" s="176">
        <f>ROUND(E300*P300,2)</f>
        <v>0</v>
      </c>
      <c r="R300" s="176" t="s">
        <v>1704</v>
      </c>
      <c r="S300" s="176" t="s">
        <v>269</v>
      </c>
      <c r="T300" s="161">
        <v>0.20699999999999999</v>
      </c>
      <c r="U300" s="161">
        <f>ROUND(E300*T300,2)</f>
        <v>1.66</v>
      </c>
      <c r="V300" s="161"/>
      <c r="W300" s="152"/>
      <c r="X300" s="152"/>
      <c r="Y300" s="152"/>
      <c r="Z300" s="152"/>
      <c r="AA300" s="152"/>
      <c r="AB300" s="152"/>
      <c r="AC300" s="152"/>
      <c r="AD300" s="152"/>
      <c r="AE300" s="152"/>
      <c r="AF300" s="152" t="s">
        <v>1756</v>
      </c>
      <c r="AG300" s="152"/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</row>
    <row r="301" spans="1:59" outlineLevel="1" x14ac:dyDescent="0.2">
      <c r="A301" s="159"/>
      <c r="B301" s="160"/>
      <c r="C301" s="248" t="s">
        <v>2258</v>
      </c>
      <c r="D301" s="249"/>
      <c r="E301" s="249"/>
      <c r="F301" s="249"/>
      <c r="G301" s="249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52"/>
      <c r="X301" s="152"/>
      <c r="Y301" s="152"/>
      <c r="Z301" s="152"/>
      <c r="AA301" s="152"/>
      <c r="AB301" s="152"/>
      <c r="AC301" s="152"/>
      <c r="AD301" s="152"/>
      <c r="AE301" s="152"/>
      <c r="AF301" s="152" t="s">
        <v>272</v>
      </c>
      <c r="AG301" s="152"/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</row>
    <row r="302" spans="1:59" outlineLevel="1" x14ac:dyDescent="0.2">
      <c r="A302" s="159"/>
      <c r="B302" s="160"/>
      <c r="C302" s="193" t="s">
        <v>2252</v>
      </c>
      <c r="D302" s="191"/>
      <c r="E302" s="192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52"/>
      <c r="X302" s="152"/>
      <c r="Y302" s="152"/>
      <c r="Z302" s="152"/>
      <c r="AA302" s="152"/>
      <c r="AB302" s="152"/>
      <c r="AC302" s="152"/>
      <c r="AD302" s="152"/>
      <c r="AE302" s="152"/>
      <c r="AF302" s="152" t="s">
        <v>329</v>
      </c>
      <c r="AG302" s="152">
        <v>0</v>
      </c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</row>
    <row r="303" spans="1:59" outlineLevel="1" x14ac:dyDescent="0.2">
      <c r="A303" s="159"/>
      <c r="B303" s="160"/>
      <c r="C303" s="193" t="s">
        <v>988</v>
      </c>
      <c r="D303" s="191"/>
      <c r="E303" s="192">
        <v>8</v>
      </c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52"/>
      <c r="X303" s="152"/>
      <c r="Y303" s="152"/>
      <c r="Z303" s="152"/>
      <c r="AA303" s="152"/>
      <c r="AB303" s="152"/>
      <c r="AC303" s="152"/>
      <c r="AD303" s="152"/>
      <c r="AE303" s="152"/>
      <c r="AF303" s="152" t="s">
        <v>329</v>
      </c>
      <c r="AG303" s="152">
        <v>0</v>
      </c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</row>
    <row r="304" spans="1:59" ht="22.5" outlineLevel="1" x14ac:dyDescent="0.2">
      <c r="A304" s="171">
        <v>61</v>
      </c>
      <c r="B304" s="172" t="s">
        <v>2259</v>
      </c>
      <c r="C304" s="187" t="s">
        <v>2260</v>
      </c>
      <c r="D304" s="173" t="s">
        <v>395</v>
      </c>
      <c r="E304" s="174">
        <v>3</v>
      </c>
      <c r="F304" s="175"/>
      <c r="G304" s="176">
        <f>ROUND(E304*F304,2)</f>
        <v>0</v>
      </c>
      <c r="H304" s="175"/>
      <c r="I304" s="176">
        <f>ROUND(E304*H304,2)</f>
        <v>0</v>
      </c>
      <c r="J304" s="175"/>
      <c r="K304" s="176">
        <f>ROUND(E304*J304,2)</f>
        <v>0</v>
      </c>
      <c r="L304" s="176">
        <v>15</v>
      </c>
      <c r="M304" s="176">
        <f>G304*(1+L304/100)</f>
        <v>0</v>
      </c>
      <c r="N304" s="176">
        <v>8.8999999999999995E-4</v>
      </c>
      <c r="O304" s="176">
        <f>ROUND(E304*N304,2)</f>
        <v>0</v>
      </c>
      <c r="P304" s="176">
        <v>0</v>
      </c>
      <c r="Q304" s="176">
        <f>ROUND(E304*P304,2)</f>
        <v>0</v>
      </c>
      <c r="R304" s="176" t="s">
        <v>1704</v>
      </c>
      <c r="S304" s="176" t="s">
        <v>269</v>
      </c>
      <c r="T304" s="161">
        <v>0.26900000000000002</v>
      </c>
      <c r="U304" s="161">
        <f>ROUND(E304*T304,2)</f>
        <v>0.81</v>
      </c>
      <c r="V304" s="161"/>
      <c r="W304" s="152"/>
      <c r="X304" s="152"/>
      <c r="Y304" s="152"/>
      <c r="Z304" s="152"/>
      <c r="AA304" s="152"/>
      <c r="AB304" s="152"/>
      <c r="AC304" s="152"/>
      <c r="AD304" s="152"/>
      <c r="AE304" s="152"/>
      <c r="AF304" s="152" t="s">
        <v>1756</v>
      </c>
      <c r="AG304" s="152"/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</row>
    <row r="305" spans="1:59" outlineLevel="1" x14ac:dyDescent="0.2">
      <c r="A305" s="159"/>
      <c r="B305" s="160"/>
      <c r="C305" s="248" t="s">
        <v>2261</v>
      </c>
      <c r="D305" s="249"/>
      <c r="E305" s="249"/>
      <c r="F305" s="249"/>
      <c r="G305" s="249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52"/>
      <c r="X305" s="152"/>
      <c r="Y305" s="152"/>
      <c r="Z305" s="152"/>
      <c r="AA305" s="152"/>
      <c r="AB305" s="152"/>
      <c r="AC305" s="152"/>
      <c r="AD305" s="152"/>
      <c r="AE305" s="152"/>
      <c r="AF305" s="152" t="s">
        <v>272</v>
      </c>
      <c r="AG305" s="152"/>
      <c r="AH305" s="152"/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  <c r="AV305" s="152"/>
      <c r="AW305" s="152"/>
      <c r="AX305" s="152"/>
      <c r="AY305" s="152"/>
      <c r="AZ305" s="152"/>
      <c r="BA305" s="152"/>
      <c r="BB305" s="152"/>
      <c r="BC305" s="152"/>
      <c r="BD305" s="152"/>
      <c r="BE305" s="152"/>
      <c r="BF305" s="152"/>
      <c r="BG305" s="152"/>
    </row>
    <row r="306" spans="1:59" outlineLevel="1" x14ac:dyDescent="0.2">
      <c r="A306" s="159"/>
      <c r="B306" s="160"/>
      <c r="C306" s="193" t="s">
        <v>2144</v>
      </c>
      <c r="D306" s="191"/>
      <c r="E306" s="192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52"/>
      <c r="X306" s="152"/>
      <c r="Y306" s="152"/>
      <c r="Z306" s="152"/>
      <c r="AA306" s="152"/>
      <c r="AB306" s="152"/>
      <c r="AC306" s="152"/>
      <c r="AD306" s="152"/>
      <c r="AE306" s="152"/>
      <c r="AF306" s="152" t="s">
        <v>329</v>
      </c>
      <c r="AG306" s="152">
        <v>0</v>
      </c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  <c r="AV306" s="152"/>
      <c r="AW306" s="152"/>
      <c r="AX306" s="152"/>
      <c r="AY306" s="152"/>
      <c r="AZ306" s="152"/>
      <c r="BA306" s="152"/>
      <c r="BB306" s="152"/>
      <c r="BC306" s="152"/>
      <c r="BD306" s="152"/>
      <c r="BE306" s="152"/>
      <c r="BF306" s="152"/>
      <c r="BG306" s="152"/>
    </row>
    <row r="307" spans="1:59" outlineLevel="1" x14ac:dyDescent="0.2">
      <c r="A307" s="159"/>
      <c r="B307" s="160"/>
      <c r="C307" s="193" t="s">
        <v>146</v>
      </c>
      <c r="D307" s="191"/>
      <c r="E307" s="192">
        <v>3</v>
      </c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52"/>
      <c r="X307" s="152"/>
      <c r="Y307" s="152"/>
      <c r="Z307" s="152"/>
      <c r="AA307" s="152"/>
      <c r="AB307" s="152"/>
      <c r="AC307" s="152"/>
      <c r="AD307" s="152"/>
      <c r="AE307" s="152"/>
      <c r="AF307" s="152" t="s">
        <v>329</v>
      </c>
      <c r="AG307" s="152">
        <v>0</v>
      </c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  <c r="AV307" s="152"/>
      <c r="AW307" s="152"/>
      <c r="AX307" s="152"/>
      <c r="AY307" s="152"/>
      <c r="AZ307" s="152"/>
      <c r="BA307" s="152"/>
      <c r="BB307" s="152"/>
      <c r="BC307" s="152"/>
      <c r="BD307" s="152"/>
      <c r="BE307" s="152"/>
      <c r="BF307" s="152"/>
      <c r="BG307" s="152"/>
    </row>
    <row r="308" spans="1:59" ht="22.5" outlineLevel="1" x14ac:dyDescent="0.2">
      <c r="A308" s="171">
        <v>62</v>
      </c>
      <c r="B308" s="172" t="s">
        <v>2268</v>
      </c>
      <c r="C308" s="187" t="s">
        <v>2269</v>
      </c>
      <c r="D308" s="173" t="s">
        <v>395</v>
      </c>
      <c r="E308" s="174">
        <v>4</v>
      </c>
      <c r="F308" s="175"/>
      <c r="G308" s="176">
        <f>ROUND(E308*F308,2)</f>
        <v>0</v>
      </c>
      <c r="H308" s="175"/>
      <c r="I308" s="176">
        <f>ROUND(E308*H308,2)</f>
        <v>0</v>
      </c>
      <c r="J308" s="175"/>
      <c r="K308" s="176">
        <f>ROUND(E308*J308,2)</f>
        <v>0</v>
      </c>
      <c r="L308" s="176">
        <v>15</v>
      </c>
      <c r="M308" s="176">
        <f>G308*(1+L308/100)</f>
        <v>0</v>
      </c>
      <c r="N308" s="176">
        <v>8.0000000000000004E-4</v>
      </c>
      <c r="O308" s="176">
        <f>ROUND(E308*N308,2)</f>
        <v>0</v>
      </c>
      <c r="P308" s="176">
        <v>0</v>
      </c>
      <c r="Q308" s="176">
        <f>ROUND(E308*P308,2)</f>
        <v>0</v>
      </c>
      <c r="R308" s="176" t="s">
        <v>1704</v>
      </c>
      <c r="S308" s="176" t="s">
        <v>269</v>
      </c>
      <c r="T308" s="161">
        <v>0.26900000000000002</v>
      </c>
      <c r="U308" s="161">
        <f>ROUND(E308*T308,2)</f>
        <v>1.08</v>
      </c>
      <c r="V308" s="161"/>
      <c r="W308" s="152"/>
      <c r="X308" s="152"/>
      <c r="Y308" s="152"/>
      <c r="Z308" s="152"/>
      <c r="AA308" s="152"/>
      <c r="AB308" s="152"/>
      <c r="AC308" s="152"/>
      <c r="AD308" s="152"/>
      <c r="AE308" s="152"/>
      <c r="AF308" s="152" t="s">
        <v>1756</v>
      </c>
      <c r="AG308" s="152"/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  <c r="AV308" s="152"/>
      <c r="AW308" s="152"/>
      <c r="AX308" s="152"/>
      <c r="AY308" s="152"/>
      <c r="AZ308" s="152"/>
      <c r="BA308" s="152"/>
      <c r="BB308" s="152"/>
      <c r="BC308" s="152"/>
      <c r="BD308" s="152"/>
      <c r="BE308" s="152"/>
      <c r="BF308" s="152"/>
      <c r="BG308" s="152"/>
    </row>
    <row r="309" spans="1:59" outlineLevel="1" x14ac:dyDescent="0.2">
      <c r="A309" s="159"/>
      <c r="B309" s="160"/>
      <c r="C309" s="248" t="s">
        <v>2270</v>
      </c>
      <c r="D309" s="249"/>
      <c r="E309" s="249"/>
      <c r="F309" s="249"/>
      <c r="G309" s="249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52"/>
      <c r="X309" s="152"/>
      <c r="Y309" s="152"/>
      <c r="Z309" s="152"/>
      <c r="AA309" s="152"/>
      <c r="AB309" s="152"/>
      <c r="AC309" s="152"/>
      <c r="AD309" s="152"/>
      <c r="AE309" s="152"/>
      <c r="AF309" s="152" t="s">
        <v>272</v>
      </c>
      <c r="AG309" s="152"/>
      <c r="AH309" s="152"/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  <c r="AV309" s="152"/>
      <c r="AW309" s="152"/>
      <c r="AX309" s="152"/>
      <c r="AY309" s="152"/>
      <c r="AZ309" s="152"/>
      <c r="BA309" s="152"/>
      <c r="BB309" s="152"/>
      <c r="BC309" s="152"/>
      <c r="BD309" s="152"/>
      <c r="BE309" s="152"/>
      <c r="BF309" s="152"/>
      <c r="BG309" s="152"/>
    </row>
    <row r="310" spans="1:59" outlineLevel="1" x14ac:dyDescent="0.2">
      <c r="A310" s="159"/>
      <c r="B310" s="160"/>
      <c r="C310" s="193" t="s">
        <v>2125</v>
      </c>
      <c r="D310" s="191"/>
      <c r="E310" s="192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52"/>
      <c r="X310" s="152"/>
      <c r="Y310" s="152"/>
      <c r="Z310" s="152"/>
      <c r="AA310" s="152"/>
      <c r="AB310" s="152"/>
      <c r="AC310" s="152"/>
      <c r="AD310" s="152"/>
      <c r="AE310" s="152"/>
      <c r="AF310" s="152" t="s">
        <v>329</v>
      </c>
      <c r="AG310" s="152">
        <v>0</v>
      </c>
      <c r="AH310" s="152"/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  <c r="AV310" s="152"/>
      <c r="AW310" s="152"/>
      <c r="AX310" s="152"/>
      <c r="AY310" s="152"/>
      <c r="AZ310" s="152"/>
      <c r="BA310" s="152"/>
      <c r="BB310" s="152"/>
      <c r="BC310" s="152"/>
      <c r="BD310" s="152"/>
      <c r="BE310" s="152"/>
      <c r="BF310" s="152"/>
      <c r="BG310" s="152"/>
    </row>
    <row r="311" spans="1:59" outlineLevel="1" x14ac:dyDescent="0.2">
      <c r="A311" s="159"/>
      <c r="B311" s="160"/>
      <c r="C311" s="193" t="s">
        <v>148</v>
      </c>
      <c r="D311" s="191"/>
      <c r="E311" s="192">
        <v>4</v>
      </c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52"/>
      <c r="X311" s="152"/>
      <c r="Y311" s="152"/>
      <c r="Z311" s="152"/>
      <c r="AA311" s="152"/>
      <c r="AB311" s="152"/>
      <c r="AC311" s="152"/>
      <c r="AD311" s="152"/>
      <c r="AE311" s="152"/>
      <c r="AF311" s="152" t="s">
        <v>329</v>
      </c>
      <c r="AG311" s="152">
        <v>0</v>
      </c>
      <c r="AH311" s="152"/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  <c r="AV311" s="152"/>
      <c r="AW311" s="152"/>
      <c r="AX311" s="152"/>
      <c r="AY311" s="152"/>
      <c r="AZ311" s="152"/>
      <c r="BA311" s="152"/>
      <c r="BB311" s="152"/>
      <c r="BC311" s="152"/>
      <c r="BD311" s="152"/>
      <c r="BE311" s="152"/>
      <c r="BF311" s="152"/>
      <c r="BG311" s="152"/>
    </row>
    <row r="312" spans="1:59" ht="22.5" outlineLevel="1" x14ac:dyDescent="0.2">
      <c r="A312" s="171">
        <v>63</v>
      </c>
      <c r="B312" s="172" t="s">
        <v>2271</v>
      </c>
      <c r="C312" s="187" t="s">
        <v>2272</v>
      </c>
      <c r="D312" s="173" t="s">
        <v>395</v>
      </c>
      <c r="E312" s="174">
        <v>2</v>
      </c>
      <c r="F312" s="175"/>
      <c r="G312" s="176">
        <f>ROUND(E312*F312,2)</f>
        <v>0</v>
      </c>
      <c r="H312" s="175"/>
      <c r="I312" s="176">
        <f>ROUND(E312*H312,2)</f>
        <v>0</v>
      </c>
      <c r="J312" s="175"/>
      <c r="K312" s="176">
        <f>ROUND(E312*J312,2)</f>
        <v>0</v>
      </c>
      <c r="L312" s="176">
        <v>15</v>
      </c>
      <c r="M312" s="176">
        <f>G312*(1+L312/100)</f>
        <v>0</v>
      </c>
      <c r="N312" s="176">
        <v>1.5100000000000001E-3</v>
      </c>
      <c r="O312" s="176">
        <f>ROUND(E312*N312,2)</f>
        <v>0</v>
      </c>
      <c r="P312" s="176">
        <v>0</v>
      </c>
      <c r="Q312" s="176">
        <f>ROUND(E312*P312,2)</f>
        <v>0</v>
      </c>
      <c r="R312" s="176" t="s">
        <v>1704</v>
      </c>
      <c r="S312" s="176" t="s">
        <v>269</v>
      </c>
      <c r="T312" s="161">
        <v>0.30299999999999999</v>
      </c>
      <c r="U312" s="161">
        <f>ROUND(E312*T312,2)</f>
        <v>0.61</v>
      </c>
      <c r="V312" s="161"/>
      <c r="W312" s="152"/>
      <c r="X312" s="152"/>
      <c r="Y312" s="152"/>
      <c r="Z312" s="152"/>
      <c r="AA312" s="152"/>
      <c r="AB312" s="152"/>
      <c r="AC312" s="152"/>
      <c r="AD312" s="152"/>
      <c r="AE312" s="152"/>
      <c r="AF312" s="152" t="s">
        <v>1756</v>
      </c>
      <c r="AG312" s="152"/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  <c r="AV312" s="152"/>
      <c r="AW312" s="152"/>
      <c r="AX312" s="152"/>
      <c r="AY312" s="152"/>
      <c r="AZ312" s="152"/>
      <c r="BA312" s="152"/>
      <c r="BB312" s="152"/>
      <c r="BC312" s="152"/>
      <c r="BD312" s="152"/>
      <c r="BE312" s="152"/>
      <c r="BF312" s="152"/>
      <c r="BG312" s="152"/>
    </row>
    <row r="313" spans="1:59" outlineLevel="1" x14ac:dyDescent="0.2">
      <c r="A313" s="159"/>
      <c r="B313" s="160"/>
      <c r="C313" s="248" t="s">
        <v>2273</v>
      </c>
      <c r="D313" s="249"/>
      <c r="E313" s="249"/>
      <c r="F313" s="249"/>
      <c r="G313" s="249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52"/>
      <c r="X313" s="152"/>
      <c r="Y313" s="152"/>
      <c r="Z313" s="152"/>
      <c r="AA313" s="152"/>
      <c r="AB313" s="152"/>
      <c r="AC313" s="152"/>
      <c r="AD313" s="152"/>
      <c r="AE313" s="152"/>
      <c r="AF313" s="152" t="s">
        <v>272</v>
      </c>
      <c r="AG313" s="152"/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  <c r="AV313" s="152"/>
      <c r="AW313" s="152"/>
      <c r="AX313" s="152"/>
      <c r="AY313" s="152"/>
      <c r="AZ313" s="152"/>
      <c r="BA313" s="152"/>
      <c r="BB313" s="152"/>
      <c r="BC313" s="152"/>
      <c r="BD313" s="152"/>
      <c r="BE313" s="152"/>
      <c r="BF313" s="152"/>
      <c r="BG313" s="152"/>
    </row>
    <row r="314" spans="1:59" outlineLevel="1" x14ac:dyDescent="0.2">
      <c r="A314" s="159"/>
      <c r="B314" s="160"/>
      <c r="C314" s="193" t="s">
        <v>2127</v>
      </c>
      <c r="D314" s="191"/>
      <c r="E314" s="192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52"/>
      <c r="X314" s="152"/>
      <c r="Y314" s="152"/>
      <c r="Z314" s="152"/>
      <c r="AA314" s="152"/>
      <c r="AB314" s="152"/>
      <c r="AC314" s="152"/>
      <c r="AD314" s="152"/>
      <c r="AE314" s="152"/>
      <c r="AF314" s="152" t="s">
        <v>329</v>
      </c>
      <c r="AG314" s="152">
        <v>0</v>
      </c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52"/>
      <c r="BB314" s="152"/>
      <c r="BC314" s="152"/>
      <c r="BD314" s="152"/>
      <c r="BE314" s="152"/>
      <c r="BF314" s="152"/>
      <c r="BG314" s="152"/>
    </row>
    <row r="315" spans="1:59" outlineLevel="1" x14ac:dyDescent="0.2">
      <c r="A315" s="159"/>
      <c r="B315" s="160"/>
      <c r="C315" s="193" t="s">
        <v>144</v>
      </c>
      <c r="D315" s="191"/>
      <c r="E315" s="192">
        <v>2</v>
      </c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52"/>
      <c r="X315" s="152"/>
      <c r="Y315" s="152"/>
      <c r="Z315" s="152"/>
      <c r="AA315" s="152"/>
      <c r="AB315" s="152"/>
      <c r="AC315" s="152"/>
      <c r="AD315" s="152"/>
      <c r="AE315" s="152"/>
      <c r="AF315" s="152" t="s">
        <v>329</v>
      </c>
      <c r="AG315" s="152">
        <v>0</v>
      </c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  <c r="BG315" s="152"/>
    </row>
    <row r="316" spans="1:59" ht="22.5" outlineLevel="1" x14ac:dyDescent="0.2">
      <c r="A316" s="171">
        <v>64</v>
      </c>
      <c r="B316" s="172" t="s">
        <v>2274</v>
      </c>
      <c r="C316" s="187" t="s">
        <v>2275</v>
      </c>
      <c r="D316" s="173" t="s">
        <v>395</v>
      </c>
      <c r="E316" s="174">
        <v>4</v>
      </c>
      <c r="F316" s="175"/>
      <c r="G316" s="176">
        <f>ROUND(E316*F316,2)</f>
        <v>0</v>
      </c>
      <c r="H316" s="175"/>
      <c r="I316" s="176">
        <f>ROUND(E316*H316,2)</f>
        <v>0</v>
      </c>
      <c r="J316" s="175"/>
      <c r="K316" s="176">
        <f>ROUND(E316*J316,2)</f>
        <v>0</v>
      </c>
      <c r="L316" s="176">
        <v>15</v>
      </c>
      <c r="M316" s="176">
        <f>G316*(1+L316/100)</f>
        <v>0</v>
      </c>
      <c r="N316" s="176">
        <v>1.3999999999999999E-4</v>
      </c>
      <c r="O316" s="176">
        <f>ROUND(E316*N316,2)</f>
        <v>0</v>
      </c>
      <c r="P316" s="176">
        <v>0</v>
      </c>
      <c r="Q316" s="176">
        <f>ROUND(E316*P316,2)</f>
        <v>0</v>
      </c>
      <c r="R316" s="176" t="s">
        <v>1704</v>
      </c>
      <c r="S316" s="176" t="s">
        <v>269</v>
      </c>
      <c r="T316" s="161">
        <v>0.16500000000000001</v>
      </c>
      <c r="U316" s="161">
        <f>ROUND(E316*T316,2)</f>
        <v>0.66</v>
      </c>
      <c r="V316" s="161"/>
      <c r="W316" s="152"/>
      <c r="X316" s="152"/>
      <c r="Y316" s="152"/>
      <c r="Z316" s="152"/>
      <c r="AA316" s="152"/>
      <c r="AB316" s="152"/>
      <c r="AC316" s="152"/>
      <c r="AD316" s="152"/>
      <c r="AE316" s="152"/>
      <c r="AF316" s="152" t="s">
        <v>1756</v>
      </c>
      <c r="AG316" s="152"/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152"/>
      <c r="AW316" s="152"/>
      <c r="AX316" s="152"/>
      <c r="AY316" s="152"/>
      <c r="AZ316" s="152"/>
      <c r="BA316" s="152"/>
      <c r="BB316" s="152"/>
      <c r="BC316" s="152"/>
      <c r="BD316" s="152"/>
      <c r="BE316" s="152"/>
      <c r="BF316" s="152"/>
      <c r="BG316" s="152"/>
    </row>
    <row r="317" spans="1:59" outlineLevel="1" x14ac:dyDescent="0.2">
      <c r="A317" s="159"/>
      <c r="B317" s="160"/>
      <c r="C317" s="248" t="s">
        <v>2276</v>
      </c>
      <c r="D317" s="249"/>
      <c r="E317" s="249"/>
      <c r="F317" s="249"/>
      <c r="G317" s="249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52"/>
      <c r="X317" s="152"/>
      <c r="Y317" s="152"/>
      <c r="Z317" s="152"/>
      <c r="AA317" s="152"/>
      <c r="AB317" s="152"/>
      <c r="AC317" s="152"/>
      <c r="AD317" s="152"/>
      <c r="AE317" s="152"/>
      <c r="AF317" s="152" t="s">
        <v>272</v>
      </c>
      <c r="AG317" s="152"/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152"/>
      <c r="AW317" s="152"/>
      <c r="AX317" s="152"/>
      <c r="AY317" s="152"/>
      <c r="AZ317" s="152"/>
      <c r="BA317" s="152"/>
      <c r="BB317" s="152"/>
      <c r="BC317" s="152"/>
      <c r="BD317" s="152"/>
      <c r="BE317" s="152"/>
      <c r="BF317" s="152"/>
      <c r="BG317" s="152"/>
    </row>
    <row r="318" spans="1:59" outlineLevel="1" x14ac:dyDescent="0.2">
      <c r="A318" s="159"/>
      <c r="B318" s="160"/>
      <c r="C318" s="193" t="s">
        <v>2125</v>
      </c>
      <c r="D318" s="191"/>
      <c r="E318" s="192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52"/>
      <c r="X318" s="152"/>
      <c r="Y318" s="152"/>
      <c r="Z318" s="152"/>
      <c r="AA318" s="152"/>
      <c r="AB318" s="152"/>
      <c r="AC318" s="152"/>
      <c r="AD318" s="152"/>
      <c r="AE318" s="152"/>
      <c r="AF318" s="152" t="s">
        <v>329</v>
      </c>
      <c r="AG318" s="152">
        <v>0</v>
      </c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2"/>
      <c r="AX318" s="152"/>
      <c r="AY318" s="152"/>
      <c r="AZ318" s="152"/>
      <c r="BA318" s="152"/>
      <c r="BB318" s="152"/>
      <c r="BC318" s="152"/>
      <c r="BD318" s="152"/>
      <c r="BE318" s="152"/>
      <c r="BF318" s="152"/>
      <c r="BG318" s="152"/>
    </row>
    <row r="319" spans="1:59" outlineLevel="1" x14ac:dyDescent="0.2">
      <c r="A319" s="159"/>
      <c r="B319" s="160"/>
      <c r="C319" s="193" t="s">
        <v>148</v>
      </c>
      <c r="D319" s="191"/>
      <c r="E319" s="192">
        <v>4</v>
      </c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52"/>
      <c r="X319" s="152"/>
      <c r="Y319" s="152"/>
      <c r="Z319" s="152"/>
      <c r="AA319" s="152"/>
      <c r="AB319" s="152"/>
      <c r="AC319" s="152"/>
      <c r="AD319" s="152"/>
      <c r="AE319" s="152"/>
      <c r="AF319" s="152" t="s">
        <v>329</v>
      </c>
      <c r="AG319" s="152">
        <v>0</v>
      </c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  <c r="AV319" s="152"/>
      <c r="AW319" s="152"/>
      <c r="AX319" s="152"/>
      <c r="AY319" s="152"/>
      <c r="AZ319" s="152"/>
      <c r="BA319" s="152"/>
      <c r="BB319" s="152"/>
      <c r="BC319" s="152"/>
      <c r="BD319" s="152"/>
      <c r="BE319" s="152"/>
      <c r="BF319" s="152"/>
      <c r="BG319" s="152"/>
    </row>
    <row r="320" spans="1:59" ht="22.5" outlineLevel="1" x14ac:dyDescent="0.2">
      <c r="A320" s="171">
        <v>65</v>
      </c>
      <c r="B320" s="172" t="s">
        <v>2277</v>
      </c>
      <c r="C320" s="187" t="s">
        <v>2278</v>
      </c>
      <c r="D320" s="173" t="s">
        <v>395</v>
      </c>
      <c r="E320" s="174">
        <v>4</v>
      </c>
      <c r="F320" s="175"/>
      <c r="G320" s="176">
        <f>ROUND(E320*F320,2)</f>
        <v>0</v>
      </c>
      <c r="H320" s="175"/>
      <c r="I320" s="176">
        <f>ROUND(E320*H320,2)</f>
        <v>0</v>
      </c>
      <c r="J320" s="175"/>
      <c r="K320" s="176">
        <f>ROUND(E320*J320,2)</f>
        <v>0</v>
      </c>
      <c r="L320" s="176">
        <v>15</v>
      </c>
      <c r="M320" s="176">
        <f>G320*(1+L320/100)</f>
        <v>0</v>
      </c>
      <c r="N320" s="176">
        <v>2.0000000000000001E-4</v>
      </c>
      <c r="O320" s="176">
        <f>ROUND(E320*N320,2)</f>
        <v>0</v>
      </c>
      <c r="P320" s="176">
        <v>0</v>
      </c>
      <c r="Q320" s="176">
        <f>ROUND(E320*P320,2)</f>
        <v>0</v>
      </c>
      <c r="R320" s="176" t="s">
        <v>1704</v>
      </c>
      <c r="S320" s="176" t="s">
        <v>269</v>
      </c>
      <c r="T320" s="161">
        <v>0.20699999999999999</v>
      </c>
      <c r="U320" s="161">
        <f>ROUND(E320*T320,2)</f>
        <v>0.83</v>
      </c>
      <c r="V320" s="161"/>
      <c r="W320" s="152"/>
      <c r="X320" s="152"/>
      <c r="Y320" s="152"/>
      <c r="Z320" s="152"/>
      <c r="AA320" s="152"/>
      <c r="AB320" s="152"/>
      <c r="AC320" s="152"/>
      <c r="AD320" s="152"/>
      <c r="AE320" s="152"/>
      <c r="AF320" s="152" t="s">
        <v>1756</v>
      </c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2"/>
      <c r="AX320" s="152"/>
      <c r="AY320" s="152"/>
      <c r="AZ320" s="152"/>
      <c r="BA320" s="152"/>
      <c r="BB320" s="152"/>
      <c r="BC320" s="152"/>
      <c r="BD320" s="152"/>
      <c r="BE320" s="152"/>
      <c r="BF320" s="152"/>
      <c r="BG320" s="152"/>
    </row>
    <row r="321" spans="1:59" outlineLevel="1" x14ac:dyDescent="0.2">
      <c r="A321" s="159"/>
      <c r="B321" s="160"/>
      <c r="C321" s="248" t="s">
        <v>2279</v>
      </c>
      <c r="D321" s="249"/>
      <c r="E321" s="249"/>
      <c r="F321" s="249"/>
      <c r="G321" s="249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52"/>
      <c r="X321" s="152"/>
      <c r="Y321" s="152"/>
      <c r="Z321" s="152"/>
      <c r="AA321" s="152"/>
      <c r="AB321" s="152"/>
      <c r="AC321" s="152"/>
      <c r="AD321" s="152"/>
      <c r="AE321" s="152"/>
      <c r="AF321" s="152" t="s">
        <v>272</v>
      </c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2"/>
      <c r="AX321" s="152"/>
      <c r="AY321" s="152"/>
      <c r="AZ321" s="152"/>
      <c r="BA321" s="152"/>
      <c r="BB321" s="152"/>
      <c r="BC321" s="152"/>
      <c r="BD321" s="152"/>
      <c r="BE321" s="152"/>
      <c r="BF321" s="152"/>
      <c r="BG321" s="152"/>
    </row>
    <row r="322" spans="1:59" outlineLevel="1" x14ac:dyDescent="0.2">
      <c r="A322" s="159"/>
      <c r="B322" s="160"/>
      <c r="C322" s="193" t="s">
        <v>2125</v>
      </c>
      <c r="D322" s="191"/>
      <c r="E322" s="192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52"/>
      <c r="X322" s="152"/>
      <c r="Y322" s="152"/>
      <c r="Z322" s="152"/>
      <c r="AA322" s="152"/>
      <c r="AB322" s="152"/>
      <c r="AC322" s="152"/>
      <c r="AD322" s="152"/>
      <c r="AE322" s="152"/>
      <c r="AF322" s="152" t="s">
        <v>329</v>
      </c>
      <c r="AG322" s="152">
        <v>0</v>
      </c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152"/>
      <c r="AW322" s="152"/>
      <c r="AX322" s="152"/>
      <c r="AY322" s="152"/>
      <c r="AZ322" s="152"/>
      <c r="BA322" s="152"/>
      <c r="BB322" s="152"/>
      <c r="BC322" s="152"/>
      <c r="BD322" s="152"/>
      <c r="BE322" s="152"/>
      <c r="BF322" s="152"/>
      <c r="BG322" s="152"/>
    </row>
    <row r="323" spans="1:59" outlineLevel="1" x14ac:dyDescent="0.2">
      <c r="A323" s="159"/>
      <c r="B323" s="160"/>
      <c r="C323" s="193" t="s">
        <v>148</v>
      </c>
      <c r="D323" s="191"/>
      <c r="E323" s="192">
        <v>4</v>
      </c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52"/>
      <c r="X323" s="152"/>
      <c r="Y323" s="152"/>
      <c r="Z323" s="152"/>
      <c r="AA323" s="152"/>
      <c r="AB323" s="152"/>
      <c r="AC323" s="152"/>
      <c r="AD323" s="152"/>
      <c r="AE323" s="152"/>
      <c r="AF323" s="152" t="s">
        <v>329</v>
      </c>
      <c r="AG323" s="152">
        <v>0</v>
      </c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  <c r="AV323" s="152"/>
      <c r="AW323" s="152"/>
      <c r="AX323" s="152"/>
      <c r="AY323" s="152"/>
      <c r="AZ323" s="152"/>
      <c r="BA323" s="152"/>
      <c r="BB323" s="152"/>
      <c r="BC323" s="152"/>
      <c r="BD323" s="152"/>
      <c r="BE323" s="152"/>
      <c r="BF323" s="152"/>
      <c r="BG323" s="152"/>
    </row>
    <row r="324" spans="1:59" ht="22.5" outlineLevel="1" x14ac:dyDescent="0.2">
      <c r="A324" s="171">
        <v>66</v>
      </c>
      <c r="B324" s="172" t="s">
        <v>2280</v>
      </c>
      <c r="C324" s="187" t="s">
        <v>2281</v>
      </c>
      <c r="D324" s="173" t="s">
        <v>395</v>
      </c>
      <c r="E324" s="174">
        <v>2</v>
      </c>
      <c r="F324" s="175"/>
      <c r="G324" s="176">
        <f>ROUND(E324*F324,2)</f>
        <v>0</v>
      </c>
      <c r="H324" s="175"/>
      <c r="I324" s="176">
        <f>ROUND(E324*H324,2)</f>
        <v>0</v>
      </c>
      <c r="J324" s="175"/>
      <c r="K324" s="176">
        <f>ROUND(E324*J324,2)</f>
        <v>0</v>
      </c>
      <c r="L324" s="176">
        <v>15</v>
      </c>
      <c r="M324" s="176">
        <f>G324*(1+L324/100)</f>
        <v>0</v>
      </c>
      <c r="N324" s="176">
        <v>3.2000000000000003E-4</v>
      </c>
      <c r="O324" s="176">
        <f>ROUND(E324*N324,2)</f>
        <v>0</v>
      </c>
      <c r="P324" s="176">
        <v>0</v>
      </c>
      <c r="Q324" s="176">
        <f>ROUND(E324*P324,2)</f>
        <v>0</v>
      </c>
      <c r="R324" s="176" t="s">
        <v>1704</v>
      </c>
      <c r="S324" s="176" t="s">
        <v>269</v>
      </c>
      <c r="T324" s="161">
        <v>0.22700000000000001</v>
      </c>
      <c r="U324" s="161">
        <f>ROUND(E324*T324,2)</f>
        <v>0.45</v>
      </c>
      <c r="V324" s="161"/>
      <c r="W324" s="152"/>
      <c r="X324" s="152"/>
      <c r="Y324" s="152"/>
      <c r="Z324" s="152"/>
      <c r="AA324" s="152"/>
      <c r="AB324" s="152"/>
      <c r="AC324" s="152"/>
      <c r="AD324" s="152"/>
      <c r="AE324" s="152"/>
      <c r="AF324" s="152" t="s">
        <v>1756</v>
      </c>
      <c r="AG324" s="152"/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152"/>
      <c r="AW324" s="152"/>
      <c r="AX324" s="152"/>
      <c r="AY324" s="152"/>
      <c r="AZ324" s="152"/>
      <c r="BA324" s="152"/>
      <c r="BB324" s="152"/>
      <c r="BC324" s="152"/>
      <c r="BD324" s="152"/>
      <c r="BE324" s="152"/>
      <c r="BF324" s="152"/>
      <c r="BG324" s="152"/>
    </row>
    <row r="325" spans="1:59" outlineLevel="1" x14ac:dyDescent="0.2">
      <c r="A325" s="159"/>
      <c r="B325" s="160"/>
      <c r="C325" s="248" t="s">
        <v>2282</v>
      </c>
      <c r="D325" s="249"/>
      <c r="E325" s="249"/>
      <c r="F325" s="249"/>
      <c r="G325" s="249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52"/>
      <c r="X325" s="152"/>
      <c r="Y325" s="152"/>
      <c r="Z325" s="152"/>
      <c r="AA325" s="152"/>
      <c r="AB325" s="152"/>
      <c r="AC325" s="152"/>
      <c r="AD325" s="152"/>
      <c r="AE325" s="152"/>
      <c r="AF325" s="152" t="s">
        <v>272</v>
      </c>
      <c r="AG325" s="152"/>
      <c r="AH325" s="152"/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  <c r="AV325" s="152"/>
      <c r="AW325" s="152"/>
      <c r="AX325" s="152"/>
      <c r="AY325" s="152"/>
      <c r="AZ325" s="152"/>
      <c r="BA325" s="152"/>
      <c r="BB325" s="152"/>
      <c r="BC325" s="152"/>
      <c r="BD325" s="152"/>
      <c r="BE325" s="152"/>
      <c r="BF325" s="152"/>
      <c r="BG325" s="152"/>
    </row>
    <row r="326" spans="1:59" outlineLevel="1" x14ac:dyDescent="0.2">
      <c r="A326" s="159"/>
      <c r="B326" s="160"/>
      <c r="C326" s="193" t="s">
        <v>2127</v>
      </c>
      <c r="D326" s="191"/>
      <c r="E326" s="192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52"/>
      <c r="X326" s="152"/>
      <c r="Y326" s="152"/>
      <c r="Z326" s="152"/>
      <c r="AA326" s="152"/>
      <c r="AB326" s="152"/>
      <c r="AC326" s="152"/>
      <c r="AD326" s="152"/>
      <c r="AE326" s="152"/>
      <c r="AF326" s="152" t="s">
        <v>329</v>
      </c>
      <c r="AG326" s="152">
        <v>0</v>
      </c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  <c r="AV326" s="152"/>
      <c r="AW326" s="152"/>
      <c r="AX326" s="152"/>
      <c r="AY326" s="152"/>
      <c r="AZ326" s="152"/>
      <c r="BA326" s="152"/>
      <c r="BB326" s="152"/>
      <c r="BC326" s="152"/>
      <c r="BD326" s="152"/>
      <c r="BE326" s="152"/>
      <c r="BF326" s="152"/>
      <c r="BG326" s="152"/>
    </row>
    <row r="327" spans="1:59" outlineLevel="1" x14ac:dyDescent="0.2">
      <c r="A327" s="159"/>
      <c r="B327" s="160"/>
      <c r="C327" s="193" t="s">
        <v>144</v>
      </c>
      <c r="D327" s="191"/>
      <c r="E327" s="192">
        <v>2</v>
      </c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52"/>
      <c r="X327" s="152"/>
      <c r="Y327" s="152"/>
      <c r="Z327" s="152"/>
      <c r="AA327" s="152"/>
      <c r="AB327" s="152"/>
      <c r="AC327" s="152"/>
      <c r="AD327" s="152"/>
      <c r="AE327" s="152"/>
      <c r="AF327" s="152" t="s">
        <v>329</v>
      </c>
      <c r="AG327" s="152">
        <v>0</v>
      </c>
      <c r="AH327" s="152"/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  <c r="AV327" s="152"/>
      <c r="AW327" s="152"/>
      <c r="AX327" s="152"/>
      <c r="AY327" s="152"/>
      <c r="AZ327" s="152"/>
      <c r="BA327" s="152"/>
      <c r="BB327" s="152"/>
      <c r="BC327" s="152"/>
      <c r="BD327" s="152"/>
      <c r="BE327" s="152"/>
      <c r="BF327" s="152"/>
      <c r="BG327" s="152"/>
    </row>
    <row r="328" spans="1:59" ht="33.75" outlineLevel="1" x14ac:dyDescent="0.2">
      <c r="A328" s="171">
        <v>67</v>
      </c>
      <c r="B328" s="172" t="s">
        <v>2283</v>
      </c>
      <c r="C328" s="187" t="s">
        <v>2284</v>
      </c>
      <c r="D328" s="173" t="s">
        <v>395</v>
      </c>
      <c r="E328" s="174">
        <v>5</v>
      </c>
      <c r="F328" s="175"/>
      <c r="G328" s="176">
        <f>ROUND(E328*F328,2)</f>
        <v>0</v>
      </c>
      <c r="H328" s="175"/>
      <c r="I328" s="176">
        <f>ROUND(E328*H328,2)</f>
        <v>0</v>
      </c>
      <c r="J328" s="175"/>
      <c r="K328" s="176">
        <f>ROUND(E328*J328,2)</f>
        <v>0</v>
      </c>
      <c r="L328" s="176">
        <v>15</v>
      </c>
      <c r="M328" s="176">
        <f>G328*(1+L328/100)</f>
        <v>0</v>
      </c>
      <c r="N328" s="176">
        <v>2.0600000000000002E-3</v>
      </c>
      <c r="O328" s="176">
        <f>ROUND(E328*N328,2)</f>
        <v>0.01</v>
      </c>
      <c r="P328" s="176">
        <v>0</v>
      </c>
      <c r="Q328" s="176">
        <f>ROUND(E328*P328,2)</f>
        <v>0</v>
      </c>
      <c r="R328" s="176" t="s">
        <v>1704</v>
      </c>
      <c r="S328" s="176" t="s">
        <v>269</v>
      </c>
      <c r="T328" s="161">
        <v>0.372</v>
      </c>
      <c r="U328" s="161">
        <f>ROUND(E328*T328,2)</f>
        <v>1.86</v>
      </c>
      <c r="V328" s="161"/>
      <c r="W328" s="152"/>
      <c r="X328" s="152"/>
      <c r="Y328" s="152"/>
      <c r="Z328" s="152"/>
      <c r="AA328" s="152"/>
      <c r="AB328" s="152"/>
      <c r="AC328" s="152"/>
      <c r="AD328" s="152"/>
      <c r="AE328" s="152"/>
      <c r="AF328" s="152" t="s">
        <v>1756</v>
      </c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  <c r="AV328" s="152"/>
      <c r="AW328" s="152"/>
      <c r="AX328" s="152"/>
      <c r="AY328" s="152"/>
      <c r="AZ328" s="152"/>
      <c r="BA328" s="152"/>
      <c r="BB328" s="152"/>
      <c r="BC328" s="152"/>
      <c r="BD328" s="152"/>
      <c r="BE328" s="152"/>
      <c r="BF328" s="152"/>
      <c r="BG328" s="152"/>
    </row>
    <row r="329" spans="1:59" outlineLevel="1" x14ac:dyDescent="0.2">
      <c r="A329" s="159"/>
      <c r="B329" s="160"/>
      <c r="C329" s="248" t="s">
        <v>2285</v>
      </c>
      <c r="D329" s="249"/>
      <c r="E329" s="249"/>
      <c r="F329" s="249"/>
      <c r="G329" s="249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52"/>
      <c r="X329" s="152"/>
      <c r="Y329" s="152"/>
      <c r="Z329" s="152"/>
      <c r="AA329" s="152"/>
      <c r="AB329" s="152"/>
      <c r="AC329" s="152"/>
      <c r="AD329" s="152"/>
      <c r="AE329" s="152"/>
      <c r="AF329" s="152" t="s">
        <v>272</v>
      </c>
      <c r="AG329" s="152"/>
      <c r="AH329" s="152"/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  <c r="AV329" s="152"/>
      <c r="AW329" s="152"/>
      <c r="AX329" s="152"/>
      <c r="AY329" s="152"/>
      <c r="AZ329" s="152"/>
      <c r="BA329" s="152"/>
      <c r="BB329" s="152"/>
      <c r="BC329" s="152"/>
      <c r="BD329" s="152"/>
      <c r="BE329" s="152"/>
      <c r="BF329" s="152"/>
      <c r="BG329" s="152"/>
    </row>
    <row r="330" spans="1:59" outlineLevel="1" x14ac:dyDescent="0.2">
      <c r="A330" s="159"/>
      <c r="B330" s="160"/>
      <c r="C330" s="193" t="s">
        <v>2139</v>
      </c>
      <c r="D330" s="191"/>
      <c r="E330" s="192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52"/>
      <c r="X330" s="152"/>
      <c r="Y330" s="152"/>
      <c r="Z330" s="152"/>
      <c r="AA330" s="152"/>
      <c r="AB330" s="152"/>
      <c r="AC330" s="152"/>
      <c r="AD330" s="152"/>
      <c r="AE330" s="152"/>
      <c r="AF330" s="152" t="s">
        <v>329</v>
      </c>
      <c r="AG330" s="152">
        <v>0</v>
      </c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2"/>
      <c r="BC330" s="152"/>
      <c r="BD330" s="152"/>
      <c r="BE330" s="152"/>
      <c r="BF330" s="152"/>
      <c r="BG330" s="152"/>
    </row>
    <row r="331" spans="1:59" outlineLevel="1" x14ac:dyDescent="0.2">
      <c r="A331" s="159"/>
      <c r="B331" s="160"/>
      <c r="C331" s="193" t="s">
        <v>150</v>
      </c>
      <c r="D331" s="191"/>
      <c r="E331" s="192">
        <v>5</v>
      </c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52"/>
      <c r="X331" s="152"/>
      <c r="Y331" s="152"/>
      <c r="Z331" s="152"/>
      <c r="AA331" s="152"/>
      <c r="AB331" s="152"/>
      <c r="AC331" s="152"/>
      <c r="AD331" s="152"/>
      <c r="AE331" s="152"/>
      <c r="AF331" s="152" t="s">
        <v>329</v>
      </c>
      <c r="AG331" s="152">
        <v>0</v>
      </c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152"/>
      <c r="AW331" s="152"/>
      <c r="AX331" s="152"/>
      <c r="AY331" s="152"/>
      <c r="AZ331" s="152"/>
      <c r="BA331" s="152"/>
      <c r="BB331" s="152"/>
      <c r="BC331" s="152"/>
      <c r="BD331" s="152"/>
      <c r="BE331" s="152"/>
      <c r="BF331" s="152"/>
      <c r="BG331" s="152"/>
    </row>
    <row r="332" spans="1:59" ht="33.75" outlineLevel="1" x14ac:dyDescent="0.2">
      <c r="A332" s="171">
        <v>68</v>
      </c>
      <c r="B332" s="172" t="s">
        <v>2286</v>
      </c>
      <c r="C332" s="187" t="s">
        <v>2287</v>
      </c>
      <c r="D332" s="173" t="s">
        <v>395</v>
      </c>
      <c r="E332" s="174">
        <v>5</v>
      </c>
      <c r="F332" s="175"/>
      <c r="G332" s="176">
        <f>ROUND(E332*F332,2)</f>
        <v>0</v>
      </c>
      <c r="H332" s="175"/>
      <c r="I332" s="176">
        <f>ROUND(E332*H332,2)</f>
        <v>0</v>
      </c>
      <c r="J332" s="175"/>
      <c r="K332" s="176">
        <f>ROUND(E332*J332,2)</f>
        <v>0</v>
      </c>
      <c r="L332" s="176">
        <v>15</v>
      </c>
      <c r="M332" s="176">
        <f>G332*(1+L332/100)</f>
        <v>0</v>
      </c>
      <c r="N332" s="176">
        <v>2.0600000000000002E-3</v>
      </c>
      <c r="O332" s="176">
        <f>ROUND(E332*N332,2)</f>
        <v>0.01</v>
      </c>
      <c r="P332" s="176">
        <v>0</v>
      </c>
      <c r="Q332" s="176">
        <f>ROUND(E332*P332,2)</f>
        <v>0</v>
      </c>
      <c r="R332" s="176" t="s">
        <v>1704</v>
      </c>
      <c r="S332" s="176" t="s">
        <v>269</v>
      </c>
      <c r="T332" s="161">
        <v>0.372</v>
      </c>
      <c r="U332" s="161">
        <f>ROUND(E332*T332,2)</f>
        <v>1.86</v>
      </c>
      <c r="V332" s="161"/>
      <c r="W332" s="152"/>
      <c r="X332" s="152"/>
      <c r="Y332" s="152"/>
      <c r="Z332" s="152"/>
      <c r="AA332" s="152"/>
      <c r="AB332" s="152"/>
      <c r="AC332" s="152"/>
      <c r="AD332" s="152"/>
      <c r="AE332" s="152"/>
      <c r="AF332" s="152" t="s">
        <v>1756</v>
      </c>
      <c r="AG332" s="152"/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152"/>
      <c r="AW332" s="152"/>
      <c r="AX332" s="152"/>
      <c r="AY332" s="152"/>
      <c r="AZ332" s="152"/>
      <c r="BA332" s="152"/>
      <c r="BB332" s="152"/>
      <c r="BC332" s="152"/>
      <c r="BD332" s="152"/>
      <c r="BE332" s="152"/>
      <c r="BF332" s="152"/>
      <c r="BG332" s="152"/>
    </row>
    <row r="333" spans="1:59" outlineLevel="1" x14ac:dyDescent="0.2">
      <c r="A333" s="159"/>
      <c r="B333" s="160"/>
      <c r="C333" s="248" t="s">
        <v>2285</v>
      </c>
      <c r="D333" s="249"/>
      <c r="E333" s="249"/>
      <c r="F333" s="249"/>
      <c r="G333" s="249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 t="s">
        <v>272</v>
      </c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2"/>
      <c r="AX333" s="152"/>
      <c r="AY333" s="152"/>
      <c r="AZ333" s="152"/>
      <c r="BA333" s="152"/>
      <c r="BB333" s="152"/>
      <c r="BC333" s="152"/>
      <c r="BD333" s="152"/>
      <c r="BE333" s="152"/>
      <c r="BF333" s="152"/>
      <c r="BG333" s="152"/>
    </row>
    <row r="334" spans="1:59" outlineLevel="1" x14ac:dyDescent="0.2">
      <c r="A334" s="159"/>
      <c r="B334" s="160"/>
      <c r="C334" s="193" t="s">
        <v>2139</v>
      </c>
      <c r="D334" s="191"/>
      <c r="E334" s="192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 t="s">
        <v>329</v>
      </c>
      <c r="AG334" s="152">
        <v>0</v>
      </c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  <c r="AV334" s="152"/>
      <c r="AW334" s="152"/>
      <c r="AX334" s="152"/>
      <c r="AY334" s="152"/>
      <c r="AZ334" s="152"/>
      <c r="BA334" s="152"/>
      <c r="BB334" s="152"/>
      <c r="BC334" s="152"/>
      <c r="BD334" s="152"/>
      <c r="BE334" s="152"/>
      <c r="BF334" s="152"/>
      <c r="BG334" s="152"/>
    </row>
    <row r="335" spans="1:59" outlineLevel="1" x14ac:dyDescent="0.2">
      <c r="A335" s="159"/>
      <c r="B335" s="160"/>
      <c r="C335" s="193" t="s">
        <v>150</v>
      </c>
      <c r="D335" s="191"/>
      <c r="E335" s="192">
        <v>5</v>
      </c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52"/>
      <c r="X335" s="152"/>
      <c r="Y335" s="152"/>
      <c r="Z335" s="152"/>
      <c r="AA335" s="152"/>
      <c r="AB335" s="152"/>
      <c r="AC335" s="152"/>
      <c r="AD335" s="152"/>
      <c r="AE335" s="152"/>
      <c r="AF335" s="152" t="s">
        <v>329</v>
      </c>
      <c r="AG335" s="152">
        <v>0</v>
      </c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  <c r="AV335" s="152"/>
      <c r="AW335" s="152"/>
      <c r="AX335" s="152"/>
      <c r="AY335" s="152"/>
      <c r="AZ335" s="152"/>
      <c r="BA335" s="152"/>
      <c r="BB335" s="152"/>
      <c r="BC335" s="152"/>
      <c r="BD335" s="152"/>
      <c r="BE335" s="152"/>
      <c r="BF335" s="152"/>
      <c r="BG335" s="152"/>
    </row>
    <row r="336" spans="1:59" ht="33.75" outlineLevel="1" x14ac:dyDescent="0.2">
      <c r="A336" s="171">
        <v>69</v>
      </c>
      <c r="B336" s="172" t="s">
        <v>2288</v>
      </c>
      <c r="C336" s="187" t="s">
        <v>2289</v>
      </c>
      <c r="D336" s="173" t="s">
        <v>395</v>
      </c>
      <c r="E336" s="174">
        <v>2</v>
      </c>
      <c r="F336" s="175"/>
      <c r="G336" s="176">
        <f>ROUND(E336*F336,2)</f>
        <v>0</v>
      </c>
      <c r="H336" s="175"/>
      <c r="I336" s="176">
        <f>ROUND(E336*H336,2)</f>
        <v>0</v>
      </c>
      <c r="J336" s="175"/>
      <c r="K336" s="176">
        <f>ROUND(E336*J336,2)</f>
        <v>0</v>
      </c>
      <c r="L336" s="176">
        <v>15</v>
      </c>
      <c r="M336" s="176">
        <f>G336*(1+L336/100)</f>
        <v>0</v>
      </c>
      <c r="N336" s="176">
        <v>6.4400000000000004E-3</v>
      </c>
      <c r="O336" s="176">
        <f>ROUND(E336*N336,2)</f>
        <v>0.01</v>
      </c>
      <c r="P336" s="176">
        <v>0</v>
      </c>
      <c r="Q336" s="176">
        <f>ROUND(E336*P336,2)</f>
        <v>0</v>
      </c>
      <c r="R336" s="176" t="s">
        <v>1704</v>
      </c>
      <c r="S336" s="176" t="s">
        <v>269</v>
      </c>
      <c r="T336" s="161">
        <v>0.47599999999999998</v>
      </c>
      <c r="U336" s="161">
        <f>ROUND(E336*T336,2)</f>
        <v>0.95</v>
      </c>
      <c r="V336" s="161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 t="s">
        <v>1756</v>
      </c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2"/>
    </row>
    <row r="337" spans="1:59" outlineLevel="1" x14ac:dyDescent="0.2">
      <c r="A337" s="159"/>
      <c r="B337" s="160"/>
      <c r="C337" s="248" t="s">
        <v>3313</v>
      </c>
      <c r="D337" s="249"/>
      <c r="E337" s="249"/>
      <c r="F337" s="249"/>
      <c r="G337" s="249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 t="s">
        <v>272</v>
      </c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  <c r="AV337" s="152"/>
      <c r="AW337" s="152"/>
      <c r="AX337" s="152"/>
      <c r="AY337" s="152"/>
      <c r="AZ337" s="152"/>
      <c r="BA337" s="152"/>
      <c r="BB337" s="152"/>
      <c r="BC337" s="152"/>
      <c r="BD337" s="152"/>
      <c r="BE337" s="152"/>
      <c r="BF337" s="152"/>
      <c r="BG337" s="152"/>
    </row>
    <row r="338" spans="1:59" outlineLevel="1" x14ac:dyDescent="0.2">
      <c r="A338" s="159"/>
      <c r="B338" s="160"/>
      <c r="C338" s="193" t="s">
        <v>2127</v>
      </c>
      <c r="D338" s="191"/>
      <c r="E338" s="192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 t="s">
        <v>329</v>
      </c>
      <c r="AG338" s="152">
        <v>0</v>
      </c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  <c r="AV338" s="152"/>
      <c r="AW338" s="152"/>
      <c r="AX338" s="152"/>
      <c r="AY338" s="152"/>
      <c r="AZ338" s="152"/>
      <c r="BA338" s="152"/>
      <c r="BB338" s="152"/>
      <c r="BC338" s="152"/>
      <c r="BD338" s="152"/>
      <c r="BE338" s="152"/>
      <c r="BF338" s="152"/>
      <c r="BG338" s="152"/>
    </row>
    <row r="339" spans="1:59" outlineLevel="1" x14ac:dyDescent="0.2">
      <c r="A339" s="159"/>
      <c r="B339" s="160"/>
      <c r="C339" s="193" t="s">
        <v>144</v>
      </c>
      <c r="D339" s="191"/>
      <c r="E339" s="192">
        <v>2</v>
      </c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 t="s">
        <v>329</v>
      </c>
      <c r="AG339" s="152">
        <v>0</v>
      </c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  <c r="AV339" s="152"/>
      <c r="AW339" s="152"/>
      <c r="AX339" s="152"/>
      <c r="AY339" s="152"/>
      <c r="AZ339" s="152"/>
      <c r="BA339" s="152"/>
      <c r="BB339" s="152"/>
      <c r="BC339" s="152"/>
      <c r="BD339" s="152"/>
      <c r="BE339" s="152"/>
      <c r="BF339" s="152"/>
      <c r="BG339" s="152"/>
    </row>
    <row r="340" spans="1:59" ht="22.5" outlineLevel="1" x14ac:dyDescent="0.2">
      <c r="A340" s="171">
        <v>70</v>
      </c>
      <c r="B340" s="172" t="s">
        <v>2294</v>
      </c>
      <c r="C340" s="187" t="s">
        <v>2295</v>
      </c>
      <c r="D340" s="173" t="s">
        <v>395</v>
      </c>
      <c r="E340" s="174">
        <v>1</v>
      </c>
      <c r="F340" s="175"/>
      <c r="G340" s="176">
        <f>ROUND(E340*F340,2)</f>
        <v>0</v>
      </c>
      <c r="H340" s="175"/>
      <c r="I340" s="176">
        <f>ROUND(E340*H340,2)</f>
        <v>0</v>
      </c>
      <c r="J340" s="175"/>
      <c r="K340" s="176">
        <f>ROUND(E340*J340,2)</f>
        <v>0</v>
      </c>
      <c r="L340" s="176">
        <v>15</v>
      </c>
      <c r="M340" s="176">
        <f>G340*(1+L340/100)</f>
        <v>0</v>
      </c>
      <c r="N340" s="176">
        <v>6.62E-3</v>
      </c>
      <c r="O340" s="176">
        <f>ROUND(E340*N340,2)</f>
        <v>0.01</v>
      </c>
      <c r="P340" s="176">
        <v>0</v>
      </c>
      <c r="Q340" s="176">
        <f>ROUND(E340*P340,2)</f>
        <v>0</v>
      </c>
      <c r="R340" s="176" t="s">
        <v>1704</v>
      </c>
      <c r="S340" s="176" t="s">
        <v>269</v>
      </c>
      <c r="T340" s="161">
        <v>0.86799999999999999</v>
      </c>
      <c r="U340" s="161">
        <f>ROUND(E340*T340,2)</f>
        <v>0.87</v>
      </c>
      <c r="V340" s="161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 t="s">
        <v>1756</v>
      </c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  <c r="AV340" s="152"/>
      <c r="AW340" s="152"/>
      <c r="AX340" s="152"/>
      <c r="AY340" s="152"/>
      <c r="AZ340" s="152"/>
      <c r="BA340" s="152"/>
      <c r="BB340" s="152"/>
      <c r="BC340" s="152"/>
      <c r="BD340" s="152"/>
      <c r="BE340" s="152"/>
      <c r="BF340" s="152"/>
      <c r="BG340" s="152"/>
    </row>
    <row r="341" spans="1:59" outlineLevel="1" x14ac:dyDescent="0.2">
      <c r="A341" s="159"/>
      <c r="B341" s="160"/>
      <c r="C341" s="248" t="s">
        <v>2296</v>
      </c>
      <c r="D341" s="249"/>
      <c r="E341" s="249"/>
      <c r="F341" s="249"/>
      <c r="G341" s="249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 t="s">
        <v>272</v>
      </c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  <c r="AV341" s="152"/>
      <c r="AW341" s="152"/>
      <c r="AX341" s="152"/>
      <c r="AY341" s="152"/>
      <c r="AZ341" s="152"/>
      <c r="BA341" s="152"/>
      <c r="BB341" s="152"/>
      <c r="BC341" s="152"/>
      <c r="BD341" s="152"/>
      <c r="BE341" s="152"/>
      <c r="BF341" s="152"/>
      <c r="BG341" s="152"/>
    </row>
    <row r="342" spans="1:59" outlineLevel="1" x14ac:dyDescent="0.2">
      <c r="A342" s="159"/>
      <c r="B342" s="160"/>
      <c r="C342" s="193" t="s">
        <v>2099</v>
      </c>
      <c r="D342" s="191"/>
      <c r="E342" s="192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 t="s">
        <v>329</v>
      </c>
      <c r="AG342" s="152">
        <v>0</v>
      </c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  <c r="AV342" s="152"/>
      <c r="AW342" s="152"/>
      <c r="AX342" s="152"/>
      <c r="AY342" s="152"/>
      <c r="AZ342" s="152"/>
      <c r="BA342" s="152"/>
      <c r="BB342" s="152"/>
      <c r="BC342" s="152"/>
      <c r="BD342" s="152"/>
      <c r="BE342" s="152"/>
      <c r="BF342" s="152"/>
      <c r="BG342" s="152"/>
    </row>
    <row r="343" spans="1:59" outlineLevel="1" x14ac:dyDescent="0.2">
      <c r="A343" s="159"/>
      <c r="B343" s="160"/>
      <c r="C343" s="193" t="s">
        <v>59</v>
      </c>
      <c r="D343" s="191"/>
      <c r="E343" s="192">
        <v>1</v>
      </c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52"/>
      <c r="X343" s="152"/>
      <c r="Y343" s="152"/>
      <c r="Z343" s="152"/>
      <c r="AA343" s="152"/>
      <c r="AB343" s="152"/>
      <c r="AC343" s="152"/>
      <c r="AD343" s="152"/>
      <c r="AE343" s="152"/>
      <c r="AF343" s="152" t="s">
        <v>329</v>
      </c>
      <c r="AG343" s="152">
        <v>0</v>
      </c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  <c r="AV343" s="152"/>
      <c r="AW343" s="152"/>
      <c r="AX343" s="152"/>
      <c r="AY343" s="152"/>
      <c r="AZ343" s="152"/>
      <c r="BA343" s="152"/>
      <c r="BB343" s="152"/>
      <c r="BC343" s="152"/>
      <c r="BD343" s="152"/>
      <c r="BE343" s="152"/>
      <c r="BF343" s="152"/>
      <c r="BG343" s="152"/>
    </row>
    <row r="344" spans="1:59" ht="22.5" outlineLevel="1" x14ac:dyDescent="0.2">
      <c r="A344" s="171">
        <v>71</v>
      </c>
      <c r="B344" s="172" t="s">
        <v>2300</v>
      </c>
      <c r="C344" s="187" t="s">
        <v>2301</v>
      </c>
      <c r="D344" s="173" t="s">
        <v>395</v>
      </c>
      <c r="E344" s="174">
        <v>4</v>
      </c>
      <c r="F344" s="175"/>
      <c r="G344" s="176">
        <f>ROUND(E344*F344,2)</f>
        <v>0</v>
      </c>
      <c r="H344" s="175"/>
      <c r="I344" s="176">
        <f>ROUND(E344*H344,2)</f>
        <v>0</v>
      </c>
      <c r="J344" s="175"/>
      <c r="K344" s="176">
        <f>ROUND(E344*J344,2)</f>
        <v>0</v>
      </c>
      <c r="L344" s="176">
        <v>15</v>
      </c>
      <c r="M344" s="176">
        <f>G344*(1+L344/100)</f>
        <v>0</v>
      </c>
      <c r="N344" s="176">
        <v>3.6999999999999999E-4</v>
      </c>
      <c r="O344" s="176">
        <f>ROUND(E344*N344,2)</f>
        <v>0</v>
      </c>
      <c r="P344" s="176">
        <v>0</v>
      </c>
      <c r="Q344" s="176">
        <f>ROUND(E344*P344,2)</f>
        <v>0</v>
      </c>
      <c r="R344" s="176" t="s">
        <v>1704</v>
      </c>
      <c r="S344" s="176" t="s">
        <v>269</v>
      </c>
      <c r="T344" s="161">
        <v>0.22700000000000001</v>
      </c>
      <c r="U344" s="161">
        <f>ROUND(E344*T344,2)</f>
        <v>0.91</v>
      </c>
      <c r="V344" s="161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 t="s">
        <v>1756</v>
      </c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  <c r="AV344" s="152"/>
      <c r="AW344" s="152"/>
      <c r="AX344" s="152"/>
      <c r="AY344" s="152"/>
      <c r="AZ344" s="152"/>
      <c r="BA344" s="152"/>
      <c r="BB344" s="152"/>
      <c r="BC344" s="152"/>
      <c r="BD344" s="152"/>
      <c r="BE344" s="152"/>
      <c r="BF344" s="152"/>
      <c r="BG344" s="152"/>
    </row>
    <row r="345" spans="1:59" outlineLevel="1" x14ac:dyDescent="0.2">
      <c r="A345" s="159"/>
      <c r="B345" s="160"/>
      <c r="C345" s="248" t="s">
        <v>3314</v>
      </c>
      <c r="D345" s="249"/>
      <c r="E345" s="249"/>
      <c r="F345" s="249"/>
      <c r="G345" s="249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 t="s">
        <v>272</v>
      </c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  <c r="AV345" s="152"/>
      <c r="AW345" s="152"/>
      <c r="AX345" s="152"/>
      <c r="AY345" s="152"/>
      <c r="AZ345" s="152"/>
      <c r="BA345" s="152"/>
      <c r="BB345" s="152"/>
      <c r="BC345" s="152"/>
      <c r="BD345" s="152"/>
      <c r="BE345" s="152"/>
      <c r="BF345" s="152"/>
      <c r="BG345" s="152"/>
    </row>
    <row r="346" spans="1:59" outlineLevel="1" x14ac:dyDescent="0.2">
      <c r="A346" s="159"/>
      <c r="B346" s="160"/>
      <c r="C346" s="193" t="s">
        <v>2125</v>
      </c>
      <c r="D346" s="191"/>
      <c r="E346" s="192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52"/>
      <c r="X346" s="152"/>
      <c r="Y346" s="152"/>
      <c r="Z346" s="152"/>
      <c r="AA346" s="152"/>
      <c r="AB346" s="152"/>
      <c r="AC346" s="152"/>
      <c r="AD346" s="152"/>
      <c r="AE346" s="152"/>
      <c r="AF346" s="152" t="s">
        <v>329</v>
      </c>
      <c r="AG346" s="152">
        <v>0</v>
      </c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  <c r="AV346" s="152"/>
      <c r="AW346" s="152"/>
      <c r="AX346" s="152"/>
      <c r="AY346" s="152"/>
      <c r="AZ346" s="152"/>
      <c r="BA346" s="152"/>
      <c r="BB346" s="152"/>
      <c r="BC346" s="152"/>
      <c r="BD346" s="152"/>
      <c r="BE346" s="152"/>
      <c r="BF346" s="152"/>
      <c r="BG346" s="152"/>
    </row>
    <row r="347" spans="1:59" outlineLevel="1" x14ac:dyDescent="0.2">
      <c r="A347" s="159"/>
      <c r="B347" s="160"/>
      <c r="C347" s="193" t="s">
        <v>148</v>
      </c>
      <c r="D347" s="191"/>
      <c r="E347" s="192">
        <v>4</v>
      </c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52"/>
      <c r="X347" s="152"/>
      <c r="Y347" s="152"/>
      <c r="Z347" s="152"/>
      <c r="AA347" s="152"/>
      <c r="AB347" s="152"/>
      <c r="AC347" s="152"/>
      <c r="AD347" s="152"/>
      <c r="AE347" s="152"/>
      <c r="AF347" s="152" t="s">
        <v>329</v>
      </c>
      <c r="AG347" s="152">
        <v>0</v>
      </c>
      <c r="AH347" s="152"/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  <c r="AV347" s="152"/>
      <c r="AW347" s="152"/>
      <c r="AX347" s="152"/>
      <c r="AY347" s="152"/>
      <c r="AZ347" s="152"/>
      <c r="BA347" s="152"/>
      <c r="BB347" s="152"/>
      <c r="BC347" s="152"/>
      <c r="BD347" s="152"/>
      <c r="BE347" s="152"/>
      <c r="BF347" s="152"/>
      <c r="BG347" s="152"/>
    </row>
    <row r="348" spans="1:59" ht="22.5" outlineLevel="1" x14ac:dyDescent="0.2">
      <c r="A348" s="171">
        <v>72</v>
      </c>
      <c r="B348" s="172" t="s">
        <v>2303</v>
      </c>
      <c r="C348" s="187" t="s">
        <v>2304</v>
      </c>
      <c r="D348" s="173" t="s">
        <v>395</v>
      </c>
      <c r="E348" s="174">
        <v>4</v>
      </c>
      <c r="F348" s="175"/>
      <c r="G348" s="176">
        <f>ROUND(E348*F348,2)</f>
        <v>0</v>
      </c>
      <c r="H348" s="175"/>
      <c r="I348" s="176">
        <f>ROUND(E348*H348,2)</f>
        <v>0</v>
      </c>
      <c r="J348" s="175"/>
      <c r="K348" s="176">
        <f>ROUND(E348*J348,2)</f>
        <v>0</v>
      </c>
      <c r="L348" s="176">
        <v>15</v>
      </c>
      <c r="M348" s="176">
        <f>G348*(1+L348/100)</f>
        <v>0</v>
      </c>
      <c r="N348" s="176">
        <v>4.8000000000000001E-4</v>
      </c>
      <c r="O348" s="176">
        <f>ROUND(E348*N348,2)</f>
        <v>0</v>
      </c>
      <c r="P348" s="176">
        <v>0</v>
      </c>
      <c r="Q348" s="176">
        <f>ROUND(E348*P348,2)</f>
        <v>0</v>
      </c>
      <c r="R348" s="176" t="s">
        <v>1704</v>
      </c>
      <c r="S348" s="176" t="s">
        <v>269</v>
      </c>
      <c r="T348" s="161">
        <v>0.26900000000000002</v>
      </c>
      <c r="U348" s="161">
        <f>ROUND(E348*T348,2)</f>
        <v>1.08</v>
      </c>
      <c r="V348" s="161"/>
      <c r="W348" s="152"/>
      <c r="X348" s="152"/>
      <c r="Y348" s="152"/>
      <c r="Z348" s="152"/>
      <c r="AA348" s="152"/>
      <c r="AB348" s="152"/>
      <c r="AC348" s="152"/>
      <c r="AD348" s="152"/>
      <c r="AE348" s="152"/>
      <c r="AF348" s="152" t="s">
        <v>1756</v>
      </c>
      <c r="AG348" s="152"/>
      <c r="AH348" s="152"/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  <c r="AV348" s="152"/>
      <c r="AW348" s="152"/>
      <c r="AX348" s="152"/>
      <c r="AY348" s="152"/>
      <c r="AZ348" s="152"/>
      <c r="BA348" s="152"/>
      <c r="BB348" s="152"/>
      <c r="BC348" s="152"/>
      <c r="BD348" s="152"/>
      <c r="BE348" s="152"/>
      <c r="BF348" s="152"/>
      <c r="BG348" s="152"/>
    </row>
    <row r="349" spans="1:59" outlineLevel="1" x14ac:dyDescent="0.2">
      <c r="A349" s="159"/>
      <c r="B349" s="160"/>
      <c r="C349" s="248" t="s">
        <v>2305</v>
      </c>
      <c r="D349" s="249"/>
      <c r="E349" s="249"/>
      <c r="F349" s="249"/>
      <c r="G349" s="249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52"/>
      <c r="X349" s="152"/>
      <c r="Y349" s="152"/>
      <c r="Z349" s="152"/>
      <c r="AA349" s="152"/>
      <c r="AB349" s="152"/>
      <c r="AC349" s="152"/>
      <c r="AD349" s="152"/>
      <c r="AE349" s="152"/>
      <c r="AF349" s="152" t="s">
        <v>272</v>
      </c>
      <c r="AG349" s="152"/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  <c r="AV349" s="152"/>
      <c r="AW349" s="152"/>
      <c r="AX349" s="152"/>
      <c r="AY349" s="152"/>
      <c r="AZ349" s="152"/>
      <c r="BA349" s="152"/>
      <c r="BB349" s="152"/>
      <c r="BC349" s="152"/>
      <c r="BD349" s="152"/>
      <c r="BE349" s="152"/>
      <c r="BF349" s="152"/>
      <c r="BG349" s="152"/>
    </row>
    <row r="350" spans="1:59" outlineLevel="1" x14ac:dyDescent="0.2">
      <c r="A350" s="159"/>
      <c r="B350" s="160"/>
      <c r="C350" s="193" t="s">
        <v>2125</v>
      </c>
      <c r="D350" s="191"/>
      <c r="E350" s="192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52"/>
      <c r="X350" s="152"/>
      <c r="Y350" s="152"/>
      <c r="Z350" s="152"/>
      <c r="AA350" s="152"/>
      <c r="AB350" s="152"/>
      <c r="AC350" s="152"/>
      <c r="AD350" s="152"/>
      <c r="AE350" s="152"/>
      <c r="AF350" s="152" t="s">
        <v>329</v>
      </c>
      <c r="AG350" s="152">
        <v>0</v>
      </c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</row>
    <row r="351" spans="1:59" outlineLevel="1" x14ac:dyDescent="0.2">
      <c r="A351" s="159"/>
      <c r="B351" s="160"/>
      <c r="C351" s="193" t="s">
        <v>148</v>
      </c>
      <c r="D351" s="191"/>
      <c r="E351" s="192">
        <v>4</v>
      </c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52"/>
      <c r="X351" s="152"/>
      <c r="Y351" s="152"/>
      <c r="Z351" s="152"/>
      <c r="AA351" s="152"/>
      <c r="AB351" s="152"/>
      <c r="AC351" s="152"/>
      <c r="AD351" s="152"/>
      <c r="AE351" s="152"/>
      <c r="AF351" s="152" t="s">
        <v>329</v>
      </c>
      <c r="AG351" s="152">
        <v>0</v>
      </c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152"/>
      <c r="AW351" s="152"/>
      <c r="AX351" s="152"/>
      <c r="AY351" s="152"/>
      <c r="AZ351" s="152"/>
      <c r="BA351" s="152"/>
      <c r="BB351" s="152"/>
      <c r="BC351" s="152"/>
      <c r="BD351" s="152"/>
      <c r="BE351" s="152"/>
      <c r="BF351" s="152"/>
      <c r="BG351" s="152"/>
    </row>
    <row r="352" spans="1:59" ht="22.5" outlineLevel="1" x14ac:dyDescent="0.2">
      <c r="A352" s="171">
        <v>73</v>
      </c>
      <c r="B352" s="172" t="s">
        <v>2309</v>
      </c>
      <c r="C352" s="187" t="s">
        <v>2310</v>
      </c>
      <c r="D352" s="173" t="s">
        <v>395</v>
      </c>
      <c r="E352" s="174">
        <v>1</v>
      </c>
      <c r="F352" s="175"/>
      <c r="G352" s="176">
        <f>ROUND(E352*F352,2)</f>
        <v>0</v>
      </c>
      <c r="H352" s="175"/>
      <c r="I352" s="176">
        <f>ROUND(E352*H352,2)</f>
        <v>0</v>
      </c>
      <c r="J352" s="175"/>
      <c r="K352" s="176">
        <f>ROUND(E352*J352,2)</f>
        <v>0</v>
      </c>
      <c r="L352" s="176">
        <v>15</v>
      </c>
      <c r="M352" s="176">
        <f>G352*(1+L352/100)</f>
        <v>0</v>
      </c>
      <c r="N352" s="176">
        <v>0</v>
      </c>
      <c r="O352" s="176">
        <f>ROUND(E352*N352,2)</f>
        <v>0</v>
      </c>
      <c r="P352" s="176">
        <v>0</v>
      </c>
      <c r="Q352" s="176">
        <f>ROUND(E352*P352,2)</f>
        <v>0</v>
      </c>
      <c r="R352" s="176" t="s">
        <v>1836</v>
      </c>
      <c r="S352" s="176" t="s">
        <v>269</v>
      </c>
      <c r="T352" s="161">
        <v>0.433</v>
      </c>
      <c r="U352" s="161">
        <f>ROUND(E352*T352,2)</f>
        <v>0.43</v>
      </c>
      <c r="V352" s="161"/>
      <c r="W352" s="152"/>
      <c r="X352" s="152"/>
      <c r="Y352" s="152"/>
      <c r="Z352" s="152"/>
      <c r="AA352" s="152"/>
      <c r="AB352" s="152"/>
      <c r="AC352" s="152"/>
      <c r="AD352" s="152"/>
      <c r="AE352" s="152"/>
      <c r="AF352" s="152" t="s">
        <v>1756</v>
      </c>
      <c r="AG352" s="152"/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</row>
    <row r="353" spans="1:59" outlineLevel="1" x14ac:dyDescent="0.2">
      <c r="A353" s="159"/>
      <c r="B353" s="160"/>
      <c r="C353" s="248" t="s">
        <v>2311</v>
      </c>
      <c r="D353" s="249"/>
      <c r="E353" s="249"/>
      <c r="F353" s="249"/>
      <c r="G353" s="249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52"/>
      <c r="X353" s="152"/>
      <c r="Y353" s="152"/>
      <c r="Z353" s="152"/>
      <c r="AA353" s="152"/>
      <c r="AB353" s="152"/>
      <c r="AC353" s="152"/>
      <c r="AD353" s="152"/>
      <c r="AE353" s="152"/>
      <c r="AF353" s="152" t="s">
        <v>272</v>
      </c>
      <c r="AG353" s="152"/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152"/>
      <c r="AW353" s="152"/>
      <c r="AX353" s="152"/>
      <c r="AY353" s="152"/>
      <c r="AZ353" s="152"/>
      <c r="BA353" s="152"/>
      <c r="BB353" s="152"/>
      <c r="BC353" s="152"/>
      <c r="BD353" s="152"/>
      <c r="BE353" s="152"/>
      <c r="BF353" s="152"/>
      <c r="BG353" s="152"/>
    </row>
    <row r="354" spans="1:59" outlineLevel="1" x14ac:dyDescent="0.2">
      <c r="A354" s="159"/>
      <c r="B354" s="160"/>
      <c r="C354" s="246" t="s">
        <v>2312</v>
      </c>
      <c r="D354" s="247"/>
      <c r="E354" s="247"/>
      <c r="F354" s="247"/>
      <c r="G354" s="247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52"/>
      <c r="X354" s="152"/>
      <c r="Y354" s="152"/>
      <c r="Z354" s="152"/>
      <c r="AA354" s="152"/>
      <c r="AB354" s="152"/>
      <c r="AC354" s="152"/>
      <c r="AD354" s="152"/>
      <c r="AE354" s="152"/>
      <c r="AF354" s="152" t="s">
        <v>272</v>
      </c>
      <c r="AG354" s="152"/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152"/>
      <c r="AW354" s="152"/>
      <c r="AX354" s="152"/>
      <c r="AY354" s="152"/>
      <c r="AZ354" s="152"/>
      <c r="BA354" s="152"/>
      <c r="BB354" s="152"/>
      <c r="BC354" s="152"/>
      <c r="BD354" s="152"/>
      <c r="BE354" s="152"/>
      <c r="BF354" s="152"/>
      <c r="BG354" s="152"/>
    </row>
    <row r="355" spans="1:59" outlineLevel="1" x14ac:dyDescent="0.2">
      <c r="A355" s="159"/>
      <c r="B355" s="160"/>
      <c r="C355" s="193" t="s">
        <v>2099</v>
      </c>
      <c r="D355" s="191"/>
      <c r="E355" s="192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52"/>
      <c r="X355" s="152"/>
      <c r="Y355" s="152"/>
      <c r="Z355" s="152"/>
      <c r="AA355" s="152"/>
      <c r="AB355" s="152"/>
      <c r="AC355" s="152"/>
      <c r="AD355" s="152"/>
      <c r="AE355" s="152"/>
      <c r="AF355" s="152" t="s">
        <v>329</v>
      </c>
      <c r="AG355" s="152">
        <v>0</v>
      </c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152"/>
      <c r="AW355" s="152"/>
      <c r="AX355" s="152"/>
      <c r="AY355" s="152"/>
      <c r="AZ355" s="152"/>
      <c r="BA355" s="152"/>
      <c r="BB355" s="152"/>
      <c r="BC355" s="152"/>
      <c r="BD355" s="152"/>
      <c r="BE355" s="152"/>
      <c r="BF355" s="152"/>
      <c r="BG355" s="152"/>
    </row>
    <row r="356" spans="1:59" outlineLevel="1" x14ac:dyDescent="0.2">
      <c r="A356" s="159"/>
      <c r="B356" s="160"/>
      <c r="C356" s="193" t="s">
        <v>59</v>
      </c>
      <c r="D356" s="191"/>
      <c r="E356" s="192">
        <v>1</v>
      </c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52"/>
      <c r="X356" s="152"/>
      <c r="Y356" s="152"/>
      <c r="Z356" s="152"/>
      <c r="AA356" s="152"/>
      <c r="AB356" s="152"/>
      <c r="AC356" s="152"/>
      <c r="AD356" s="152"/>
      <c r="AE356" s="152"/>
      <c r="AF356" s="152" t="s">
        <v>329</v>
      </c>
      <c r="AG356" s="152">
        <v>0</v>
      </c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152"/>
      <c r="AW356" s="152"/>
      <c r="AX356" s="152"/>
      <c r="AY356" s="152"/>
      <c r="AZ356" s="152"/>
      <c r="BA356" s="152"/>
      <c r="BB356" s="152"/>
      <c r="BC356" s="152"/>
      <c r="BD356" s="152"/>
      <c r="BE356" s="152"/>
      <c r="BF356" s="152"/>
      <c r="BG356" s="152"/>
    </row>
    <row r="357" spans="1:59" ht="22.5" outlineLevel="1" x14ac:dyDescent="0.2">
      <c r="A357" s="171">
        <v>74</v>
      </c>
      <c r="B357" s="172" t="s">
        <v>2313</v>
      </c>
      <c r="C357" s="187" t="s">
        <v>2314</v>
      </c>
      <c r="D357" s="173" t="s">
        <v>395</v>
      </c>
      <c r="E357" s="174">
        <v>1</v>
      </c>
      <c r="F357" s="175"/>
      <c r="G357" s="176">
        <f>ROUND(E357*F357,2)</f>
        <v>0</v>
      </c>
      <c r="H357" s="175"/>
      <c r="I357" s="176">
        <f>ROUND(E357*H357,2)</f>
        <v>0</v>
      </c>
      <c r="J357" s="175"/>
      <c r="K357" s="176">
        <f>ROUND(E357*J357,2)</f>
        <v>0</v>
      </c>
      <c r="L357" s="176">
        <v>15</v>
      </c>
      <c r="M357" s="176">
        <f>G357*(1+L357/100)</f>
        <v>0</v>
      </c>
      <c r="N357" s="176">
        <v>1.1999999999999999E-3</v>
      </c>
      <c r="O357" s="176">
        <f>ROUND(E357*N357,2)</f>
        <v>0</v>
      </c>
      <c r="P357" s="176">
        <v>0</v>
      </c>
      <c r="Q357" s="176">
        <f>ROUND(E357*P357,2)</f>
        <v>0</v>
      </c>
      <c r="R357" s="176" t="s">
        <v>1704</v>
      </c>
      <c r="S357" s="176" t="s">
        <v>269</v>
      </c>
      <c r="T357" s="161">
        <v>0.35099999999999998</v>
      </c>
      <c r="U357" s="161">
        <f>ROUND(E357*T357,2)</f>
        <v>0.35</v>
      </c>
      <c r="V357" s="161"/>
      <c r="W357" s="152"/>
      <c r="X357" s="152"/>
      <c r="Y357" s="152"/>
      <c r="Z357" s="152"/>
      <c r="AA357" s="152"/>
      <c r="AB357" s="152"/>
      <c r="AC357" s="152"/>
      <c r="AD357" s="152"/>
      <c r="AE357" s="152"/>
      <c r="AF357" s="152" t="s">
        <v>1756</v>
      </c>
      <c r="AG357" s="152"/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  <c r="AV357" s="152"/>
      <c r="AW357" s="152"/>
      <c r="AX357" s="152"/>
      <c r="AY357" s="152"/>
      <c r="AZ357" s="152"/>
      <c r="BA357" s="152"/>
      <c r="BB357" s="152"/>
      <c r="BC357" s="152"/>
      <c r="BD357" s="152"/>
      <c r="BE357" s="152"/>
      <c r="BF357" s="152"/>
      <c r="BG357" s="152"/>
    </row>
    <row r="358" spans="1:59" outlineLevel="1" x14ac:dyDescent="0.2">
      <c r="A358" s="159"/>
      <c r="B358" s="160"/>
      <c r="C358" s="248" t="s">
        <v>2315</v>
      </c>
      <c r="D358" s="249"/>
      <c r="E358" s="249"/>
      <c r="F358" s="249"/>
      <c r="G358" s="249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52"/>
      <c r="X358" s="152"/>
      <c r="Y358" s="152"/>
      <c r="Z358" s="152"/>
      <c r="AA358" s="152"/>
      <c r="AB358" s="152"/>
      <c r="AC358" s="152"/>
      <c r="AD358" s="152"/>
      <c r="AE358" s="152"/>
      <c r="AF358" s="152" t="s">
        <v>272</v>
      </c>
      <c r="AG358" s="152"/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152"/>
      <c r="AW358" s="152"/>
      <c r="AX358" s="152"/>
      <c r="AY358" s="152"/>
      <c r="AZ358" s="152"/>
      <c r="BA358" s="152"/>
      <c r="BB358" s="152"/>
      <c r="BC358" s="152"/>
      <c r="BD358" s="152"/>
      <c r="BE358" s="152"/>
      <c r="BF358" s="152"/>
      <c r="BG358" s="152"/>
    </row>
    <row r="359" spans="1:59" outlineLevel="1" x14ac:dyDescent="0.2">
      <c r="A359" s="159"/>
      <c r="B359" s="160"/>
      <c r="C359" s="193" t="s">
        <v>2099</v>
      </c>
      <c r="D359" s="191"/>
      <c r="E359" s="192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52"/>
      <c r="X359" s="152"/>
      <c r="Y359" s="152"/>
      <c r="Z359" s="152"/>
      <c r="AA359" s="152"/>
      <c r="AB359" s="152"/>
      <c r="AC359" s="152"/>
      <c r="AD359" s="152"/>
      <c r="AE359" s="152"/>
      <c r="AF359" s="152" t="s">
        <v>329</v>
      </c>
      <c r="AG359" s="152">
        <v>0</v>
      </c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  <c r="AV359" s="152"/>
      <c r="AW359" s="152"/>
      <c r="AX359" s="152"/>
      <c r="AY359" s="152"/>
      <c r="AZ359" s="152"/>
      <c r="BA359" s="152"/>
      <c r="BB359" s="152"/>
      <c r="BC359" s="152"/>
      <c r="BD359" s="152"/>
      <c r="BE359" s="152"/>
      <c r="BF359" s="152"/>
      <c r="BG359" s="152"/>
    </row>
    <row r="360" spans="1:59" outlineLevel="1" x14ac:dyDescent="0.2">
      <c r="A360" s="159"/>
      <c r="B360" s="160"/>
      <c r="C360" s="193" t="s">
        <v>59</v>
      </c>
      <c r="D360" s="191"/>
      <c r="E360" s="192">
        <v>1</v>
      </c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52"/>
      <c r="X360" s="152"/>
      <c r="Y360" s="152"/>
      <c r="Z360" s="152"/>
      <c r="AA360" s="152"/>
      <c r="AB360" s="152"/>
      <c r="AC360" s="152"/>
      <c r="AD360" s="152"/>
      <c r="AE360" s="152"/>
      <c r="AF360" s="152" t="s">
        <v>329</v>
      </c>
      <c r="AG360" s="152">
        <v>0</v>
      </c>
      <c r="AH360" s="152"/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  <c r="AV360" s="152"/>
      <c r="AW360" s="152"/>
      <c r="AX360" s="152"/>
      <c r="AY360" s="152"/>
      <c r="AZ360" s="152"/>
      <c r="BA360" s="152"/>
      <c r="BB360" s="152"/>
      <c r="BC360" s="152"/>
      <c r="BD360" s="152"/>
      <c r="BE360" s="152"/>
      <c r="BF360" s="152"/>
      <c r="BG360" s="152"/>
    </row>
    <row r="361" spans="1:59" outlineLevel="1" x14ac:dyDescent="0.2">
      <c r="A361" s="171">
        <v>75</v>
      </c>
      <c r="B361" s="172" t="s">
        <v>2316</v>
      </c>
      <c r="C361" s="187" t="s">
        <v>2317</v>
      </c>
      <c r="D361" s="173" t="s">
        <v>1541</v>
      </c>
      <c r="E361" s="174">
        <v>1</v>
      </c>
      <c r="F361" s="175"/>
      <c r="G361" s="176">
        <f>ROUND(E361*F361,2)</f>
        <v>0</v>
      </c>
      <c r="H361" s="175"/>
      <c r="I361" s="176">
        <f>ROUND(E361*H361,2)</f>
        <v>0</v>
      </c>
      <c r="J361" s="175"/>
      <c r="K361" s="176">
        <f>ROUND(E361*J361,2)</f>
        <v>0</v>
      </c>
      <c r="L361" s="176">
        <v>15</v>
      </c>
      <c r="M361" s="176">
        <f>G361*(1+L361/100)</f>
        <v>0</v>
      </c>
      <c r="N361" s="176">
        <v>5.2999999999999998E-4</v>
      </c>
      <c r="O361" s="176">
        <f>ROUND(E361*N361,2)</f>
        <v>0</v>
      </c>
      <c r="P361" s="176">
        <v>0</v>
      </c>
      <c r="Q361" s="176">
        <f>ROUND(E361*P361,2)</f>
        <v>0</v>
      </c>
      <c r="R361" s="176" t="s">
        <v>1836</v>
      </c>
      <c r="S361" s="176" t="s">
        <v>269</v>
      </c>
      <c r="T361" s="161">
        <v>0.25</v>
      </c>
      <c r="U361" s="161">
        <f>ROUND(E361*T361,2)</f>
        <v>0.25</v>
      </c>
      <c r="V361" s="161"/>
      <c r="W361" s="152"/>
      <c r="X361" s="152"/>
      <c r="Y361" s="152"/>
      <c r="Z361" s="152"/>
      <c r="AA361" s="152"/>
      <c r="AB361" s="152"/>
      <c r="AC361" s="152"/>
      <c r="AD361" s="152"/>
      <c r="AE361" s="152"/>
      <c r="AF361" s="152" t="s">
        <v>1756</v>
      </c>
      <c r="AG361" s="152"/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  <c r="AV361" s="152"/>
      <c r="AW361" s="152"/>
      <c r="AX361" s="152"/>
      <c r="AY361" s="152"/>
      <c r="AZ361" s="152"/>
      <c r="BA361" s="152"/>
      <c r="BB361" s="152"/>
      <c r="BC361" s="152"/>
      <c r="BD361" s="152"/>
      <c r="BE361" s="152"/>
      <c r="BF361" s="152"/>
      <c r="BG361" s="152"/>
    </row>
    <row r="362" spans="1:59" outlineLevel="1" x14ac:dyDescent="0.2">
      <c r="A362" s="159"/>
      <c r="B362" s="160"/>
      <c r="C362" s="248" t="s">
        <v>2318</v>
      </c>
      <c r="D362" s="249"/>
      <c r="E362" s="249"/>
      <c r="F362" s="249"/>
      <c r="G362" s="249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52"/>
      <c r="X362" s="152"/>
      <c r="Y362" s="152"/>
      <c r="Z362" s="152"/>
      <c r="AA362" s="152"/>
      <c r="AB362" s="152"/>
      <c r="AC362" s="152"/>
      <c r="AD362" s="152"/>
      <c r="AE362" s="152"/>
      <c r="AF362" s="152" t="s">
        <v>272</v>
      </c>
      <c r="AG362" s="152"/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  <c r="AV362" s="152"/>
      <c r="AW362" s="152"/>
      <c r="AX362" s="152"/>
      <c r="AY362" s="152"/>
      <c r="AZ362" s="152"/>
      <c r="BA362" s="152"/>
      <c r="BB362" s="152"/>
      <c r="BC362" s="152"/>
      <c r="BD362" s="152"/>
      <c r="BE362" s="152"/>
      <c r="BF362" s="152"/>
      <c r="BG362" s="152"/>
    </row>
    <row r="363" spans="1:59" outlineLevel="1" x14ac:dyDescent="0.2">
      <c r="A363" s="159"/>
      <c r="B363" s="160"/>
      <c r="C363" s="193" t="s">
        <v>2099</v>
      </c>
      <c r="D363" s="191"/>
      <c r="E363" s="192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52"/>
      <c r="X363" s="152"/>
      <c r="Y363" s="152"/>
      <c r="Z363" s="152"/>
      <c r="AA363" s="152"/>
      <c r="AB363" s="152"/>
      <c r="AC363" s="152"/>
      <c r="AD363" s="152"/>
      <c r="AE363" s="152"/>
      <c r="AF363" s="152" t="s">
        <v>329</v>
      </c>
      <c r="AG363" s="152">
        <v>0</v>
      </c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  <c r="AV363" s="152"/>
      <c r="AW363" s="152"/>
      <c r="AX363" s="152"/>
      <c r="AY363" s="152"/>
      <c r="AZ363" s="152"/>
      <c r="BA363" s="152"/>
      <c r="BB363" s="152"/>
      <c r="BC363" s="152"/>
      <c r="BD363" s="152"/>
      <c r="BE363" s="152"/>
      <c r="BF363" s="152"/>
      <c r="BG363" s="152"/>
    </row>
    <row r="364" spans="1:59" outlineLevel="1" x14ac:dyDescent="0.2">
      <c r="A364" s="159"/>
      <c r="B364" s="160"/>
      <c r="C364" s="193" t="s">
        <v>59</v>
      </c>
      <c r="D364" s="191"/>
      <c r="E364" s="192">
        <v>1</v>
      </c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52"/>
      <c r="X364" s="152"/>
      <c r="Y364" s="152"/>
      <c r="Z364" s="152"/>
      <c r="AA364" s="152"/>
      <c r="AB364" s="152"/>
      <c r="AC364" s="152"/>
      <c r="AD364" s="152"/>
      <c r="AE364" s="152"/>
      <c r="AF364" s="152" t="s">
        <v>329</v>
      </c>
      <c r="AG364" s="152">
        <v>0</v>
      </c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  <c r="AV364" s="152"/>
      <c r="AW364" s="152"/>
      <c r="AX364" s="152"/>
      <c r="AY364" s="152"/>
      <c r="AZ364" s="152"/>
      <c r="BA364" s="152"/>
      <c r="BB364" s="152"/>
      <c r="BC364" s="152"/>
      <c r="BD364" s="152"/>
      <c r="BE364" s="152"/>
      <c r="BF364" s="152"/>
      <c r="BG364" s="152"/>
    </row>
    <row r="365" spans="1:59" ht="45" outlineLevel="1" x14ac:dyDescent="0.2">
      <c r="A365" s="171">
        <v>76</v>
      </c>
      <c r="B365" s="172" t="s">
        <v>2319</v>
      </c>
      <c r="C365" s="187" t="s">
        <v>2320</v>
      </c>
      <c r="D365" s="173" t="s">
        <v>395</v>
      </c>
      <c r="E365" s="174">
        <v>1</v>
      </c>
      <c r="F365" s="175"/>
      <c r="G365" s="176">
        <f>ROUND(E365*F365,2)</f>
        <v>0</v>
      </c>
      <c r="H365" s="175"/>
      <c r="I365" s="176">
        <f>ROUND(E365*H365,2)</f>
        <v>0</v>
      </c>
      <c r="J365" s="175"/>
      <c r="K365" s="176">
        <f>ROUND(E365*J365,2)</f>
        <v>0</v>
      </c>
      <c r="L365" s="176">
        <v>15</v>
      </c>
      <c r="M365" s="176">
        <f>G365*(1+L365/100)</f>
        <v>0</v>
      </c>
      <c r="N365" s="176">
        <v>2.8999999999999998E-3</v>
      </c>
      <c r="O365" s="176">
        <f>ROUND(E365*N365,2)</f>
        <v>0</v>
      </c>
      <c r="P365" s="176">
        <v>0</v>
      </c>
      <c r="Q365" s="176">
        <f>ROUND(E365*P365,2)</f>
        <v>0</v>
      </c>
      <c r="R365" s="176" t="s">
        <v>396</v>
      </c>
      <c r="S365" s="176" t="s">
        <v>269</v>
      </c>
      <c r="T365" s="161">
        <v>0</v>
      </c>
      <c r="U365" s="161">
        <f>ROUND(E365*T365,2)</f>
        <v>0</v>
      </c>
      <c r="V365" s="161"/>
      <c r="W365" s="152"/>
      <c r="X365" s="152"/>
      <c r="Y365" s="152"/>
      <c r="Z365" s="152"/>
      <c r="AA365" s="152"/>
      <c r="AB365" s="152"/>
      <c r="AC365" s="152"/>
      <c r="AD365" s="152"/>
      <c r="AE365" s="152"/>
      <c r="AF365" s="152" t="s">
        <v>1759</v>
      </c>
      <c r="AG365" s="152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</row>
    <row r="366" spans="1:59" outlineLevel="1" x14ac:dyDescent="0.2">
      <c r="A366" s="159"/>
      <c r="B366" s="160"/>
      <c r="C366" s="248" t="s">
        <v>2321</v>
      </c>
      <c r="D366" s="249"/>
      <c r="E366" s="249"/>
      <c r="F366" s="249"/>
      <c r="G366" s="249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52"/>
      <c r="X366" s="152"/>
      <c r="Y366" s="152"/>
      <c r="Z366" s="152"/>
      <c r="AA366" s="152"/>
      <c r="AB366" s="152"/>
      <c r="AC366" s="152"/>
      <c r="AD366" s="152"/>
      <c r="AE366" s="152"/>
      <c r="AF366" s="152" t="s">
        <v>272</v>
      </c>
      <c r="AG366" s="152"/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  <c r="AV366" s="152"/>
      <c r="AW366" s="152"/>
      <c r="AX366" s="152"/>
      <c r="AY366" s="152"/>
      <c r="AZ366" s="152"/>
      <c r="BA366" s="152"/>
      <c r="BB366" s="152"/>
      <c r="BC366" s="152"/>
      <c r="BD366" s="152"/>
      <c r="BE366" s="152"/>
      <c r="BF366" s="152"/>
      <c r="BG366" s="152"/>
    </row>
    <row r="367" spans="1:59" outlineLevel="1" x14ac:dyDescent="0.2">
      <c r="A367" s="159"/>
      <c r="B367" s="160"/>
      <c r="C367" s="193" t="s">
        <v>2099</v>
      </c>
      <c r="D367" s="191"/>
      <c r="E367" s="192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52"/>
      <c r="X367" s="152"/>
      <c r="Y367" s="152"/>
      <c r="Z367" s="152"/>
      <c r="AA367" s="152"/>
      <c r="AB367" s="152"/>
      <c r="AC367" s="152"/>
      <c r="AD367" s="152"/>
      <c r="AE367" s="152"/>
      <c r="AF367" s="152" t="s">
        <v>329</v>
      </c>
      <c r="AG367" s="152">
        <v>0</v>
      </c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  <c r="AV367" s="152"/>
      <c r="AW367" s="152"/>
      <c r="AX367" s="152"/>
      <c r="AY367" s="152"/>
      <c r="AZ367" s="152"/>
      <c r="BA367" s="152"/>
      <c r="BB367" s="152"/>
      <c r="BC367" s="152"/>
      <c r="BD367" s="152"/>
      <c r="BE367" s="152"/>
      <c r="BF367" s="152"/>
      <c r="BG367" s="152"/>
    </row>
    <row r="368" spans="1:59" outlineLevel="1" x14ac:dyDescent="0.2">
      <c r="A368" s="159"/>
      <c r="B368" s="160"/>
      <c r="C368" s="193" t="s">
        <v>59</v>
      </c>
      <c r="D368" s="191"/>
      <c r="E368" s="192">
        <v>1</v>
      </c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52"/>
      <c r="X368" s="152"/>
      <c r="Y368" s="152"/>
      <c r="Z368" s="152"/>
      <c r="AA368" s="152"/>
      <c r="AB368" s="152"/>
      <c r="AC368" s="152"/>
      <c r="AD368" s="152"/>
      <c r="AE368" s="152"/>
      <c r="AF368" s="152" t="s">
        <v>329</v>
      </c>
      <c r="AG368" s="152">
        <v>0</v>
      </c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  <c r="AV368" s="152"/>
      <c r="AW368" s="152"/>
      <c r="AX368" s="152"/>
      <c r="AY368" s="152"/>
      <c r="AZ368" s="152"/>
      <c r="BA368" s="152"/>
      <c r="BB368" s="152"/>
      <c r="BC368" s="152"/>
      <c r="BD368" s="152"/>
      <c r="BE368" s="152"/>
      <c r="BF368" s="152"/>
      <c r="BG368" s="152"/>
    </row>
    <row r="369" spans="1:59" outlineLevel="1" x14ac:dyDescent="0.2">
      <c r="A369" s="171">
        <v>77</v>
      </c>
      <c r="B369" s="172" t="s">
        <v>2322</v>
      </c>
      <c r="C369" s="187" t="s">
        <v>2323</v>
      </c>
      <c r="D369" s="173" t="s">
        <v>1500</v>
      </c>
      <c r="E369" s="174">
        <v>1</v>
      </c>
      <c r="F369" s="175"/>
      <c r="G369" s="176">
        <f>ROUND(E369*F369,2)</f>
        <v>0</v>
      </c>
      <c r="H369" s="175"/>
      <c r="I369" s="176">
        <f>ROUND(E369*H369,2)</f>
        <v>0</v>
      </c>
      <c r="J369" s="175"/>
      <c r="K369" s="176">
        <f>ROUND(E369*J369,2)</f>
        <v>0</v>
      </c>
      <c r="L369" s="176">
        <v>15</v>
      </c>
      <c r="M369" s="176">
        <f>G369*(1+L369/100)</f>
        <v>0</v>
      </c>
      <c r="N369" s="176">
        <v>5.0000000000000001E-3</v>
      </c>
      <c r="O369" s="176">
        <f>ROUND(E369*N369,2)</f>
        <v>0.01</v>
      </c>
      <c r="P369" s="176">
        <v>0</v>
      </c>
      <c r="Q369" s="176">
        <f>ROUND(E369*P369,2)</f>
        <v>0</v>
      </c>
      <c r="R369" s="176"/>
      <c r="S369" s="176" t="s">
        <v>265</v>
      </c>
      <c r="T369" s="161">
        <v>0</v>
      </c>
      <c r="U369" s="161">
        <f>ROUND(E369*T369,2)</f>
        <v>0</v>
      </c>
      <c r="V369" s="161"/>
      <c r="W369" s="152"/>
      <c r="X369" s="152"/>
      <c r="Y369" s="152"/>
      <c r="Z369" s="152"/>
      <c r="AA369" s="152"/>
      <c r="AB369" s="152"/>
      <c r="AC369" s="152"/>
      <c r="AD369" s="152"/>
      <c r="AE369" s="152"/>
      <c r="AF369" s="152" t="s">
        <v>1756</v>
      </c>
      <c r="AG369" s="152"/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</row>
    <row r="370" spans="1:59" outlineLevel="1" x14ac:dyDescent="0.2">
      <c r="A370" s="159"/>
      <c r="B370" s="160"/>
      <c r="C370" s="248" t="s">
        <v>2323</v>
      </c>
      <c r="D370" s="249"/>
      <c r="E370" s="249"/>
      <c r="F370" s="249"/>
      <c r="G370" s="249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52"/>
      <c r="X370" s="152"/>
      <c r="Y370" s="152"/>
      <c r="Z370" s="152"/>
      <c r="AA370" s="152"/>
      <c r="AB370" s="152"/>
      <c r="AC370" s="152"/>
      <c r="AD370" s="152"/>
      <c r="AE370" s="152"/>
      <c r="AF370" s="152" t="s">
        <v>272</v>
      </c>
      <c r="AG370" s="152"/>
      <c r="AH370" s="152"/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  <c r="AV370" s="152"/>
      <c r="AW370" s="152"/>
      <c r="AX370" s="152"/>
      <c r="AY370" s="152"/>
      <c r="AZ370" s="152"/>
      <c r="BA370" s="152"/>
      <c r="BB370" s="152"/>
      <c r="BC370" s="152"/>
      <c r="BD370" s="152"/>
      <c r="BE370" s="152"/>
      <c r="BF370" s="152"/>
      <c r="BG370" s="152"/>
    </row>
    <row r="371" spans="1:59" outlineLevel="1" x14ac:dyDescent="0.2">
      <c r="A371" s="159"/>
      <c r="B371" s="160"/>
      <c r="C371" s="246" t="s">
        <v>3315</v>
      </c>
      <c r="D371" s="247"/>
      <c r="E371" s="247"/>
      <c r="F371" s="247"/>
      <c r="G371" s="247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52"/>
      <c r="X371" s="152"/>
      <c r="Y371" s="152"/>
      <c r="Z371" s="152"/>
      <c r="AA371" s="152"/>
      <c r="AB371" s="152"/>
      <c r="AC371" s="152"/>
      <c r="AD371" s="152"/>
      <c r="AE371" s="152"/>
      <c r="AF371" s="152" t="s">
        <v>272</v>
      </c>
      <c r="AG371" s="152"/>
      <c r="AH371" s="152"/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  <c r="AV371" s="152"/>
      <c r="AW371" s="152"/>
      <c r="AX371" s="152"/>
      <c r="AY371" s="152"/>
      <c r="AZ371" s="152"/>
      <c r="BA371" s="152"/>
      <c r="BB371" s="152"/>
      <c r="BC371" s="152"/>
      <c r="BD371" s="152"/>
      <c r="BE371" s="152"/>
      <c r="BF371" s="152"/>
      <c r="BG371" s="152"/>
    </row>
    <row r="372" spans="1:59" outlineLevel="1" x14ac:dyDescent="0.2">
      <c r="A372" s="159"/>
      <c r="B372" s="160"/>
      <c r="C372" s="193" t="s">
        <v>2099</v>
      </c>
      <c r="D372" s="191"/>
      <c r="E372" s="192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52"/>
      <c r="X372" s="152"/>
      <c r="Y372" s="152"/>
      <c r="Z372" s="152"/>
      <c r="AA372" s="152"/>
      <c r="AB372" s="152"/>
      <c r="AC372" s="152"/>
      <c r="AD372" s="152"/>
      <c r="AE372" s="152"/>
      <c r="AF372" s="152" t="s">
        <v>329</v>
      </c>
      <c r="AG372" s="152">
        <v>0</v>
      </c>
      <c r="AH372" s="152"/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  <c r="AV372" s="152"/>
      <c r="AW372" s="152"/>
      <c r="AX372" s="152"/>
      <c r="AY372" s="152"/>
      <c r="AZ372" s="152"/>
      <c r="BA372" s="152"/>
      <c r="BB372" s="152"/>
      <c r="BC372" s="152"/>
      <c r="BD372" s="152"/>
      <c r="BE372" s="152"/>
      <c r="BF372" s="152"/>
      <c r="BG372" s="152"/>
    </row>
    <row r="373" spans="1:59" outlineLevel="1" x14ac:dyDescent="0.2">
      <c r="A373" s="159"/>
      <c r="B373" s="160"/>
      <c r="C373" s="193" t="s">
        <v>59</v>
      </c>
      <c r="D373" s="191"/>
      <c r="E373" s="192">
        <v>1</v>
      </c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52"/>
      <c r="X373" s="152"/>
      <c r="Y373" s="152"/>
      <c r="Z373" s="152"/>
      <c r="AA373" s="152"/>
      <c r="AB373" s="152"/>
      <c r="AC373" s="152"/>
      <c r="AD373" s="152"/>
      <c r="AE373" s="152"/>
      <c r="AF373" s="152" t="s">
        <v>329</v>
      </c>
      <c r="AG373" s="152">
        <v>0</v>
      </c>
      <c r="AH373" s="152"/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  <c r="AV373" s="152"/>
      <c r="AW373" s="152"/>
      <c r="AX373" s="152"/>
      <c r="AY373" s="152"/>
      <c r="AZ373" s="152"/>
      <c r="BA373" s="152"/>
      <c r="BB373" s="152"/>
      <c r="BC373" s="152"/>
      <c r="BD373" s="152"/>
      <c r="BE373" s="152"/>
      <c r="BF373" s="152"/>
      <c r="BG373" s="152"/>
    </row>
    <row r="374" spans="1:59" ht="22.5" outlineLevel="1" x14ac:dyDescent="0.2">
      <c r="A374" s="171">
        <v>78</v>
      </c>
      <c r="B374" s="172" t="s">
        <v>2325</v>
      </c>
      <c r="C374" s="187" t="s">
        <v>2326</v>
      </c>
      <c r="D374" s="173" t="s">
        <v>395</v>
      </c>
      <c r="E374" s="174">
        <v>1</v>
      </c>
      <c r="F374" s="175"/>
      <c r="G374" s="176">
        <f>ROUND(E374*F374,2)</f>
        <v>0</v>
      </c>
      <c r="H374" s="175"/>
      <c r="I374" s="176">
        <f>ROUND(E374*H374,2)</f>
        <v>0</v>
      </c>
      <c r="J374" s="175"/>
      <c r="K374" s="176">
        <f>ROUND(E374*J374,2)</f>
        <v>0</v>
      </c>
      <c r="L374" s="176">
        <v>15</v>
      </c>
      <c r="M374" s="176">
        <f>G374*(1+L374/100)</f>
        <v>0</v>
      </c>
      <c r="N374" s="176">
        <v>7.6000000000000004E-4</v>
      </c>
      <c r="O374" s="176">
        <f>ROUND(E374*N374,2)</f>
        <v>0</v>
      </c>
      <c r="P374" s="176">
        <v>0</v>
      </c>
      <c r="Q374" s="176">
        <f>ROUND(E374*P374,2)</f>
        <v>0</v>
      </c>
      <c r="R374" s="176" t="s">
        <v>1704</v>
      </c>
      <c r="S374" s="176" t="s">
        <v>269</v>
      </c>
      <c r="T374" s="161">
        <v>0.48899999999999999</v>
      </c>
      <c r="U374" s="161">
        <f>ROUND(E374*T374,2)</f>
        <v>0.49</v>
      </c>
      <c r="V374" s="161"/>
      <c r="W374" s="152"/>
      <c r="X374" s="152"/>
      <c r="Y374" s="152"/>
      <c r="Z374" s="152"/>
      <c r="AA374" s="152"/>
      <c r="AB374" s="152"/>
      <c r="AC374" s="152"/>
      <c r="AD374" s="152"/>
      <c r="AE374" s="152"/>
      <c r="AF374" s="152" t="s">
        <v>1756</v>
      </c>
      <c r="AG374" s="152"/>
      <c r="AH374" s="152"/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  <c r="AV374" s="152"/>
      <c r="AW374" s="152"/>
      <c r="AX374" s="152"/>
      <c r="AY374" s="152"/>
      <c r="AZ374" s="152"/>
      <c r="BA374" s="152"/>
      <c r="BB374" s="152"/>
      <c r="BC374" s="152"/>
      <c r="BD374" s="152"/>
      <c r="BE374" s="152"/>
      <c r="BF374" s="152"/>
      <c r="BG374" s="152"/>
    </row>
    <row r="375" spans="1:59" outlineLevel="1" x14ac:dyDescent="0.2">
      <c r="A375" s="159"/>
      <c r="B375" s="160"/>
      <c r="C375" s="248" t="s">
        <v>2327</v>
      </c>
      <c r="D375" s="249"/>
      <c r="E375" s="249"/>
      <c r="F375" s="249"/>
      <c r="G375" s="249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52"/>
      <c r="X375" s="152"/>
      <c r="Y375" s="152"/>
      <c r="Z375" s="152"/>
      <c r="AA375" s="152"/>
      <c r="AB375" s="152"/>
      <c r="AC375" s="152"/>
      <c r="AD375" s="152"/>
      <c r="AE375" s="152"/>
      <c r="AF375" s="152" t="s">
        <v>272</v>
      </c>
      <c r="AG375" s="152"/>
      <c r="AH375" s="152"/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  <c r="AV375" s="152"/>
      <c r="AW375" s="152"/>
      <c r="AX375" s="152"/>
      <c r="AY375" s="152"/>
      <c r="AZ375" s="152"/>
      <c r="BA375" s="152"/>
      <c r="BB375" s="152"/>
      <c r="BC375" s="152"/>
      <c r="BD375" s="152"/>
      <c r="BE375" s="152"/>
      <c r="BF375" s="152"/>
      <c r="BG375" s="152"/>
    </row>
    <row r="376" spans="1:59" outlineLevel="1" x14ac:dyDescent="0.2">
      <c r="A376" s="159"/>
      <c r="B376" s="160"/>
      <c r="C376" s="193" t="s">
        <v>2099</v>
      </c>
      <c r="D376" s="191"/>
      <c r="E376" s="192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52"/>
      <c r="X376" s="152"/>
      <c r="Y376" s="152"/>
      <c r="Z376" s="152"/>
      <c r="AA376" s="152"/>
      <c r="AB376" s="152"/>
      <c r="AC376" s="152"/>
      <c r="AD376" s="152"/>
      <c r="AE376" s="152"/>
      <c r="AF376" s="152" t="s">
        <v>329</v>
      </c>
      <c r="AG376" s="152">
        <v>0</v>
      </c>
      <c r="AH376" s="152"/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  <c r="AV376" s="152"/>
      <c r="AW376" s="152"/>
      <c r="AX376" s="152"/>
      <c r="AY376" s="152"/>
      <c r="AZ376" s="152"/>
      <c r="BA376" s="152"/>
      <c r="BB376" s="152"/>
      <c r="BC376" s="152"/>
      <c r="BD376" s="152"/>
      <c r="BE376" s="152"/>
      <c r="BF376" s="152"/>
      <c r="BG376" s="152"/>
    </row>
    <row r="377" spans="1:59" outlineLevel="1" x14ac:dyDescent="0.2">
      <c r="A377" s="159"/>
      <c r="B377" s="160"/>
      <c r="C377" s="193" t="s">
        <v>59</v>
      </c>
      <c r="D377" s="191"/>
      <c r="E377" s="192">
        <v>1</v>
      </c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52"/>
      <c r="X377" s="152"/>
      <c r="Y377" s="152"/>
      <c r="Z377" s="152"/>
      <c r="AA377" s="152"/>
      <c r="AB377" s="152"/>
      <c r="AC377" s="152"/>
      <c r="AD377" s="152"/>
      <c r="AE377" s="152"/>
      <c r="AF377" s="152" t="s">
        <v>329</v>
      </c>
      <c r="AG377" s="152">
        <v>0</v>
      </c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  <c r="AV377" s="152"/>
      <c r="AW377" s="152"/>
      <c r="AX377" s="152"/>
      <c r="AY377" s="152"/>
      <c r="AZ377" s="152"/>
      <c r="BA377" s="152"/>
      <c r="BB377" s="152"/>
      <c r="BC377" s="152"/>
      <c r="BD377" s="152"/>
      <c r="BE377" s="152"/>
      <c r="BF377" s="152"/>
      <c r="BG377" s="152"/>
    </row>
    <row r="378" spans="1:59" outlineLevel="1" x14ac:dyDescent="0.2">
      <c r="A378" s="171">
        <v>79</v>
      </c>
      <c r="B378" s="172" t="s">
        <v>2328</v>
      </c>
      <c r="C378" s="187" t="s">
        <v>2329</v>
      </c>
      <c r="D378" s="173" t="s">
        <v>0</v>
      </c>
      <c r="E378" s="174">
        <v>5000</v>
      </c>
      <c r="F378" s="175"/>
      <c r="G378" s="176">
        <f>ROUND(E378*F378,2)</f>
        <v>0</v>
      </c>
      <c r="H378" s="175"/>
      <c r="I378" s="176">
        <f>ROUND(E378*H378,2)</f>
        <v>0</v>
      </c>
      <c r="J378" s="175"/>
      <c r="K378" s="176">
        <f>ROUND(E378*J378,2)</f>
        <v>0</v>
      </c>
      <c r="L378" s="176">
        <v>15</v>
      </c>
      <c r="M378" s="176">
        <f>G378*(1+L378/100)</f>
        <v>0</v>
      </c>
      <c r="N378" s="176">
        <v>0</v>
      </c>
      <c r="O378" s="176">
        <f>ROUND(E378*N378,2)</f>
        <v>0</v>
      </c>
      <c r="P378" s="176">
        <v>0</v>
      </c>
      <c r="Q378" s="176">
        <f>ROUND(E378*P378,2)</f>
        <v>0</v>
      </c>
      <c r="R378" s="176" t="s">
        <v>1704</v>
      </c>
      <c r="S378" s="176" t="s">
        <v>269</v>
      </c>
      <c r="T378" s="161">
        <v>0</v>
      </c>
      <c r="U378" s="161">
        <f>ROUND(E378*T378,2)</f>
        <v>0</v>
      </c>
      <c r="V378" s="161"/>
      <c r="W378" s="152"/>
      <c r="X378" s="152"/>
      <c r="Y378" s="152"/>
      <c r="Z378" s="152"/>
      <c r="AA378" s="152"/>
      <c r="AB378" s="152"/>
      <c r="AC378" s="152"/>
      <c r="AD378" s="152"/>
      <c r="AE378" s="152"/>
      <c r="AF378" s="152" t="s">
        <v>1756</v>
      </c>
      <c r="AG378" s="152"/>
      <c r="AH378" s="152"/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  <c r="AV378" s="152"/>
      <c r="AW378" s="152"/>
      <c r="AX378" s="152"/>
      <c r="AY378" s="152"/>
      <c r="AZ378" s="152"/>
      <c r="BA378" s="152"/>
      <c r="BB378" s="152"/>
      <c r="BC378" s="152"/>
      <c r="BD378" s="152"/>
      <c r="BE378" s="152"/>
      <c r="BF378" s="152"/>
      <c r="BG378" s="152"/>
    </row>
    <row r="379" spans="1:59" outlineLevel="1" x14ac:dyDescent="0.2">
      <c r="A379" s="159"/>
      <c r="B379" s="160"/>
      <c r="C379" s="257" t="s">
        <v>1200</v>
      </c>
      <c r="D379" s="258"/>
      <c r="E379" s="258"/>
      <c r="F379" s="258"/>
      <c r="G379" s="258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52"/>
      <c r="X379" s="152"/>
      <c r="Y379" s="152"/>
      <c r="Z379" s="152"/>
      <c r="AA379" s="152"/>
      <c r="AB379" s="152"/>
      <c r="AC379" s="152"/>
      <c r="AD379" s="152"/>
      <c r="AE379" s="152"/>
      <c r="AF379" s="152" t="s">
        <v>327</v>
      </c>
      <c r="AG379" s="152"/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  <c r="AV379" s="152"/>
      <c r="AW379" s="152"/>
      <c r="AX379" s="152"/>
      <c r="AY379" s="152"/>
      <c r="AZ379" s="152"/>
      <c r="BA379" s="152"/>
      <c r="BB379" s="152"/>
      <c r="BC379" s="152"/>
      <c r="BD379" s="152"/>
      <c r="BE379" s="152"/>
      <c r="BF379" s="152"/>
      <c r="BG379" s="152"/>
    </row>
    <row r="380" spans="1:59" outlineLevel="1" x14ac:dyDescent="0.2">
      <c r="A380" s="159"/>
      <c r="B380" s="160"/>
      <c r="C380" s="246" t="s">
        <v>2330</v>
      </c>
      <c r="D380" s="247"/>
      <c r="E380" s="247"/>
      <c r="F380" s="247"/>
      <c r="G380" s="247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52"/>
      <c r="X380" s="152"/>
      <c r="Y380" s="152"/>
      <c r="Z380" s="152"/>
      <c r="AA380" s="152"/>
      <c r="AB380" s="152"/>
      <c r="AC380" s="152"/>
      <c r="AD380" s="152"/>
      <c r="AE380" s="152"/>
      <c r="AF380" s="152" t="s">
        <v>272</v>
      </c>
      <c r="AG380" s="152"/>
      <c r="AH380" s="152"/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  <c r="AV380" s="152"/>
      <c r="AW380" s="152"/>
      <c r="AX380" s="152"/>
      <c r="AY380" s="152"/>
      <c r="AZ380" s="152"/>
      <c r="BA380" s="152"/>
      <c r="BB380" s="152"/>
      <c r="BC380" s="152"/>
      <c r="BD380" s="152"/>
      <c r="BE380" s="152"/>
      <c r="BF380" s="152"/>
      <c r="BG380" s="152"/>
    </row>
    <row r="381" spans="1:59" outlineLevel="1" x14ac:dyDescent="0.2">
      <c r="A381" s="159"/>
      <c r="B381" s="160"/>
      <c r="C381" s="193" t="s">
        <v>2331</v>
      </c>
      <c r="D381" s="191"/>
      <c r="E381" s="192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52"/>
      <c r="X381" s="152"/>
      <c r="Y381" s="152"/>
      <c r="Z381" s="152"/>
      <c r="AA381" s="152"/>
      <c r="AB381" s="152"/>
      <c r="AC381" s="152"/>
      <c r="AD381" s="152"/>
      <c r="AE381" s="152"/>
      <c r="AF381" s="152" t="s">
        <v>329</v>
      </c>
      <c r="AG381" s="152">
        <v>0</v>
      </c>
      <c r="AH381" s="152"/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  <c r="AV381" s="152"/>
      <c r="AW381" s="152"/>
      <c r="AX381" s="152"/>
      <c r="AY381" s="152"/>
      <c r="AZ381" s="152"/>
      <c r="BA381" s="152"/>
      <c r="BB381" s="152"/>
      <c r="BC381" s="152"/>
      <c r="BD381" s="152"/>
      <c r="BE381" s="152"/>
      <c r="BF381" s="152"/>
      <c r="BG381" s="152"/>
    </row>
    <row r="382" spans="1:59" outlineLevel="1" x14ac:dyDescent="0.2">
      <c r="A382" s="159"/>
      <c r="B382" s="160"/>
      <c r="C382" s="193" t="s">
        <v>2332</v>
      </c>
      <c r="D382" s="191"/>
      <c r="E382" s="192">
        <v>5000</v>
      </c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52"/>
      <c r="X382" s="152"/>
      <c r="Y382" s="152"/>
      <c r="Z382" s="152"/>
      <c r="AA382" s="152"/>
      <c r="AB382" s="152"/>
      <c r="AC382" s="152"/>
      <c r="AD382" s="152"/>
      <c r="AE382" s="152"/>
      <c r="AF382" s="152" t="s">
        <v>329</v>
      </c>
      <c r="AG382" s="152">
        <v>0</v>
      </c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  <c r="AV382" s="152"/>
      <c r="AW382" s="152"/>
      <c r="AX382" s="152"/>
      <c r="AY382" s="152"/>
      <c r="AZ382" s="152"/>
      <c r="BA382" s="152"/>
      <c r="BB382" s="152"/>
      <c r="BC382" s="152"/>
      <c r="BD382" s="152"/>
      <c r="BE382" s="152"/>
      <c r="BF382" s="152"/>
      <c r="BG382" s="152"/>
    </row>
    <row r="383" spans="1:59" x14ac:dyDescent="0.2">
      <c r="A383" s="166" t="s">
        <v>260</v>
      </c>
      <c r="B383" s="167" t="s">
        <v>194</v>
      </c>
      <c r="C383" s="185" t="s">
        <v>195</v>
      </c>
      <c r="D383" s="168"/>
      <c r="E383" s="169"/>
      <c r="F383" s="170"/>
      <c r="G383" s="170">
        <f>SUMIF(AF384:AF538,"&lt;&gt;NOR",G384:G538)</f>
        <v>0</v>
      </c>
      <c r="H383" s="170"/>
      <c r="I383" s="170">
        <f>SUM(I384:I538)</f>
        <v>0</v>
      </c>
      <c r="J383" s="170"/>
      <c r="K383" s="170">
        <f>SUM(K384:K538)</f>
        <v>0</v>
      </c>
      <c r="L383" s="170"/>
      <c r="M383" s="170">
        <f>SUM(M384:M538)</f>
        <v>0</v>
      </c>
      <c r="N383" s="170"/>
      <c r="O383" s="170">
        <f>SUM(O384:O538)</f>
        <v>0.66</v>
      </c>
      <c r="P383" s="170"/>
      <c r="Q383" s="170">
        <f>SUM(Q384:Q538)</f>
        <v>0</v>
      </c>
      <c r="R383" s="170"/>
      <c r="S383" s="170"/>
      <c r="T383" s="165"/>
      <c r="U383" s="165">
        <f>SUM(U384:U538)</f>
        <v>65.900000000000006</v>
      </c>
      <c r="V383" s="165"/>
      <c r="AF383" t="s">
        <v>261</v>
      </c>
    </row>
    <row r="384" spans="1:59" ht="22.5" outlineLevel="1" x14ac:dyDescent="0.2">
      <c r="A384" s="171">
        <v>80</v>
      </c>
      <c r="B384" s="172" t="s">
        <v>3316</v>
      </c>
      <c r="C384" s="187" t="s">
        <v>3317</v>
      </c>
      <c r="D384" s="173" t="s">
        <v>1541</v>
      </c>
      <c r="E384" s="174">
        <v>3</v>
      </c>
      <c r="F384" s="175"/>
      <c r="G384" s="176">
        <f>ROUND(E384*F384,2)</f>
        <v>0</v>
      </c>
      <c r="H384" s="175"/>
      <c r="I384" s="176">
        <f>ROUND(E384*H384,2)</f>
        <v>0</v>
      </c>
      <c r="J384" s="175"/>
      <c r="K384" s="176">
        <f>ROUND(E384*J384,2)</f>
        <v>0</v>
      </c>
      <c r="L384" s="176">
        <v>15</v>
      </c>
      <c r="M384" s="176">
        <f>G384*(1+L384/100)</f>
        <v>0</v>
      </c>
      <c r="N384" s="176">
        <v>1.8890000000000001E-2</v>
      </c>
      <c r="O384" s="176">
        <f>ROUND(E384*N384,2)</f>
        <v>0.06</v>
      </c>
      <c r="P384" s="176">
        <v>0</v>
      </c>
      <c r="Q384" s="176">
        <f>ROUND(E384*P384,2)</f>
        <v>0</v>
      </c>
      <c r="R384" s="176" t="s">
        <v>1704</v>
      </c>
      <c r="S384" s="176" t="s">
        <v>269</v>
      </c>
      <c r="T384" s="161">
        <v>0.97299999999999998</v>
      </c>
      <c r="U384" s="161">
        <f>ROUND(E384*T384,2)</f>
        <v>2.92</v>
      </c>
      <c r="V384" s="161"/>
      <c r="W384" s="152"/>
      <c r="X384" s="152"/>
      <c r="Y384" s="152"/>
      <c r="Z384" s="152"/>
      <c r="AA384" s="152"/>
      <c r="AB384" s="152"/>
      <c r="AC384" s="152"/>
      <c r="AD384" s="152"/>
      <c r="AE384" s="152"/>
      <c r="AF384" s="152" t="s">
        <v>1756</v>
      </c>
      <c r="AG384" s="152"/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  <c r="AV384" s="152"/>
      <c r="AW384" s="152"/>
      <c r="AX384" s="152"/>
      <c r="AY384" s="152"/>
      <c r="AZ384" s="152"/>
      <c r="BA384" s="152"/>
      <c r="BB384" s="152"/>
      <c r="BC384" s="152"/>
      <c r="BD384" s="152"/>
      <c r="BE384" s="152"/>
      <c r="BF384" s="152"/>
      <c r="BG384" s="152"/>
    </row>
    <row r="385" spans="1:59" outlineLevel="1" x14ac:dyDescent="0.2">
      <c r="A385" s="159"/>
      <c r="B385" s="160"/>
      <c r="C385" s="248" t="s">
        <v>3318</v>
      </c>
      <c r="D385" s="249"/>
      <c r="E385" s="249"/>
      <c r="F385" s="249"/>
      <c r="G385" s="249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52"/>
      <c r="X385" s="152"/>
      <c r="Y385" s="152"/>
      <c r="Z385" s="152"/>
      <c r="AA385" s="152"/>
      <c r="AB385" s="152"/>
      <c r="AC385" s="152"/>
      <c r="AD385" s="152"/>
      <c r="AE385" s="152"/>
      <c r="AF385" s="152" t="s">
        <v>272</v>
      </c>
      <c r="AG385" s="152"/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  <c r="AV385" s="152"/>
      <c r="AW385" s="152"/>
      <c r="AX385" s="152"/>
      <c r="AY385" s="152"/>
      <c r="AZ385" s="152"/>
      <c r="BA385" s="152"/>
      <c r="BB385" s="152"/>
      <c r="BC385" s="152"/>
      <c r="BD385" s="152"/>
      <c r="BE385" s="152"/>
      <c r="BF385" s="152"/>
      <c r="BG385" s="152"/>
    </row>
    <row r="386" spans="1:59" outlineLevel="1" x14ac:dyDescent="0.2">
      <c r="A386" s="159"/>
      <c r="B386" s="160"/>
      <c r="C386" s="193" t="s">
        <v>2144</v>
      </c>
      <c r="D386" s="191"/>
      <c r="E386" s="192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52"/>
      <c r="X386" s="152"/>
      <c r="Y386" s="152"/>
      <c r="Z386" s="152"/>
      <c r="AA386" s="152"/>
      <c r="AB386" s="152"/>
      <c r="AC386" s="152"/>
      <c r="AD386" s="152"/>
      <c r="AE386" s="152"/>
      <c r="AF386" s="152" t="s">
        <v>329</v>
      </c>
      <c r="AG386" s="152">
        <v>0</v>
      </c>
      <c r="AH386" s="152"/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  <c r="AV386" s="152"/>
      <c r="AW386" s="152"/>
      <c r="AX386" s="152"/>
      <c r="AY386" s="152"/>
      <c r="AZ386" s="152"/>
      <c r="BA386" s="152"/>
      <c r="BB386" s="152"/>
      <c r="BC386" s="152"/>
      <c r="BD386" s="152"/>
      <c r="BE386" s="152"/>
      <c r="BF386" s="152"/>
      <c r="BG386" s="152"/>
    </row>
    <row r="387" spans="1:59" outlineLevel="1" x14ac:dyDescent="0.2">
      <c r="A387" s="159"/>
      <c r="B387" s="160"/>
      <c r="C387" s="193" t="s">
        <v>146</v>
      </c>
      <c r="D387" s="191"/>
      <c r="E387" s="192">
        <v>3</v>
      </c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52"/>
      <c r="X387" s="152"/>
      <c r="Y387" s="152"/>
      <c r="Z387" s="152"/>
      <c r="AA387" s="152"/>
      <c r="AB387" s="152"/>
      <c r="AC387" s="152"/>
      <c r="AD387" s="152"/>
      <c r="AE387" s="152"/>
      <c r="AF387" s="152" t="s">
        <v>329</v>
      </c>
      <c r="AG387" s="152">
        <v>0</v>
      </c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  <c r="AV387" s="152"/>
      <c r="AW387" s="152"/>
      <c r="AX387" s="152"/>
      <c r="AY387" s="152"/>
      <c r="AZ387" s="152"/>
      <c r="BA387" s="152"/>
      <c r="BB387" s="152"/>
      <c r="BC387" s="152"/>
      <c r="BD387" s="152"/>
      <c r="BE387" s="152"/>
      <c r="BF387" s="152"/>
      <c r="BG387" s="152"/>
    </row>
    <row r="388" spans="1:59" ht="22.5" outlineLevel="1" x14ac:dyDescent="0.2">
      <c r="A388" s="171">
        <v>81</v>
      </c>
      <c r="B388" s="172" t="s">
        <v>2333</v>
      </c>
      <c r="C388" s="187" t="s">
        <v>2334</v>
      </c>
      <c r="D388" s="173" t="s">
        <v>1541</v>
      </c>
      <c r="E388" s="174">
        <v>2</v>
      </c>
      <c r="F388" s="175"/>
      <c r="G388" s="176">
        <f>ROUND(E388*F388,2)</f>
        <v>0</v>
      </c>
      <c r="H388" s="175"/>
      <c r="I388" s="176">
        <f>ROUND(E388*H388,2)</f>
        <v>0</v>
      </c>
      <c r="J388" s="175"/>
      <c r="K388" s="176">
        <f>ROUND(E388*J388,2)</f>
        <v>0</v>
      </c>
      <c r="L388" s="176">
        <v>15</v>
      </c>
      <c r="M388" s="176">
        <f>G388*(1+L388/100)</f>
        <v>0</v>
      </c>
      <c r="N388" s="176">
        <v>1.7590000000000001E-2</v>
      </c>
      <c r="O388" s="176">
        <f>ROUND(E388*N388,2)</f>
        <v>0.04</v>
      </c>
      <c r="P388" s="176">
        <v>0</v>
      </c>
      <c r="Q388" s="176">
        <f>ROUND(E388*P388,2)</f>
        <v>0</v>
      </c>
      <c r="R388" s="176" t="s">
        <v>1704</v>
      </c>
      <c r="S388" s="176" t="s">
        <v>269</v>
      </c>
      <c r="T388" s="161">
        <v>0.97299999999999998</v>
      </c>
      <c r="U388" s="161">
        <f>ROUND(E388*T388,2)</f>
        <v>1.95</v>
      </c>
      <c r="V388" s="161"/>
      <c r="W388" s="152"/>
      <c r="X388" s="152"/>
      <c r="Y388" s="152"/>
      <c r="Z388" s="152"/>
      <c r="AA388" s="152"/>
      <c r="AB388" s="152"/>
      <c r="AC388" s="152"/>
      <c r="AD388" s="152"/>
      <c r="AE388" s="152"/>
      <c r="AF388" s="152" t="s">
        <v>1756</v>
      </c>
      <c r="AG388" s="152"/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  <c r="AV388" s="152"/>
      <c r="AW388" s="152"/>
      <c r="AX388" s="152"/>
      <c r="AY388" s="152"/>
      <c r="AZ388" s="152"/>
      <c r="BA388" s="152"/>
      <c r="BB388" s="152"/>
      <c r="BC388" s="152"/>
      <c r="BD388" s="152"/>
      <c r="BE388" s="152"/>
      <c r="BF388" s="152"/>
      <c r="BG388" s="152"/>
    </row>
    <row r="389" spans="1:59" outlineLevel="1" x14ac:dyDescent="0.2">
      <c r="A389" s="159"/>
      <c r="B389" s="160"/>
      <c r="C389" s="248" t="s">
        <v>2335</v>
      </c>
      <c r="D389" s="249"/>
      <c r="E389" s="249"/>
      <c r="F389" s="249"/>
      <c r="G389" s="249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52"/>
      <c r="X389" s="152"/>
      <c r="Y389" s="152"/>
      <c r="Z389" s="152"/>
      <c r="AA389" s="152"/>
      <c r="AB389" s="152"/>
      <c r="AC389" s="152"/>
      <c r="AD389" s="152"/>
      <c r="AE389" s="152"/>
      <c r="AF389" s="152" t="s">
        <v>272</v>
      </c>
      <c r="AG389" s="152"/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  <c r="AV389" s="152"/>
      <c r="AW389" s="152"/>
      <c r="AX389" s="152"/>
      <c r="AY389" s="152"/>
      <c r="AZ389" s="152"/>
      <c r="BA389" s="152"/>
      <c r="BB389" s="152"/>
      <c r="BC389" s="152"/>
      <c r="BD389" s="152"/>
      <c r="BE389" s="152"/>
      <c r="BF389" s="152"/>
      <c r="BG389" s="152"/>
    </row>
    <row r="390" spans="1:59" outlineLevel="1" x14ac:dyDescent="0.2">
      <c r="A390" s="159"/>
      <c r="B390" s="160"/>
      <c r="C390" s="246" t="s">
        <v>2336</v>
      </c>
      <c r="D390" s="247"/>
      <c r="E390" s="247"/>
      <c r="F390" s="247"/>
      <c r="G390" s="247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52"/>
      <c r="X390" s="152"/>
      <c r="Y390" s="152"/>
      <c r="Z390" s="152"/>
      <c r="AA390" s="152"/>
      <c r="AB390" s="152"/>
      <c r="AC390" s="152"/>
      <c r="AD390" s="152"/>
      <c r="AE390" s="152"/>
      <c r="AF390" s="152" t="s">
        <v>272</v>
      </c>
      <c r="AG390" s="152"/>
      <c r="AH390" s="152"/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  <c r="AV390" s="152"/>
      <c r="AW390" s="152"/>
      <c r="AX390" s="152"/>
      <c r="AY390" s="152"/>
      <c r="AZ390" s="152"/>
      <c r="BA390" s="152"/>
      <c r="BB390" s="152"/>
      <c r="BC390" s="152"/>
      <c r="BD390" s="152"/>
      <c r="BE390" s="152"/>
      <c r="BF390" s="152"/>
      <c r="BG390" s="152"/>
    </row>
    <row r="391" spans="1:59" outlineLevel="1" x14ac:dyDescent="0.2">
      <c r="A391" s="159"/>
      <c r="B391" s="160"/>
      <c r="C391" s="193" t="s">
        <v>2127</v>
      </c>
      <c r="D391" s="191"/>
      <c r="E391" s="192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52"/>
      <c r="X391" s="152"/>
      <c r="Y391" s="152"/>
      <c r="Z391" s="152"/>
      <c r="AA391" s="152"/>
      <c r="AB391" s="152"/>
      <c r="AC391" s="152"/>
      <c r="AD391" s="152"/>
      <c r="AE391" s="152"/>
      <c r="AF391" s="152" t="s">
        <v>329</v>
      </c>
      <c r="AG391" s="152">
        <v>0</v>
      </c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  <c r="AV391" s="152"/>
      <c r="AW391" s="152"/>
      <c r="AX391" s="152"/>
      <c r="AY391" s="152"/>
      <c r="AZ391" s="152"/>
      <c r="BA391" s="152"/>
      <c r="BB391" s="152"/>
      <c r="BC391" s="152"/>
      <c r="BD391" s="152"/>
      <c r="BE391" s="152"/>
      <c r="BF391" s="152"/>
      <c r="BG391" s="152"/>
    </row>
    <row r="392" spans="1:59" outlineLevel="1" x14ac:dyDescent="0.2">
      <c r="A392" s="159"/>
      <c r="B392" s="160"/>
      <c r="C392" s="193" t="s">
        <v>144</v>
      </c>
      <c r="D392" s="191"/>
      <c r="E392" s="192">
        <v>2</v>
      </c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52"/>
      <c r="X392" s="152"/>
      <c r="Y392" s="152"/>
      <c r="Z392" s="152"/>
      <c r="AA392" s="152"/>
      <c r="AB392" s="152"/>
      <c r="AC392" s="152"/>
      <c r="AD392" s="152"/>
      <c r="AE392" s="152"/>
      <c r="AF392" s="152" t="s">
        <v>329</v>
      </c>
      <c r="AG392" s="152">
        <v>0</v>
      </c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  <c r="AV392" s="152"/>
      <c r="AW392" s="152"/>
      <c r="AX392" s="152"/>
      <c r="AY392" s="152"/>
      <c r="AZ392" s="152"/>
      <c r="BA392" s="152"/>
      <c r="BB392" s="152"/>
      <c r="BC392" s="152"/>
      <c r="BD392" s="152"/>
      <c r="BE392" s="152"/>
      <c r="BF392" s="152"/>
      <c r="BG392" s="152"/>
    </row>
    <row r="393" spans="1:59" outlineLevel="1" x14ac:dyDescent="0.2">
      <c r="A393" s="171">
        <v>82</v>
      </c>
      <c r="B393" s="172" t="s">
        <v>2337</v>
      </c>
      <c r="C393" s="187" t="s">
        <v>2338</v>
      </c>
      <c r="D393" s="173" t="s">
        <v>395</v>
      </c>
      <c r="E393" s="174">
        <v>5</v>
      </c>
      <c r="F393" s="175"/>
      <c r="G393" s="176">
        <f>ROUND(E393*F393,2)</f>
        <v>0</v>
      </c>
      <c r="H393" s="175"/>
      <c r="I393" s="176">
        <f>ROUND(E393*H393,2)</f>
        <v>0</v>
      </c>
      <c r="J393" s="175"/>
      <c r="K393" s="176">
        <f>ROUND(E393*J393,2)</f>
        <v>0</v>
      </c>
      <c r="L393" s="176">
        <v>15</v>
      </c>
      <c r="M393" s="176">
        <f>G393*(1+L393/100)</f>
        <v>0</v>
      </c>
      <c r="N393" s="176">
        <v>0</v>
      </c>
      <c r="O393" s="176">
        <f>ROUND(E393*N393,2)</f>
        <v>0</v>
      </c>
      <c r="P393" s="176">
        <v>0</v>
      </c>
      <c r="Q393" s="176">
        <f>ROUND(E393*P393,2)</f>
        <v>0</v>
      </c>
      <c r="R393" s="176" t="s">
        <v>1704</v>
      </c>
      <c r="S393" s="176" t="s">
        <v>269</v>
      </c>
      <c r="T393" s="161">
        <v>1.77</v>
      </c>
      <c r="U393" s="161">
        <f>ROUND(E393*T393,2)</f>
        <v>8.85</v>
      </c>
      <c r="V393" s="161"/>
      <c r="W393" s="152"/>
      <c r="X393" s="152"/>
      <c r="Y393" s="152"/>
      <c r="Z393" s="152"/>
      <c r="AA393" s="152"/>
      <c r="AB393" s="152"/>
      <c r="AC393" s="152"/>
      <c r="AD393" s="152"/>
      <c r="AE393" s="152"/>
      <c r="AF393" s="152" t="s">
        <v>1756</v>
      </c>
      <c r="AG393" s="152"/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  <c r="AV393" s="152"/>
      <c r="AW393" s="152"/>
      <c r="AX393" s="152"/>
      <c r="AY393" s="152"/>
      <c r="AZ393" s="152"/>
      <c r="BA393" s="152"/>
      <c r="BB393" s="152"/>
      <c r="BC393" s="152"/>
      <c r="BD393" s="152"/>
      <c r="BE393" s="152"/>
      <c r="BF393" s="152"/>
      <c r="BG393" s="152"/>
    </row>
    <row r="394" spans="1:59" outlineLevel="1" x14ac:dyDescent="0.2">
      <c r="A394" s="159"/>
      <c r="B394" s="160"/>
      <c r="C394" s="248" t="s">
        <v>2339</v>
      </c>
      <c r="D394" s="249"/>
      <c r="E394" s="249"/>
      <c r="F394" s="249"/>
      <c r="G394" s="249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52"/>
      <c r="X394" s="152"/>
      <c r="Y394" s="152"/>
      <c r="Z394" s="152"/>
      <c r="AA394" s="152"/>
      <c r="AB394" s="152"/>
      <c r="AC394" s="152"/>
      <c r="AD394" s="152"/>
      <c r="AE394" s="152"/>
      <c r="AF394" s="152" t="s">
        <v>272</v>
      </c>
      <c r="AG394" s="152"/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  <c r="AV394" s="152"/>
      <c r="AW394" s="152"/>
      <c r="AX394" s="152"/>
      <c r="AY394" s="152"/>
      <c r="AZ394" s="152"/>
      <c r="BA394" s="152"/>
      <c r="BB394" s="152"/>
      <c r="BC394" s="152"/>
      <c r="BD394" s="152"/>
      <c r="BE394" s="152"/>
      <c r="BF394" s="152"/>
      <c r="BG394" s="152"/>
    </row>
    <row r="395" spans="1:59" outlineLevel="1" x14ac:dyDescent="0.2">
      <c r="A395" s="159"/>
      <c r="B395" s="160"/>
      <c r="C395" s="193" t="s">
        <v>2139</v>
      </c>
      <c r="D395" s="191"/>
      <c r="E395" s="192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52"/>
      <c r="X395" s="152"/>
      <c r="Y395" s="152"/>
      <c r="Z395" s="152"/>
      <c r="AA395" s="152"/>
      <c r="AB395" s="152"/>
      <c r="AC395" s="152"/>
      <c r="AD395" s="152"/>
      <c r="AE395" s="152"/>
      <c r="AF395" s="152" t="s">
        <v>329</v>
      </c>
      <c r="AG395" s="152">
        <v>0</v>
      </c>
      <c r="AH395" s="152"/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  <c r="AV395" s="152"/>
      <c r="AW395" s="152"/>
      <c r="AX395" s="152"/>
      <c r="AY395" s="152"/>
      <c r="AZ395" s="152"/>
      <c r="BA395" s="152"/>
      <c r="BB395" s="152"/>
      <c r="BC395" s="152"/>
      <c r="BD395" s="152"/>
      <c r="BE395" s="152"/>
      <c r="BF395" s="152"/>
      <c r="BG395" s="152"/>
    </row>
    <row r="396" spans="1:59" outlineLevel="1" x14ac:dyDescent="0.2">
      <c r="A396" s="159"/>
      <c r="B396" s="160"/>
      <c r="C396" s="193" t="s">
        <v>150</v>
      </c>
      <c r="D396" s="191"/>
      <c r="E396" s="192">
        <v>5</v>
      </c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52"/>
      <c r="X396" s="152"/>
      <c r="Y396" s="152"/>
      <c r="Z396" s="152"/>
      <c r="AA396" s="152"/>
      <c r="AB396" s="152"/>
      <c r="AC396" s="152"/>
      <c r="AD396" s="152"/>
      <c r="AE396" s="152"/>
      <c r="AF396" s="152" t="s">
        <v>329</v>
      </c>
      <c r="AG396" s="152">
        <v>0</v>
      </c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  <c r="AV396" s="152"/>
      <c r="AW396" s="152"/>
      <c r="AX396" s="152"/>
      <c r="AY396" s="152"/>
      <c r="AZ396" s="152"/>
      <c r="BA396" s="152"/>
      <c r="BB396" s="152"/>
      <c r="BC396" s="152"/>
      <c r="BD396" s="152"/>
      <c r="BE396" s="152"/>
      <c r="BF396" s="152"/>
      <c r="BG396" s="152"/>
    </row>
    <row r="397" spans="1:59" ht="22.5" outlineLevel="1" x14ac:dyDescent="0.2">
      <c r="A397" s="171">
        <v>83</v>
      </c>
      <c r="B397" s="172" t="s">
        <v>2340</v>
      </c>
      <c r="C397" s="187" t="s">
        <v>2341</v>
      </c>
      <c r="D397" s="173" t="s">
        <v>395</v>
      </c>
      <c r="E397" s="174">
        <v>2</v>
      </c>
      <c r="F397" s="175"/>
      <c r="G397" s="176">
        <f>ROUND(E397*F397,2)</f>
        <v>0</v>
      </c>
      <c r="H397" s="175"/>
      <c r="I397" s="176">
        <f>ROUND(E397*H397,2)</f>
        <v>0</v>
      </c>
      <c r="J397" s="175"/>
      <c r="K397" s="176">
        <f>ROUND(E397*J397,2)</f>
        <v>0</v>
      </c>
      <c r="L397" s="176">
        <v>15</v>
      </c>
      <c r="M397" s="176">
        <f>G397*(1+L397/100)</f>
        <v>0</v>
      </c>
      <c r="N397" s="176">
        <v>8.9999999999999993E-3</v>
      </c>
      <c r="O397" s="176">
        <f>ROUND(E397*N397,2)</f>
        <v>0.02</v>
      </c>
      <c r="P397" s="176">
        <v>0</v>
      </c>
      <c r="Q397" s="176">
        <f>ROUND(E397*P397,2)</f>
        <v>0</v>
      </c>
      <c r="R397" s="176" t="s">
        <v>396</v>
      </c>
      <c r="S397" s="176" t="s">
        <v>269</v>
      </c>
      <c r="T397" s="161">
        <v>0</v>
      </c>
      <c r="U397" s="161">
        <f>ROUND(E397*T397,2)</f>
        <v>0</v>
      </c>
      <c r="V397" s="161"/>
      <c r="W397" s="152"/>
      <c r="X397" s="152"/>
      <c r="Y397" s="152"/>
      <c r="Z397" s="152"/>
      <c r="AA397" s="152"/>
      <c r="AB397" s="152"/>
      <c r="AC397" s="152"/>
      <c r="AD397" s="152"/>
      <c r="AE397" s="152"/>
      <c r="AF397" s="152" t="s">
        <v>891</v>
      </c>
      <c r="AG397" s="152"/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  <c r="AV397" s="152"/>
      <c r="AW397" s="152"/>
      <c r="AX397" s="152"/>
      <c r="AY397" s="152"/>
      <c r="AZ397" s="152"/>
      <c r="BA397" s="152"/>
      <c r="BB397" s="152"/>
      <c r="BC397" s="152"/>
      <c r="BD397" s="152"/>
      <c r="BE397" s="152"/>
      <c r="BF397" s="152"/>
      <c r="BG397" s="152"/>
    </row>
    <row r="398" spans="1:59" outlineLevel="1" x14ac:dyDescent="0.2">
      <c r="A398" s="159"/>
      <c r="B398" s="160"/>
      <c r="C398" s="248" t="s">
        <v>2342</v>
      </c>
      <c r="D398" s="249"/>
      <c r="E398" s="249"/>
      <c r="F398" s="249"/>
      <c r="G398" s="249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52"/>
      <c r="X398" s="152"/>
      <c r="Y398" s="152"/>
      <c r="Z398" s="152"/>
      <c r="AA398" s="152"/>
      <c r="AB398" s="152"/>
      <c r="AC398" s="152"/>
      <c r="AD398" s="152"/>
      <c r="AE398" s="152"/>
      <c r="AF398" s="152" t="s">
        <v>272</v>
      </c>
      <c r="AG398" s="152"/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  <c r="AV398" s="152"/>
      <c r="AW398" s="152"/>
      <c r="AX398" s="152"/>
      <c r="AY398" s="152"/>
      <c r="AZ398" s="152"/>
      <c r="BA398" s="152"/>
      <c r="BB398" s="152"/>
      <c r="BC398" s="152"/>
      <c r="BD398" s="152"/>
      <c r="BE398" s="152"/>
      <c r="BF398" s="152"/>
      <c r="BG398" s="152"/>
    </row>
    <row r="399" spans="1:59" outlineLevel="1" x14ac:dyDescent="0.2">
      <c r="A399" s="159"/>
      <c r="B399" s="160"/>
      <c r="C399" s="193" t="s">
        <v>2127</v>
      </c>
      <c r="D399" s="191"/>
      <c r="E399" s="192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52"/>
      <c r="X399" s="152"/>
      <c r="Y399" s="152"/>
      <c r="Z399" s="152"/>
      <c r="AA399" s="152"/>
      <c r="AB399" s="152"/>
      <c r="AC399" s="152"/>
      <c r="AD399" s="152"/>
      <c r="AE399" s="152"/>
      <c r="AF399" s="152" t="s">
        <v>329</v>
      </c>
      <c r="AG399" s="152">
        <v>0</v>
      </c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  <c r="AV399" s="152"/>
      <c r="AW399" s="152"/>
      <c r="AX399" s="152"/>
      <c r="AY399" s="152"/>
      <c r="AZ399" s="152"/>
      <c r="BA399" s="152"/>
      <c r="BB399" s="152"/>
      <c r="BC399" s="152"/>
      <c r="BD399" s="152"/>
      <c r="BE399" s="152"/>
      <c r="BF399" s="152"/>
      <c r="BG399" s="152"/>
    </row>
    <row r="400" spans="1:59" outlineLevel="1" x14ac:dyDescent="0.2">
      <c r="A400" s="159"/>
      <c r="B400" s="160"/>
      <c r="C400" s="193" t="s">
        <v>144</v>
      </c>
      <c r="D400" s="191"/>
      <c r="E400" s="192">
        <v>2</v>
      </c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52"/>
      <c r="X400" s="152"/>
      <c r="Y400" s="152"/>
      <c r="Z400" s="152"/>
      <c r="AA400" s="152"/>
      <c r="AB400" s="152"/>
      <c r="AC400" s="152"/>
      <c r="AD400" s="152"/>
      <c r="AE400" s="152"/>
      <c r="AF400" s="152" t="s">
        <v>329</v>
      </c>
      <c r="AG400" s="152">
        <v>0</v>
      </c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  <c r="AV400" s="152"/>
      <c r="AW400" s="152"/>
      <c r="AX400" s="152"/>
      <c r="AY400" s="152"/>
      <c r="AZ400" s="152"/>
      <c r="BA400" s="152"/>
      <c r="BB400" s="152"/>
      <c r="BC400" s="152"/>
      <c r="BD400" s="152"/>
      <c r="BE400" s="152"/>
      <c r="BF400" s="152"/>
      <c r="BG400" s="152"/>
    </row>
    <row r="401" spans="1:59" ht="33.75" outlineLevel="1" x14ac:dyDescent="0.2">
      <c r="A401" s="171">
        <v>84</v>
      </c>
      <c r="B401" s="172" t="s">
        <v>3319</v>
      </c>
      <c r="C401" s="187" t="s">
        <v>3320</v>
      </c>
      <c r="D401" s="173" t="s">
        <v>395</v>
      </c>
      <c r="E401" s="174">
        <v>3</v>
      </c>
      <c r="F401" s="175"/>
      <c r="G401" s="176">
        <f>ROUND(E401*F401,2)</f>
        <v>0</v>
      </c>
      <c r="H401" s="175"/>
      <c r="I401" s="176">
        <f>ROUND(E401*H401,2)</f>
        <v>0</v>
      </c>
      <c r="J401" s="175"/>
      <c r="K401" s="176">
        <f>ROUND(E401*J401,2)</f>
        <v>0</v>
      </c>
      <c r="L401" s="176">
        <v>15</v>
      </c>
      <c r="M401" s="176">
        <f>G401*(1+L401/100)</f>
        <v>0</v>
      </c>
      <c r="N401" s="176">
        <v>1.4500000000000001E-2</v>
      </c>
      <c r="O401" s="176">
        <f>ROUND(E401*N401,2)</f>
        <v>0.04</v>
      </c>
      <c r="P401" s="176">
        <v>0</v>
      </c>
      <c r="Q401" s="176">
        <f>ROUND(E401*P401,2)</f>
        <v>0</v>
      </c>
      <c r="R401" s="176" t="s">
        <v>396</v>
      </c>
      <c r="S401" s="176" t="s">
        <v>269</v>
      </c>
      <c r="T401" s="161">
        <v>0</v>
      </c>
      <c r="U401" s="161">
        <f>ROUND(E401*T401,2)</f>
        <v>0</v>
      </c>
      <c r="V401" s="161"/>
      <c r="W401" s="152"/>
      <c r="X401" s="152"/>
      <c r="Y401" s="152"/>
      <c r="Z401" s="152"/>
      <c r="AA401" s="152"/>
      <c r="AB401" s="152"/>
      <c r="AC401" s="152"/>
      <c r="AD401" s="152"/>
      <c r="AE401" s="152"/>
      <c r="AF401" s="152" t="s">
        <v>891</v>
      </c>
      <c r="AG401" s="152"/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  <c r="AV401" s="152"/>
      <c r="AW401" s="152"/>
      <c r="AX401" s="152"/>
      <c r="AY401" s="152"/>
      <c r="AZ401" s="152"/>
      <c r="BA401" s="152"/>
      <c r="BB401" s="152"/>
      <c r="BC401" s="152"/>
      <c r="BD401" s="152"/>
      <c r="BE401" s="152"/>
      <c r="BF401" s="152"/>
      <c r="BG401" s="152"/>
    </row>
    <row r="402" spans="1:59" outlineLevel="1" x14ac:dyDescent="0.2">
      <c r="A402" s="159"/>
      <c r="B402" s="160"/>
      <c r="C402" s="248" t="s">
        <v>3321</v>
      </c>
      <c r="D402" s="249"/>
      <c r="E402" s="249"/>
      <c r="F402" s="249"/>
      <c r="G402" s="249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52"/>
      <c r="X402" s="152"/>
      <c r="Y402" s="152"/>
      <c r="Z402" s="152"/>
      <c r="AA402" s="152"/>
      <c r="AB402" s="152"/>
      <c r="AC402" s="152"/>
      <c r="AD402" s="152"/>
      <c r="AE402" s="152"/>
      <c r="AF402" s="152" t="s">
        <v>272</v>
      </c>
      <c r="AG402" s="152"/>
      <c r="AH402" s="152"/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  <c r="AV402" s="152"/>
      <c r="AW402" s="152"/>
      <c r="AX402" s="152"/>
      <c r="AY402" s="152"/>
      <c r="AZ402" s="152"/>
      <c r="BA402" s="152"/>
      <c r="BB402" s="152"/>
      <c r="BC402" s="152"/>
      <c r="BD402" s="152"/>
      <c r="BE402" s="152"/>
      <c r="BF402" s="152"/>
      <c r="BG402" s="152"/>
    </row>
    <row r="403" spans="1:59" outlineLevel="1" x14ac:dyDescent="0.2">
      <c r="A403" s="159"/>
      <c r="B403" s="160"/>
      <c r="C403" s="193" t="s">
        <v>2144</v>
      </c>
      <c r="D403" s="191"/>
      <c r="E403" s="192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52"/>
      <c r="X403" s="152"/>
      <c r="Y403" s="152"/>
      <c r="Z403" s="152"/>
      <c r="AA403" s="152"/>
      <c r="AB403" s="152"/>
      <c r="AC403" s="152"/>
      <c r="AD403" s="152"/>
      <c r="AE403" s="152"/>
      <c r="AF403" s="152" t="s">
        <v>329</v>
      </c>
      <c r="AG403" s="152">
        <v>0</v>
      </c>
      <c r="AH403" s="152"/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  <c r="AV403" s="152"/>
      <c r="AW403" s="152"/>
      <c r="AX403" s="152"/>
      <c r="AY403" s="152"/>
      <c r="AZ403" s="152"/>
      <c r="BA403" s="152"/>
      <c r="BB403" s="152"/>
      <c r="BC403" s="152"/>
      <c r="BD403" s="152"/>
      <c r="BE403" s="152"/>
      <c r="BF403" s="152"/>
      <c r="BG403" s="152"/>
    </row>
    <row r="404" spans="1:59" outlineLevel="1" x14ac:dyDescent="0.2">
      <c r="A404" s="159"/>
      <c r="B404" s="160"/>
      <c r="C404" s="193" t="s">
        <v>146</v>
      </c>
      <c r="D404" s="191"/>
      <c r="E404" s="192">
        <v>3</v>
      </c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52"/>
      <c r="X404" s="152"/>
      <c r="Y404" s="152"/>
      <c r="Z404" s="152"/>
      <c r="AA404" s="152"/>
      <c r="AB404" s="152"/>
      <c r="AC404" s="152"/>
      <c r="AD404" s="152"/>
      <c r="AE404" s="152"/>
      <c r="AF404" s="152" t="s">
        <v>329</v>
      </c>
      <c r="AG404" s="152">
        <v>0</v>
      </c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  <c r="AV404" s="152"/>
      <c r="AW404" s="152"/>
      <c r="AX404" s="152"/>
      <c r="AY404" s="152"/>
      <c r="AZ404" s="152"/>
      <c r="BA404" s="152"/>
      <c r="BB404" s="152"/>
      <c r="BC404" s="152"/>
      <c r="BD404" s="152"/>
      <c r="BE404" s="152"/>
      <c r="BF404" s="152"/>
      <c r="BG404" s="152"/>
    </row>
    <row r="405" spans="1:59" ht="22.5" outlineLevel="1" x14ac:dyDescent="0.2">
      <c r="A405" s="171">
        <v>85</v>
      </c>
      <c r="B405" s="172" t="s">
        <v>2343</v>
      </c>
      <c r="C405" s="187" t="s">
        <v>2344</v>
      </c>
      <c r="D405" s="173" t="s">
        <v>395</v>
      </c>
      <c r="E405" s="174">
        <v>5</v>
      </c>
      <c r="F405" s="175"/>
      <c r="G405" s="176">
        <f>ROUND(E405*F405,2)</f>
        <v>0</v>
      </c>
      <c r="H405" s="175"/>
      <c r="I405" s="176">
        <f>ROUND(E405*H405,2)</f>
        <v>0</v>
      </c>
      <c r="J405" s="175"/>
      <c r="K405" s="176">
        <f>ROUND(E405*J405,2)</f>
        <v>0</v>
      </c>
      <c r="L405" s="176">
        <v>15</v>
      </c>
      <c r="M405" s="176">
        <f>G405*(1+L405/100)</f>
        <v>0</v>
      </c>
      <c r="N405" s="176">
        <v>4.0000000000000002E-4</v>
      </c>
      <c r="O405" s="176">
        <f>ROUND(E405*N405,2)</f>
        <v>0</v>
      </c>
      <c r="P405" s="176">
        <v>0</v>
      </c>
      <c r="Q405" s="176">
        <f>ROUND(E405*P405,2)</f>
        <v>0</v>
      </c>
      <c r="R405" s="176" t="s">
        <v>396</v>
      </c>
      <c r="S405" s="176" t="s">
        <v>269</v>
      </c>
      <c r="T405" s="161">
        <v>0</v>
      </c>
      <c r="U405" s="161">
        <f>ROUND(E405*T405,2)</f>
        <v>0</v>
      </c>
      <c r="V405" s="161"/>
      <c r="W405" s="152"/>
      <c r="X405" s="152"/>
      <c r="Y405" s="152"/>
      <c r="Z405" s="152"/>
      <c r="AA405" s="152"/>
      <c r="AB405" s="152"/>
      <c r="AC405" s="152"/>
      <c r="AD405" s="152"/>
      <c r="AE405" s="152"/>
      <c r="AF405" s="152" t="s">
        <v>891</v>
      </c>
      <c r="AG405" s="152"/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  <c r="AV405" s="152"/>
      <c r="AW405" s="152"/>
      <c r="AX405" s="152"/>
      <c r="AY405" s="152"/>
      <c r="AZ405" s="152"/>
      <c r="BA405" s="152"/>
      <c r="BB405" s="152"/>
      <c r="BC405" s="152"/>
      <c r="BD405" s="152"/>
      <c r="BE405" s="152"/>
      <c r="BF405" s="152"/>
      <c r="BG405" s="152"/>
    </row>
    <row r="406" spans="1:59" outlineLevel="1" x14ac:dyDescent="0.2">
      <c r="A406" s="159"/>
      <c r="B406" s="160"/>
      <c r="C406" s="248" t="s">
        <v>2345</v>
      </c>
      <c r="D406" s="249"/>
      <c r="E406" s="249"/>
      <c r="F406" s="249"/>
      <c r="G406" s="249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52"/>
      <c r="X406" s="152"/>
      <c r="Y406" s="152"/>
      <c r="Z406" s="152"/>
      <c r="AA406" s="152"/>
      <c r="AB406" s="152"/>
      <c r="AC406" s="152"/>
      <c r="AD406" s="152"/>
      <c r="AE406" s="152"/>
      <c r="AF406" s="152" t="s">
        <v>272</v>
      </c>
      <c r="AG406" s="152"/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  <c r="AV406" s="152"/>
      <c r="AW406" s="152"/>
      <c r="AX406" s="152"/>
      <c r="AY406" s="152"/>
      <c r="AZ406" s="152"/>
      <c r="BA406" s="152"/>
      <c r="BB406" s="152"/>
      <c r="BC406" s="152"/>
      <c r="BD406" s="152"/>
      <c r="BE406" s="152"/>
      <c r="BF406" s="152"/>
      <c r="BG406" s="152"/>
    </row>
    <row r="407" spans="1:59" outlineLevel="1" x14ac:dyDescent="0.2">
      <c r="A407" s="159"/>
      <c r="B407" s="160"/>
      <c r="C407" s="193" t="s">
        <v>2139</v>
      </c>
      <c r="D407" s="191"/>
      <c r="E407" s="192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52"/>
      <c r="X407" s="152"/>
      <c r="Y407" s="152"/>
      <c r="Z407" s="152"/>
      <c r="AA407" s="152"/>
      <c r="AB407" s="152"/>
      <c r="AC407" s="152"/>
      <c r="AD407" s="152"/>
      <c r="AE407" s="152"/>
      <c r="AF407" s="152" t="s">
        <v>329</v>
      </c>
      <c r="AG407" s="152">
        <v>0</v>
      </c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  <c r="AV407" s="152"/>
      <c r="AW407" s="152"/>
      <c r="AX407" s="152"/>
      <c r="AY407" s="152"/>
      <c r="AZ407" s="152"/>
      <c r="BA407" s="152"/>
      <c r="BB407" s="152"/>
      <c r="BC407" s="152"/>
      <c r="BD407" s="152"/>
      <c r="BE407" s="152"/>
      <c r="BF407" s="152"/>
      <c r="BG407" s="152"/>
    </row>
    <row r="408" spans="1:59" outlineLevel="1" x14ac:dyDescent="0.2">
      <c r="A408" s="159"/>
      <c r="B408" s="160"/>
      <c r="C408" s="193" t="s">
        <v>150</v>
      </c>
      <c r="D408" s="191"/>
      <c r="E408" s="192">
        <v>5</v>
      </c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52"/>
      <c r="X408" s="152"/>
      <c r="Y408" s="152"/>
      <c r="Z408" s="152"/>
      <c r="AA408" s="152"/>
      <c r="AB408" s="152"/>
      <c r="AC408" s="152"/>
      <c r="AD408" s="152"/>
      <c r="AE408" s="152"/>
      <c r="AF408" s="152" t="s">
        <v>329</v>
      </c>
      <c r="AG408" s="152">
        <v>0</v>
      </c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  <c r="AV408" s="152"/>
      <c r="AW408" s="152"/>
      <c r="AX408" s="152"/>
      <c r="AY408" s="152"/>
      <c r="AZ408" s="152"/>
      <c r="BA408" s="152"/>
      <c r="BB408" s="152"/>
      <c r="BC408" s="152"/>
      <c r="BD408" s="152"/>
      <c r="BE408" s="152"/>
      <c r="BF408" s="152"/>
      <c r="BG408" s="152"/>
    </row>
    <row r="409" spans="1:59" outlineLevel="1" x14ac:dyDescent="0.2">
      <c r="A409" s="171">
        <v>86</v>
      </c>
      <c r="B409" s="172" t="s">
        <v>2358</v>
      </c>
      <c r="C409" s="187" t="s">
        <v>2359</v>
      </c>
      <c r="D409" s="173" t="s">
        <v>1541</v>
      </c>
      <c r="E409" s="174">
        <v>27</v>
      </c>
      <c r="F409" s="175"/>
      <c r="G409" s="176">
        <f>ROUND(E409*F409,2)</f>
        <v>0</v>
      </c>
      <c r="H409" s="175"/>
      <c r="I409" s="176">
        <f>ROUND(E409*H409,2)</f>
        <v>0</v>
      </c>
      <c r="J409" s="175"/>
      <c r="K409" s="176">
        <f>ROUND(E409*J409,2)</f>
        <v>0</v>
      </c>
      <c r="L409" s="176">
        <v>15</v>
      </c>
      <c r="M409" s="176">
        <f>G409*(1+L409/100)</f>
        <v>0</v>
      </c>
      <c r="N409" s="176">
        <v>2.4000000000000001E-4</v>
      </c>
      <c r="O409" s="176">
        <f>ROUND(E409*N409,2)</f>
        <v>0.01</v>
      </c>
      <c r="P409" s="176">
        <v>0</v>
      </c>
      <c r="Q409" s="176">
        <f>ROUND(E409*P409,2)</f>
        <v>0</v>
      </c>
      <c r="R409" s="176" t="s">
        <v>1704</v>
      </c>
      <c r="S409" s="176" t="s">
        <v>269</v>
      </c>
      <c r="T409" s="161">
        <v>0.124</v>
      </c>
      <c r="U409" s="161">
        <f>ROUND(E409*T409,2)</f>
        <v>3.35</v>
      </c>
      <c r="V409" s="161"/>
      <c r="W409" s="152"/>
      <c r="X409" s="152"/>
      <c r="Y409" s="152"/>
      <c r="Z409" s="152"/>
      <c r="AA409" s="152"/>
      <c r="AB409" s="152"/>
      <c r="AC409" s="152"/>
      <c r="AD409" s="152"/>
      <c r="AE409" s="152"/>
      <c r="AF409" s="152" t="s">
        <v>1756</v>
      </c>
      <c r="AG409" s="152"/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  <c r="AV409" s="152"/>
      <c r="AW409" s="152"/>
      <c r="AX409" s="152"/>
      <c r="AY409" s="152"/>
      <c r="AZ409" s="152"/>
      <c r="BA409" s="152"/>
      <c r="BB409" s="152"/>
      <c r="BC409" s="152"/>
      <c r="BD409" s="152"/>
      <c r="BE409" s="152"/>
      <c r="BF409" s="152"/>
      <c r="BG409" s="152"/>
    </row>
    <row r="410" spans="1:59" outlineLevel="1" x14ac:dyDescent="0.2">
      <c r="A410" s="159"/>
      <c r="B410" s="160"/>
      <c r="C410" s="248" t="s">
        <v>2360</v>
      </c>
      <c r="D410" s="249"/>
      <c r="E410" s="249"/>
      <c r="F410" s="249"/>
      <c r="G410" s="249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52"/>
      <c r="X410" s="152"/>
      <c r="Y410" s="152"/>
      <c r="Z410" s="152"/>
      <c r="AA410" s="152"/>
      <c r="AB410" s="152"/>
      <c r="AC410" s="152"/>
      <c r="AD410" s="152"/>
      <c r="AE410" s="152"/>
      <c r="AF410" s="152" t="s">
        <v>272</v>
      </c>
      <c r="AG410" s="152"/>
      <c r="AH410" s="152"/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  <c r="AV410" s="152"/>
      <c r="AW410" s="152"/>
      <c r="AX410" s="152"/>
      <c r="AY410" s="152"/>
      <c r="AZ410" s="152"/>
      <c r="BA410" s="152"/>
      <c r="BB410" s="152"/>
      <c r="BC410" s="152"/>
      <c r="BD410" s="152"/>
      <c r="BE410" s="152"/>
      <c r="BF410" s="152"/>
      <c r="BG410" s="152"/>
    </row>
    <row r="411" spans="1:59" outlineLevel="1" x14ac:dyDescent="0.2">
      <c r="A411" s="159"/>
      <c r="B411" s="160"/>
      <c r="C411" s="193" t="s">
        <v>3322</v>
      </c>
      <c r="D411" s="191"/>
      <c r="E411" s="192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52"/>
      <c r="X411" s="152"/>
      <c r="Y411" s="152"/>
      <c r="Z411" s="152"/>
      <c r="AA411" s="152"/>
      <c r="AB411" s="152"/>
      <c r="AC411" s="152"/>
      <c r="AD411" s="152"/>
      <c r="AE411" s="152"/>
      <c r="AF411" s="152" t="s">
        <v>329</v>
      </c>
      <c r="AG411" s="152">
        <v>0</v>
      </c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  <c r="AV411" s="152"/>
      <c r="AW411" s="152"/>
      <c r="AX411" s="152"/>
      <c r="AY411" s="152"/>
      <c r="AZ411" s="152"/>
      <c r="BA411" s="152"/>
      <c r="BB411" s="152"/>
      <c r="BC411" s="152"/>
      <c r="BD411" s="152"/>
      <c r="BE411" s="152"/>
      <c r="BF411" s="152"/>
      <c r="BG411" s="152"/>
    </row>
    <row r="412" spans="1:59" outlineLevel="1" x14ac:dyDescent="0.2">
      <c r="A412" s="159"/>
      <c r="B412" s="160"/>
      <c r="C412" s="193" t="s">
        <v>3323</v>
      </c>
      <c r="D412" s="191"/>
      <c r="E412" s="192">
        <v>27</v>
      </c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52"/>
      <c r="X412" s="152"/>
      <c r="Y412" s="152"/>
      <c r="Z412" s="152"/>
      <c r="AA412" s="152"/>
      <c r="AB412" s="152"/>
      <c r="AC412" s="152"/>
      <c r="AD412" s="152"/>
      <c r="AE412" s="152"/>
      <c r="AF412" s="152" t="s">
        <v>329</v>
      </c>
      <c r="AG412" s="152">
        <v>0</v>
      </c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  <c r="AV412" s="152"/>
      <c r="AW412" s="152"/>
      <c r="AX412" s="152"/>
      <c r="AY412" s="152"/>
      <c r="AZ412" s="152"/>
      <c r="BA412" s="152"/>
      <c r="BB412" s="152"/>
      <c r="BC412" s="152"/>
      <c r="BD412" s="152"/>
      <c r="BE412" s="152"/>
      <c r="BF412" s="152"/>
      <c r="BG412" s="152"/>
    </row>
    <row r="413" spans="1:59" outlineLevel="1" x14ac:dyDescent="0.2">
      <c r="A413" s="171">
        <v>87</v>
      </c>
      <c r="B413" s="172" t="s">
        <v>2363</v>
      </c>
      <c r="C413" s="187" t="s">
        <v>2364</v>
      </c>
      <c r="D413" s="173" t="s">
        <v>1541</v>
      </c>
      <c r="E413" s="174">
        <v>4</v>
      </c>
      <c r="F413" s="175"/>
      <c r="G413" s="176">
        <f>ROUND(E413*F413,2)</f>
        <v>0</v>
      </c>
      <c r="H413" s="175"/>
      <c r="I413" s="176">
        <f>ROUND(E413*H413,2)</f>
        <v>0</v>
      </c>
      <c r="J413" s="175"/>
      <c r="K413" s="176">
        <f>ROUND(E413*J413,2)</f>
        <v>0</v>
      </c>
      <c r="L413" s="176">
        <v>15</v>
      </c>
      <c r="M413" s="176">
        <f>G413*(1+L413/100)</f>
        <v>0</v>
      </c>
      <c r="N413" s="176">
        <v>2.4000000000000001E-4</v>
      </c>
      <c r="O413" s="176">
        <f>ROUND(E413*N413,2)</f>
        <v>0</v>
      </c>
      <c r="P413" s="176">
        <v>0</v>
      </c>
      <c r="Q413" s="176">
        <f>ROUND(E413*P413,2)</f>
        <v>0</v>
      </c>
      <c r="R413" s="176" t="s">
        <v>1704</v>
      </c>
      <c r="S413" s="176" t="s">
        <v>269</v>
      </c>
      <c r="T413" s="161">
        <v>0.124</v>
      </c>
      <c r="U413" s="161">
        <f>ROUND(E413*T413,2)</f>
        <v>0.5</v>
      </c>
      <c r="V413" s="161"/>
      <c r="W413" s="152"/>
      <c r="X413" s="152"/>
      <c r="Y413" s="152"/>
      <c r="Z413" s="152"/>
      <c r="AA413" s="152"/>
      <c r="AB413" s="152"/>
      <c r="AC413" s="152"/>
      <c r="AD413" s="152"/>
      <c r="AE413" s="152"/>
      <c r="AF413" s="152" t="s">
        <v>1756</v>
      </c>
      <c r="AG413" s="152"/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  <c r="AV413" s="152"/>
      <c r="AW413" s="152"/>
      <c r="AX413" s="152"/>
      <c r="AY413" s="152"/>
      <c r="AZ413" s="152"/>
      <c r="BA413" s="152"/>
      <c r="BB413" s="152"/>
      <c r="BC413" s="152"/>
      <c r="BD413" s="152"/>
      <c r="BE413" s="152"/>
      <c r="BF413" s="152"/>
      <c r="BG413" s="152"/>
    </row>
    <row r="414" spans="1:59" outlineLevel="1" x14ac:dyDescent="0.2">
      <c r="A414" s="159"/>
      <c r="B414" s="160"/>
      <c r="C414" s="248" t="s">
        <v>2365</v>
      </c>
      <c r="D414" s="249"/>
      <c r="E414" s="249"/>
      <c r="F414" s="249"/>
      <c r="G414" s="249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52"/>
      <c r="X414" s="152"/>
      <c r="Y414" s="152"/>
      <c r="Z414" s="152"/>
      <c r="AA414" s="152"/>
      <c r="AB414" s="152"/>
      <c r="AC414" s="152"/>
      <c r="AD414" s="152"/>
      <c r="AE414" s="152"/>
      <c r="AF414" s="152" t="s">
        <v>272</v>
      </c>
      <c r="AG414" s="152"/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  <c r="AV414" s="152"/>
      <c r="AW414" s="152"/>
      <c r="AX414" s="152"/>
      <c r="AY414" s="152"/>
      <c r="AZ414" s="152"/>
      <c r="BA414" s="152"/>
      <c r="BB414" s="152"/>
      <c r="BC414" s="152"/>
      <c r="BD414" s="152"/>
      <c r="BE414" s="152"/>
      <c r="BF414" s="152"/>
      <c r="BG414" s="152"/>
    </row>
    <row r="415" spans="1:59" outlineLevel="1" x14ac:dyDescent="0.2">
      <c r="A415" s="159"/>
      <c r="B415" s="160"/>
      <c r="C415" s="193" t="s">
        <v>2125</v>
      </c>
      <c r="D415" s="191"/>
      <c r="E415" s="192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52"/>
      <c r="X415" s="152"/>
      <c r="Y415" s="152"/>
      <c r="Z415" s="152"/>
      <c r="AA415" s="152"/>
      <c r="AB415" s="152"/>
      <c r="AC415" s="152"/>
      <c r="AD415" s="152"/>
      <c r="AE415" s="152"/>
      <c r="AF415" s="152" t="s">
        <v>329</v>
      </c>
      <c r="AG415" s="152">
        <v>0</v>
      </c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  <c r="AV415" s="152"/>
      <c r="AW415" s="152"/>
      <c r="AX415" s="152"/>
      <c r="AY415" s="152"/>
      <c r="AZ415" s="152"/>
      <c r="BA415" s="152"/>
      <c r="BB415" s="152"/>
      <c r="BC415" s="152"/>
      <c r="BD415" s="152"/>
      <c r="BE415" s="152"/>
      <c r="BF415" s="152"/>
      <c r="BG415" s="152"/>
    </row>
    <row r="416" spans="1:59" outlineLevel="1" x14ac:dyDescent="0.2">
      <c r="A416" s="159"/>
      <c r="B416" s="160"/>
      <c r="C416" s="193" t="s">
        <v>148</v>
      </c>
      <c r="D416" s="191"/>
      <c r="E416" s="192">
        <v>4</v>
      </c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52"/>
      <c r="X416" s="152"/>
      <c r="Y416" s="152"/>
      <c r="Z416" s="152"/>
      <c r="AA416" s="152"/>
      <c r="AB416" s="152"/>
      <c r="AC416" s="152"/>
      <c r="AD416" s="152"/>
      <c r="AE416" s="152"/>
      <c r="AF416" s="152" t="s">
        <v>329</v>
      </c>
      <c r="AG416" s="152">
        <v>0</v>
      </c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  <c r="AV416" s="152"/>
      <c r="AW416" s="152"/>
      <c r="AX416" s="152"/>
      <c r="AY416" s="152"/>
      <c r="AZ416" s="152"/>
      <c r="BA416" s="152"/>
      <c r="BB416" s="152"/>
      <c r="BC416" s="152"/>
      <c r="BD416" s="152"/>
      <c r="BE416" s="152"/>
      <c r="BF416" s="152"/>
      <c r="BG416" s="152"/>
    </row>
    <row r="417" spans="1:59" ht="22.5" outlineLevel="1" x14ac:dyDescent="0.2">
      <c r="A417" s="171">
        <v>88</v>
      </c>
      <c r="B417" s="172" t="s">
        <v>2366</v>
      </c>
      <c r="C417" s="187" t="s">
        <v>2367</v>
      </c>
      <c r="D417" s="173" t="s">
        <v>395</v>
      </c>
      <c r="E417" s="174">
        <v>2</v>
      </c>
      <c r="F417" s="175"/>
      <c r="G417" s="176">
        <f>ROUND(E417*F417,2)</f>
        <v>0</v>
      </c>
      <c r="H417" s="175"/>
      <c r="I417" s="176">
        <f>ROUND(E417*H417,2)</f>
        <v>0</v>
      </c>
      <c r="J417" s="175"/>
      <c r="K417" s="176">
        <f>ROUND(E417*J417,2)</f>
        <v>0</v>
      </c>
      <c r="L417" s="176">
        <v>15</v>
      </c>
      <c r="M417" s="176">
        <f>G417*(1+L417/100)</f>
        <v>0</v>
      </c>
      <c r="N417" s="176">
        <v>2.0000000000000001E-4</v>
      </c>
      <c r="O417" s="176">
        <f>ROUND(E417*N417,2)</f>
        <v>0</v>
      </c>
      <c r="P417" s="176">
        <v>0</v>
      </c>
      <c r="Q417" s="176">
        <f>ROUND(E417*P417,2)</f>
        <v>0</v>
      </c>
      <c r="R417" s="176" t="s">
        <v>1704</v>
      </c>
      <c r="S417" s="176" t="s">
        <v>269</v>
      </c>
      <c r="T417" s="161">
        <v>0.246</v>
      </c>
      <c r="U417" s="161">
        <f>ROUND(E417*T417,2)</f>
        <v>0.49</v>
      </c>
      <c r="V417" s="161"/>
      <c r="W417" s="152"/>
      <c r="X417" s="152"/>
      <c r="Y417" s="152"/>
      <c r="Z417" s="152"/>
      <c r="AA417" s="152"/>
      <c r="AB417" s="152"/>
      <c r="AC417" s="152"/>
      <c r="AD417" s="152"/>
      <c r="AE417" s="152"/>
      <c r="AF417" s="152" t="s">
        <v>1756</v>
      </c>
      <c r="AG417" s="152"/>
      <c r="AH417" s="152"/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  <c r="AV417" s="152"/>
      <c r="AW417" s="152"/>
      <c r="AX417" s="152"/>
      <c r="AY417" s="152"/>
      <c r="AZ417" s="152"/>
      <c r="BA417" s="152"/>
      <c r="BB417" s="152"/>
      <c r="BC417" s="152"/>
      <c r="BD417" s="152"/>
      <c r="BE417" s="152"/>
      <c r="BF417" s="152"/>
      <c r="BG417" s="152"/>
    </row>
    <row r="418" spans="1:59" outlineLevel="1" x14ac:dyDescent="0.2">
      <c r="A418" s="159"/>
      <c r="B418" s="160"/>
      <c r="C418" s="248" t="s">
        <v>2368</v>
      </c>
      <c r="D418" s="249"/>
      <c r="E418" s="249"/>
      <c r="F418" s="249"/>
      <c r="G418" s="249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52"/>
      <c r="X418" s="152"/>
      <c r="Y418" s="152"/>
      <c r="Z418" s="152"/>
      <c r="AA418" s="152"/>
      <c r="AB418" s="152"/>
      <c r="AC418" s="152"/>
      <c r="AD418" s="152"/>
      <c r="AE418" s="152"/>
      <c r="AF418" s="152" t="s">
        <v>272</v>
      </c>
      <c r="AG418" s="152"/>
      <c r="AH418" s="152"/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  <c r="AV418" s="152"/>
      <c r="AW418" s="152"/>
      <c r="AX418" s="152"/>
      <c r="AY418" s="152"/>
      <c r="AZ418" s="152"/>
      <c r="BA418" s="152"/>
      <c r="BB418" s="152"/>
      <c r="BC418" s="152"/>
      <c r="BD418" s="152"/>
      <c r="BE418" s="152"/>
      <c r="BF418" s="152"/>
      <c r="BG418" s="152"/>
    </row>
    <row r="419" spans="1:59" outlineLevel="1" x14ac:dyDescent="0.2">
      <c r="A419" s="159"/>
      <c r="B419" s="160"/>
      <c r="C419" s="193" t="s">
        <v>2127</v>
      </c>
      <c r="D419" s="191"/>
      <c r="E419" s="192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52"/>
      <c r="X419" s="152"/>
      <c r="Y419" s="152"/>
      <c r="Z419" s="152"/>
      <c r="AA419" s="152"/>
      <c r="AB419" s="152"/>
      <c r="AC419" s="152"/>
      <c r="AD419" s="152"/>
      <c r="AE419" s="152"/>
      <c r="AF419" s="152" t="s">
        <v>329</v>
      </c>
      <c r="AG419" s="152">
        <v>0</v>
      </c>
      <c r="AH419" s="152"/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  <c r="AV419" s="152"/>
      <c r="AW419" s="152"/>
      <c r="AX419" s="152"/>
      <c r="AY419" s="152"/>
      <c r="AZ419" s="152"/>
      <c r="BA419" s="152"/>
      <c r="BB419" s="152"/>
      <c r="BC419" s="152"/>
      <c r="BD419" s="152"/>
      <c r="BE419" s="152"/>
      <c r="BF419" s="152"/>
      <c r="BG419" s="152"/>
    </row>
    <row r="420" spans="1:59" outlineLevel="1" x14ac:dyDescent="0.2">
      <c r="A420" s="159"/>
      <c r="B420" s="160"/>
      <c r="C420" s="193" t="s">
        <v>144</v>
      </c>
      <c r="D420" s="191"/>
      <c r="E420" s="192">
        <v>2</v>
      </c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52"/>
      <c r="X420" s="152"/>
      <c r="Y420" s="152"/>
      <c r="Z420" s="152"/>
      <c r="AA420" s="152"/>
      <c r="AB420" s="152"/>
      <c r="AC420" s="152"/>
      <c r="AD420" s="152"/>
      <c r="AE420" s="152"/>
      <c r="AF420" s="152" t="s">
        <v>329</v>
      </c>
      <c r="AG420" s="152">
        <v>0</v>
      </c>
      <c r="AH420" s="152"/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  <c r="AV420" s="152"/>
      <c r="AW420" s="152"/>
      <c r="AX420" s="152"/>
      <c r="AY420" s="152"/>
      <c r="AZ420" s="152"/>
      <c r="BA420" s="152"/>
      <c r="BB420" s="152"/>
      <c r="BC420" s="152"/>
      <c r="BD420" s="152"/>
      <c r="BE420" s="152"/>
      <c r="BF420" s="152"/>
      <c r="BG420" s="152"/>
    </row>
    <row r="421" spans="1:59" outlineLevel="1" x14ac:dyDescent="0.2">
      <c r="A421" s="171">
        <v>89</v>
      </c>
      <c r="B421" s="172" t="s">
        <v>2369</v>
      </c>
      <c r="C421" s="187" t="s">
        <v>2370</v>
      </c>
      <c r="D421" s="173" t="s">
        <v>395</v>
      </c>
      <c r="E421" s="174">
        <v>9</v>
      </c>
      <c r="F421" s="175"/>
      <c r="G421" s="176">
        <f>ROUND(E421*F421,2)</f>
        <v>0</v>
      </c>
      <c r="H421" s="175"/>
      <c r="I421" s="176">
        <f>ROUND(E421*H421,2)</f>
        <v>0</v>
      </c>
      <c r="J421" s="175"/>
      <c r="K421" s="176">
        <f>ROUND(E421*J421,2)</f>
        <v>0</v>
      </c>
      <c r="L421" s="176">
        <v>15</v>
      </c>
      <c r="M421" s="176">
        <f>G421*(1+L421/100)</f>
        <v>0</v>
      </c>
      <c r="N421" s="176">
        <v>8.0000000000000004E-4</v>
      </c>
      <c r="O421" s="176">
        <f>ROUND(E421*N421,2)</f>
        <v>0.01</v>
      </c>
      <c r="P421" s="176">
        <v>0</v>
      </c>
      <c r="Q421" s="176">
        <f>ROUND(E421*P421,2)</f>
        <v>0</v>
      </c>
      <c r="R421" s="176" t="s">
        <v>1704</v>
      </c>
      <c r="S421" s="176" t="s">
        <v>269</v>
      </c>
      <c r="T421" s="161">
        <v>0.37</v>
      </c>
      <c r="U421" s="161">
        <f>ROUND(E421*T421,2)</f>
        <v>3.33</v>
      </c>
      <c r="V421" s="161"/>
      <c r="W421" s="152"/>
      <c r="X421" s="152"/>
      <c r="Y421" s="152"/>
      <c r="Z421" s="152"/>
      <c r="AA421" s="152"/>
      <c r="AB421" s="152"/>
      <c r="AC421" s="152"/>
      <c r="AD421" s="152"/>
      <c r="AE421" s="152"/>
      <c r="AF421" s="152" t="s">
        <v>1756</v>
      </c>
      <c r="AG421" s="152"/>
      <c r="AH421" s="152"/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  <c r="AV421" s="152"/>
      <c r="AW421" s="152"/>
      <c r="AX421" s="152"/>
      <c r="AY421" s="152"/>
      <c r="AZ421" s="152"/>
      <c r="BA421" s="152"/>
      <c r="BB421" s="152"/>
      <c r="BC421" s="152"/>
      <c r="BD421" s="152"/>
      <c r="BE421" s="152"/>
      <c r="BF421" s="152"/>
      <c r="BG421" s="152"/>
    </row>
    <row r="422" spans="1:59" outlineLevel="1" x14ac:dyDescent="0.2">
      <c r="A422" s="159"/>
      <c r="B422" s="160"/>
      <c r="C422" s="248" t="s">
        <v>2371</v>
      </c>
      <c r="D422" s="249"/>
      <c r="E422" s="249"/>
      <c r="F422" s="249"/>
      <c r="G422" s="249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52"/>
      <c r="X422" s="152"/>
      <c r="Y422" s="152"/>
      <c r="Z422" s="152"/>
      <c r="AA422" s="152"/>
      <c r="AB422" s="152"/>
      <c r="AC422" s="152"/>
      <c r="AD422" s="152"/>
      <c r="AE422" s="152"/>
      <c r="AF422" s="152" t="s">
        <v>272</v>
      </c>
      <c r="AG422" s="152"/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  <c r="AV422" s="152"/>
      <c r="AW422" s="152"/>
      <c r="AX422" s="152"/>
      <c r="AY422" s="152"/>
      <c r="AZ422" s="152"/>
      <c r="BA422" s="152"/>
      <c r="BB422" s="152"/>
      <c r="BC422" s="152"/>
      <c r="BD422" s="152"/>
      <c r="BE422" s="152"/>
      <c r="BF422" s="152"/>
      <c r="BG422" s="152"/>
    </row>
    <row r="423" spans="1:59" outlineLevel="1" x14ac:dyDescent="0.2">
      <c r="A423" s="159"/>
      <c r="B423" s="160"/>
      <c r="C423" s="193" t="s">
        <v>3324</v>
      </c>
      <c r="D423" s="191"/>
      <c r="E423" s="192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52"/>
      <c r="X423" s="152"/>
      <c r="Y423" s="152"/>
      <c r="Z423" s="152"/>
      <c r="AA423" s="152"/>
      <c r="AB423" s="152"/>
      <c r="AC423" s="152"/>
      <c r="AD423" s="152"/>
      <c r="AE423" s="152"/>
      <c r="AF423" s="152" t="s">
        <v>329</v>
      </c>
      <c r="AG423" s="152">
        <v>0</v>
      </c>
      <c r="AH423" s="152"/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  <c r="AV423" s="152"/>
      <c r="AW423" s="152"/>
      <c r="AX423" s="152"/>
      <c r="AY423" s="152"/>
      <c r="AZ423" s="152"/>
      <c r="BA423" s="152"/>
      <c r="BB423" s="152"/>
      <c r="BC423" s="152"/>
      <c r="BD423" s="152"/>
      <c r="BE423" s="152"/>
      <c r="BF423" s="152"/>
      <c r="BG423" s="152"/>
    </row>
    <row r="424" spans="1:59" outlineLevel="1" x14ac:dyDescent="0.2">
      <c r="A424" s="159"/>
      <c r="B424" s="160"/>
      <c r="C424" s="193" t="s">
        <v>3325</v>
      </c>
      <c r="D424" s="191"/>
      <c r="E424" s="192">
        <v>9</v>
      </c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52"/>
      <c r="X424" s="152"/>
      <c r="Y424" s="152"/>
      <c r="Z424" s="152"/>
      <c r="AA424" s="152"/>
      <c r="AB424" s="152"/>
      <c r="AC424" s="152"/>
      <c r="AD424" s="152"/>
      <c r="AE424" s="152"/>
      <c r="AF424" s="152" t="s">
        <v>329</v>
      </c>
      <c r="AG424" s="152">
        <v>0</v>
      </c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  <c r="AV424" s="152"/>
      <c r="AW424" s="152"/>
      <c r="AX424" s="152"/>
      <c r="AY424" s="152"/>
      <c r="AZ424" s="152"/>
      <c r="BA424" s="152"/>
      <c r="BB424" s="152"/>
      <c r="BC424" s="152"/>
      <c r="BD424" s="152"/>
      <c r="BE424" s="152"/>
      <c r="BF424" s="152"/>
      <c r="BG424" s="152"/>
    </row>
    <row r="425" spans="1:59" ht="22.5" outlineLevel="1" x14ac:dyDescent="0.2">
      <c r="A425" s="171">
        <v>90</v>
      </c>
      <c r="B425" s="172" t="s">
        <v>2372</v>
      </c>
      <c r="C425" s="187" t="s">
        <v>2373</v>
      </c>
      <c r="D425" s="173" t="s">
        <v>395</v>
      </c>
      <c r="E425" s="174">
        <v>3</v>
      </c>
      <c r="F425" s="175"/>
      <c r="G425" s="176">
        <f>ROUND(E425*F425,2)</f>
        <v>0</v>
      </c>
      <c r="H425" s="175"/>
      <c r="I425" s="176">
        <f>ROUND(E425*H425,2)</f>
        <v>0</v>
      </c>
      <c r="J425" s="175"/>
      <c r="K425" s="176">
        <f>ROUND(E425*J425,2)</f>
        <v>0</v>
      </c>
      <c r="L425" s="176">
        <v>15</v>
      </c>
      <c r="M425" s="176">
        <f>G425*(1+L425/100)</f>
        <v>0</v>
      </c>
      <c r="N425" s="176">
        <v>2.2000000000000001E-4</v>
      </c>
      <c r="O425" s="176">
        <f>ROUND(E425*N425,2)</f>
        <v>0</v>
      </c>
      <c r="P425" s="176">
        <v>0</v>
      </c>
      <c r="Q425" s="176">
        <f>ROUND(E425*P425,2)</f>
        <v>0</v>
      </c>
      <c r="R425" s="176" t="s">
        <v>1704</v>
      </c>
      <c r="S425" s="176" t="s">
        <v>269</v>
      </c>
      <c r="T425" s="161">
        <v>0.246</v>
      </c>
      <c r="U425" s="161">
        <f>ROUND(E425*T425,2)</f>
        <v>0.74</v>
      </c>
      <c r="V425" s="161"/>
      <c r="W425" s="152"/>
      <c r="X425" s="152"/>
      <c r="Y425" s="152"/>
      <c r="Z425" s="152"/>
      <c r="AA425" s="152"/>
      <c r="AB425" s="152"/>
      <c r="AC425" s="152"/>
      <c r="AD425" s="152"/>
      <c r="AE425" s="152"/>
      <c r="AF425" s="152" t="s">
        <v>1756</v>
      </c>
      <c r="AG425" s="152"/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  <c r="AV425" s="152"/>
      <c r="AW425" s="152"/>
      <c r="AX425" s="152"/>
      <c r="AY425" s="152"/>
      <c r="AZ425" s="152"/>
      <c r="BA425" s="152"/>
      <c r="BB425" s="152"/>
      <c r="BC425" s="152"/>
      <c r="BD425" s="152"/>
      <c r="BE425" s="152"/>
      <c r="BF425" s="152"/>
      <c r="BG425" s="152"/>
    </row>
    <row r="426" spans="1:59" outlineLevel="1" x14ac:dyDescent="0.2">
      <c r="A426" s="159"/>
      <c r="B426" s="160"/>
      <c r="C426" s="248" t="s">
        <v>2374</v>
      </c>
      <c r="D426" s="249"/>
      <c r="E426" s="249"/>
      <c r="F426" s="249"/>
      <c r="G426" s="249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52"/>
      <c r="X426" s="152"/>
      <c r="Y426" s="152"/>
      <c r="Z426" s="152"/>
      <c r="AA426" s="152"/>
      <c r="AB426" s="152"/>
      <c r="AC426" s="152"/>
      <c r="AD426" s="152"/>
      <c r="AE426" s="152"/>
      <c r="AF426" s="152" t="s">
        <v>272</v>
      </c>
      <c r="AG426" s="152"/>
      <c r="AH426" s="152"/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  <c r="AV426" s="152"/>
      <c r="AW426" s="152"/>
      <c r="AX426" s="152"/>
      <c r="AY426" s="152"/>
      <c r="AZ426" s="152"/>
      <c r="BA426" s="152"/>
      <c r="BB426" s="152"/>
      <c r="BC426" s="152"/>
      <c r="BD426" s="152"/>
      <c r="BE426" s="152"/>
      <c r="BF426" s="152"/>
      <c r="BG426" s="152"/>
    </row>
    <row r="427" spans="1:59" outlineLevel="1" x14ac:dyDescent="0.2">
      <c r="A427" s="159"/>
      <c r="B427" s="160"/>
      <c r="C427" s="193" t="s">
        <v>2144</v>
      </c>
      <c r="D427" s="191"/>
      <c r="E427" s="192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52"/>
      <c r="X427" s="152"/>
      <c r="Y427" s="152"/>
      <c r="Z427" s="152"/>
      <c r="AA427" s="152"/>
      <c r="AB427" s="152"/>
      <c r="AC427" s="152"/>
      <c r="AD427" s="152"/>
      <c r="AE427" s="152"/>
      <c r="AF427" s="152" t="s">
        <v>329</v>
      </c>
      <c r="AG427" s="152">
        <v>0</v>
      </c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  <c r="AV427" s="152"/>
      <c r="AW427" s="152"/>
      <c r="AX427" s="152"/>
      <c r="AY427" s="152"/>
      <c r="AZ427" s="152"/>
      <c r="BA427" s="152"/>
      <c r="BB427" s="152"/>
      <c r="BC427" s="152"/>
      <c r="BD427" s="152"/>
      <c r="BE427" s="152"/>
      <c r="BF427" s="152"/>
      <c r="BG427" s="152"/>
    </row>
    <row r="428" spans="1:59" outlineLevel="1" x14ac:dyDescent="0.2">
      <c r="A428" s="159"/>
      <c r="B428" s="160"/>
      <c r="C428" s="193" t="s">
        <v>146</v>
      </c>
      <c r="D428" s="191"/>
      <c r="E428" s="192">
        <v>3</v>
      </c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52"/>
      <c r="X428" s="152"/>
      <c r="Y428" s="152"/>
      <c r="Z428" s="152"/>
      <c r="AA428" s="152"/>
      <c r="AB428" s="152"/>
      <c r="AC428" s="152"/>
      <c r="AD428" s="152"/>
      <c r="AE428" s="152"/>
      <c r="AF428" s="152" t="s">
        <v>329</v>
      </c>
      <c r="AG428" s="152">
        <v>0</v>
      </c>
      <c r="AH428" s="152"/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  <c r="AV428" s="152"/>
      <c r="AW428" s="152"/>
      <c r="AX428" s="152"/>
      <c r="AY428" s="152"/>
      <c r="AZ428" s="152"/>
      <c r="BA428" s="152"/>
      <c r="BB428" s="152"/>
      <c r="BC428" s="152"/>
      <c r="BD428" s="152"/>
      <c r="BE428" s="152"/>
      <c r="BF428" s="152"/>
      <c r="BG428" s="152"/>
    </row>
    <row r="429" spans="1:59" ht="22.5" outlineLevel="1" x14ac:dyDescent="0.2">
      <c r="A429" s="171">
        <v>91</v>
      </c>
      <c r="B429" s="172" t="s">
        <v>2375</v>
      </c>
      <c r="C429" s="187" t="s">
        <v>2376</v>
      </c>
      <c r="D429" s="173" t="s">
        <v>395</v>
      </c>
      <c r="E429" s="174">
        <v>3</v>
      </c>
      <c r="F429" s="175"/>
      <c r="G429" s="176">
        <f>ROUND(E429*F429,2)</f>
        <v>0</v>
      </c>
      <c r="H429" s="175"/>
      <c r="I429" s="176">
        <f>ROUND(E429*H429,2)</f>
        <v>0</v>
      </c>
      <c r="J429" s="175"/>
      <c r="K429" s="176">
        <f>ROUND(E429*J429,2)</f>
        <v>0</v>
      </c>
      <c r="L429" s="176">
        <v>15</v>
      </c>
      <c r="M429" s="176">
        <f>G429*(1+L429/100)</f>
        <v>0</v>
      </c>
      <c r="N429" s="176">
        <v>1.64E-3</v>
      </c>
      <c r="O429" s="176">
        <f>ROUND(E429*N429,2)</f>
        <v>0</v>
      </c>
      <c r="P429" s="176">
        <v>0</v>
      </c>
      <c r="Q429" s="176">
        <f>ROUND(E429*P429,2)</f>
        <v>0</v>
      </c>
      <c r="R429" s="176" t="s">
        <v>1704</v>
      </c>
      <c r="S429" s="176" t="s">
        <v>269</v>
      </c>
      <c r="T429" s="161">
        <v>0.48499999999999999</v>
      </c>
      <c r="U429" s="161">
        <f>ROUND(E429*T429,2)</f>
        <v>1.46</v>
      </c>
      <c r="V429" s="161"/>
      <c r="W429" s="152"/>
      <c r="X429" s="152"/>
      <c r="Y429" s="152"/>
      <c r="Z429" s="152"/>
      <c r="AA429" s="152"/>
      <c r="AB429" s="152"/>
      <c r="AC429" s="152"/>
      <c r="AD429" s="152"/>
      <c r="AE429" s="152"/>
      <c r="AF429" s="152" t="s">
        <v>1756</v>
      </c>
      <c r="AG429" s="152"/>
      <c r="AH429" s="152"/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  <c r="AV429" s="152"/>
      <c r="AW429" s="152"/>
      <c r="AX429" s="152"/>
      <c r="AY429" s="152"/>
      <c r="AZ429" s="152"/>
      <c r="BA429" s="152"/>
      <c r="BB429" s="152"/>
      <c r="BC429" s="152"/>
      <c r="BD429" s="152"/>
      <c r="BE429" s="152"/>
      <c r="BF429" s="152"/>
      <c r="BG429" s="152"/>
    </row>
    <row r="430" spans="1:59" outlineLevel="1" x14ac:dyDescent="0.2">
      <c r="A430" s="159"/>
      <c r="B430" s="160"/>
      <c r="C430" s="248" t="s">
        <v>2377</v>
      </c>
      <c r="D430" s="249"/>
      <c r="E430" s="249"/>
      <c r="F430" s="249"/>
      <c r="G430" s="249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52"/>
      <c r="X430" s="152"/>
      <c r="Y430" s="152"/>
      <c r="Z430" s="152"/>
      <c r="AA430" s="152"/>
      <c r="AB430" s="152"/>
      <c r="AC430" s="152"/>
      <c r="AD430" s="152"/>
      <c r="AE430" s="152"/>
      <c r="AF430" s="152" t="s">
        <v>272</v>
      </c>
      <c r="AG430" s="152"/>
      <c r="AH430" s="152"/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  <c r="AV430" s="152"/>
      <c r="AW430" s="152"/>
      <c r="AX430" s="152"/>
      <c r="AY430" s="152"/>
      <c r="AZ430" s="152"/>
      <c r="BA430" s="152"/>
      <c r="BB430" s="152"/>
      <c r="BC430" s="152"/>
      <c r="BD430" s="152"/>
      <c r="BE430" s="152"/>
      <c r="BF430" s="152"/>
      <c r="BG430" s="152"/>
    </row>
    <row r="431" spans="1:59" outlineLevel="1" x14ac:dyDescent="0.2">
      <c r="A431" s="159"/>
      <c r="B431" s="160"/>
      <c r="C431" s="246" t="s">
        <v>2357</v>
      </c>
      <c r="D431" s="247"/>
      <c r="E431" s="247"/>
      <c r="F431" s="247"/>
      <c r="G431" s="247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52"/>
      <c r="X431" s="152"/>
      <c r="Y431" s="152"/>
      <c r="Z431" s="152"/>
      <c r="AA431" s="152"/>
      <c r="AB431" s="152"/>
      <c r="AC431" s="152"/>
      <c r="AD431" s="152"/>
      <c r="AE431" s="152"/>
      <c r="AF431" s="152" t="s">
        <v>272</v>
      </c>
      <c r="AG431" s="152"/>
      <c r="AH431" s="152"/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  <c r="AV431" s="152"/>
      <c r="AW431" s="152"/>
      <c r="AX431" s="152"/>
      <c r="AY431" s="152"/>
      <c r="AZ431" s="152"/>
      <c r="BA431" s="152"/>
      <c r="BB431" s="152"/>
      <c r="BC431" s="152"/>
      <c r="BD431" s="152"/>
      <c r="BE431" s="152"/>
      <c r="BF431" s="152"/>
      <c r="BG431" s="152"/>
    </row>
    <row r="432" spans="1:59" outlineLevel="1" x14ac:dyDescent="0.2">
      <c r="A432" s="159"/>
      <c r="B432" s="160"/>
      <c r="C432" s="193" t="s">
        <v>2144</v>
      </c>
      <c r="D432" s="191"/>
      <c r="E432" s="192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52"/>
      <c r="X432" s="152"/>
      <c r="Y432" s="152"/>
      <c r="Z432" s="152"/>
      <c r="AA432" s="152"/>
      <c r="AB432" s="152"/>
      <c r="AC432" s="152"/>
      <c r="AD432" s="152"/>
      <c r="AE432" s="152"/>
      <c r="AF432" s="152" t="s">
        <v>329</v>
      </c>
      <c r="AG432" s="152">
        <v>0</v>
      </c>
      <c r="AH432" s="152"/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  <c r="AV432" s="152"/>
      <c r="AW432" s="152"/>
      <c r="AX432" s="152"/>
      <c r="AY432" s="152"/>
      <c r="AZ432" s="152"/>
      <c r="BA432" s="152"/>
      <c r="BB432" s="152"/>
      <c r="BC432" s="152"/>
      <c r="BD432" s="152"/>
      <c r="BE432" s="152"/>
      <c r="BF432" s="152"/>
      <c r="BG432" s="152"/>
    </row>
    <row r="433" spans="1:59" outlineLevel="1" x14ac:dyDescent="0.2">
      <c r="A433" s="159"/>
      <c r="B433" s="160"/>
      <c r="C433" s="193" t="s">
        <v>146</v>
      </c>
      <c r="D433" s="191"/>
      <c r="E433" s="192">
        <v>3</v>
      </c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52"/>
      <c r="X433" s="152"/>
      <c r="Y433" s="152"/>
      <c r="Z433" s="152"/>
      <c r="AA433" s="152"/>
      <c r="AB433" s="152"/>
      <c r="AC433" s="152"/>
      <c r="AD433" s="152"/>
      <c r="AE433" s="152"/>
      <c r="AF433" s="152" t="s">
        <v>329</v>
      </c>
      <c r="AG433" s="152">
        <v>0</v>
      </c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  <c r="AV433" s="152"/>
      <c r="AW433" s="152"/>
      <c r="AX433" s="152"/>
      <c r="AY433" s="152"/>
      <c r="AZ433" s="152"/>
      <c r="BA433" s="152"/>
      <c r="BB433" s="152"/>
      <c r="BC433" s="152"/>
      <c r="BD433" s="152"/>
      <c r="BE433" s="152"/>
      <c r="BF433" s="152"/>
      <c r="BG433" s="152"/>
    </row>
    <row r="434" spans="1:59" ht="22.5" outlineLevel="1" x14ac:dyDescent="0.2">
      <c r="A434" s="171">
        <v>92</v>
      </c>
      <c r="B434" s="172" t="s">
        <v>2378</v>
      </c>
      <c r="C434" s="187" t="s">
        <v>2379</v>
      </c>
      <c r="D434" s="173" t="s">
        <v>1541</v>
      </c>
      <c r="E434" s="174">
        <v>3</v>
      </c>
      <c r="F434" s="175"/>
      <c r="G434" s="176">
        <f>ROUND(E434*F434,2)</f>
        <v>0</v>
      </c>
      <c r="H434" s="175"/>
      <c r="I434" s="176">
        <f>ROUND(E434*H434,2)</f>
        <v>0</v>
      </c>
      <c r="J434" s="175"/>
      <c r="K434" s="176">
        <f>ROUND(E434*J434,2)</f>
        <v>0</v>
      </c>
      <c r="L434" s="176">
        <v>15</v>
      </c>
      <c r="M434" s="176">
        <f>G434*(1+L434/100)</f>
        <v>0</v>
      </c>
      <c r="N434" s="176">
        <v>7.2000000000000005E-4</v>
      </c>
      <c r="O434" s="176">
        <f>ROUND(E434*N434,2)</f>
        <v>0</v>
      </c>
      <c r="P434" s="176">
        <v>0</v>
      </c>
      <c r="Q434" s="176">
        <f>ROUND(E434*P434,2)</f>
        <v>0</v>
      </c>
      <c r="R434" s="176" t="s">
        <v>1704</v>
      </c>
      <c r="S434" s="176" t="s">
        <v>269</v>
      </c>
      <c r="T434" s="161">
        <v>0.50600000000000001</v>
      </c>
      <c r="U434" s="161">
        <f>ROUND(E434*T434,2)</f>
        <v>1.52</v>
      </c>
      <c r="V434" s="161"/>
      <c r="W434" s="152"/>
      <c r="X434" s="152"/>
      <c r="Y434" s="152"/>
      <c r="Z434" s="152"/>
      <c r="AA434" s="152"/>
      <c r="AB434" s="152"/>
      <c r="AC434" s="152"/>
      <c r="AD434" s="152"/>
      <c r="AE434" s="152"/>
      <c r="AF434" s="152" t="s">
        <v>1756</v>
      </c>
      <c r="AG434" s="152"/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  <c r="AV434" s="152"/>
      <c r="AW434" s="152"/>
      <c r="AX434" s="152"/>
      <c r="AY434" s="152"/>
      <c r="AZ434" s="152"/>
      <c r="BA434" s="152"/>
      <c r="BB434" s="152"/>
      <c r="BC434" s="152"/>
      <c r="BD434" s="152"/>
      <c r="BE434" s="152"/>
      <c r="BF434" s="152"/>
      <c r="BG434" s="152"/>
    </row>
    <row r="435" spans="1:59" outlineLevel="1" x14ac:dyDescent="0.2">
      <c r="A435" s="159"/>
      <c r="B435" s="160"/>
      <c r="C435" s="248" t="s">
        <v>2380</v>
      </c>
      <c r="D435" s="249"/>
      <c r="E435" s="249"/>
      <c r="F435" s="249"/>
      <c r="G435" s="249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52"/>
      <c r="X435" s="152"/>
      <c r="Y435" s="152"/>
      <c r="Z435" s="152"/>
      <c r="AA435" s="152"/>
      <c r="AB435" s="152"/>
      <c r="AC435" s="152"/>
      <c r="AD435" s="152"/>
      <c r="AE435" s="152"/>
      <c r="AF435" s="152" t="s">
        <v>272</v>
      </c>
      <c r="AG435" s="152"/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  <c r="AV435" s="152"/>
      <c r="AW435" s="152"/>
      <c r="AX435" s="152"/>
      <c r="AY435" s="152"/>
      <c r="AZ435" s="152"/>
      <c r="BA435" s="152"/>
      <c r="BB435" s="152"/>
      <c r="BC435" s="152"/>
      <c r="BD435" s="152"/>
      <c r="BE435" s="152"/>
      <c r="BF435" s="152"/>
      <c r="BG435" s="152"/>
    </row>
    <row r="436" spans="1:59" outlineLevel="1" x14ac:dyDescent="0.2">
      <c r="A436" s="159"/>
      <c r="B436" s="160"/>
      <c r="C436" s="193" t="s">
        <v>2144</v>
      </c>
      <c r="D436" s="191"/>
      <c r="E436" s="192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52"/>
      <c r="X436" s="152"/>
      <c r="Y436" s="152"/>
      <c r="Z436" s="152"/>
      <c r="AA436" s="152"/>
      <c r="AB436" s="152"/>
      <c r="AC436" s="152"/>
      <c r="AD436" s="152"/>
      <c r="AE436" s="152"/>
      <c r="AF436" s="152" t="s">
        <v>329</v>
      </c>
      <c r="AG436" s="152">
        <v>0</v>
      </c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  <c r="AV436" s="152"/>
      <c r="AW436" s="152"/>
      <c r="AX436" s="152"/>
      <c r="AY436" s="152"/>
      <c r="AZ436" s="152"/>
      <c r="BA436" s="152"/>
      <c r="BB436" s="152"/>
      <c r="BC436" s="152"/>
      <c r="BD436" s="152"/>
      <c r="BE436" s="152"/>
      <c r="BF436" s="152"/>
      <c r="BG436" s="152"/>
    </row>
    <row r="437" spans="1:59" outlineLevel="1" x14ac:dyDescent="0.2">
      <c r="A437" s="159"/>
      <c r="B437" s="160"/>
      <c r="C437" s="193" t="s">
        <v>146</v>
      </c>
      <c r="D437" s="191"/>
      <c r="E437" s="192">
        <v>3</v>
      </c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52"/>
      <c r="X437" s="152"/>
      <c r="Y437" s="152"/>
      <c r="Z437" s="152"/>
      <c r="AA437" s="152"/>
      <c r="AB437" s="152"/>
      <c r="AC437" s="152"/>
      <c r="AD437" s="152"/>
      <c r="AE437" s="152"/>
      <c r="AF437" s="152" t="s">
        <v>329</v>
      </c>
      <c r="AG437" s="152">
        <v>0</v>
      </c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  <c r="AV437" s="152"/>
      <c r="AW437" s="152"/>
      <c r="AX437" s="152"/>
      <c r="AY437" s="152"/>
      <c r="AZ437" s="152"/>
      <c r="BA437" s="152"/>
      <c r="BB437" s="152"/>
      <c r="BC437" s="152"/>
      <c r="BD437" s="152"/>
      <c r="BE437" s="152"/>
      <c r="BF437" s="152"/>
      <c r="BG437" s="152"/>
    </row>
    <row r="438" spans="1:59" ht="22.5" outlineLevel="1" x14ac:dyDescent="0.2">
      <c r="A438" s="171">
        <v>93</v>
      </c>
      <c r="B438" s="172" t="s">
        <v>2381</v>
      </c>
      <c r="C438" s="187" t="s">
        <v>2382</v>
      </c>
      <c r="D438" s="173" t="s">
        <v>395</v>
      </c>
      <c r="E438" s="174">
        <v>3</v>
      </c>
      <c r="F438" s="175"/>
      <c r="G438" s="176">
        <f>ROUND(E438*F438,2)</f>
        <v>0</v>
      </c>
      <c r="H438" s="175"/>
      <c r="I438" s="176">
        <f>ROUND(E438*H438,2)</f>
        <v>0</v>
      </c>
      <c r="J438" s="175"/>
      <c r="K438" s="176">
        <f>ROUND(E438*J438,2)</f>
        <v>0</v>
      </c>
      <c r="L438" s="176">
        <v>15</v>
      </c>
      <c r="M438" s="176">
        <f>G438*(1+L438/100)</f>
        <v>0</v>
      </c>
      <c r="N438" s="176">
        <v>6.4999999999999997E-3</v>
      </c>
      <c r="O438" s="176">
        <f>ROUND(E438*N438,2)</f>
        <v>0.02</v>
      </c>
      <c r="P438" s="176">
        <v>0</v>
      </c>
      <c r="Q438" s="176">
        <f>ROUND(E438*P438,2)</f>
        <v>0</v>
      </c>
      <c r="R438" s="176" t="s">
        <v>396</v>
      </c>
      <c r="S438" s="176" t="s">
        <v>269</v>
      </c>
      <c r="T438" s="161">
        <v>0</v>
      </c>
      <c r="U438" s="161">
        <f>ROUND(E438*T438,2)</f>
        <v>0</v>
      </c>
      <c r="V438" s="161"/>
      <c r="W438" s="152"/>
      <c r="X438" s="152"/>
      <c r="Y438" s="152"/>
      <c r="Z438" s="152"/>
      <c r="AA438" s="152"/>
      <c r="AB438" s="152"/>
      <c r="AC438" s="152"/>
      <c r="AD438" s="152"/>
      <c r="AE438" s="152"/>
      <c r="AF438" s="152" t="s">
        <v>1759</v>
      </c>
      <c r="AG438" s="152"/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  <c r="AV438" s="152"/>
      <c r="AW438" s="152"/>
      <c r="AX438" s="152"/>
      <c r="AY438" s="152"/>
      <c r="AZ438" s="152"/>
      <c r="BA438" s="152"/>
      <c r="BB438" s="152"/>
      <c r="BC438" s="152"/>
      <c r="BD438" s="152"/>
      <c r="BE438" s="152"/>
      <c r="BF438" s="152"/>
      <c r="BG438" s="152"/>
    </row>
    <row r="439" spans="1:59" outlineLevel="1" x14ac:dyDescent="0.2">
      <c r="A439" s="159"/>
      <c r="B439" s="160"/>
      <c r="C439" s="248" t="s">
        <v>2383</v>
      </c>
      <c r="D439" s="249"/>
      <c r="E439" s="249"/>
      <c r="F439" s="249"/>
      <c r="G439" s="249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52"/>
      <c r="X439" s="152"/>
      <c r="Y439" s="152"/>
      <c r="Z439" s="152"/>
      <c r="AA439" s="152"/>
      <c r="AB439" s="152"/>
      <c r="AC439" s="152"/>
      <c r="AD439" s="152"/>
      <c r="AE439" s="152"/>
      <c r="AF439" s="152" t="s">
        <v>272</v>
      </c>
      <c r="AG439" s="152"/>
      <c r="AH439" s="152"/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  <c r="AV439" s="152"/>
      <c r="AW439" s="152"/>
      <c r="AX439" s="152"/>
      <c r="AY439" s="152"/>
      <c r="AZ439" s="152"/>
      <c r="BA439" s="152"/>
      <c r="BB439" s="152"/>
      <c r="BC439" s="152"/>
      <c r="BD439" s="152"/>
      <c r="BE439" s="152"/>
      <c r="BF439" s="152"/>
      <c r="BG439" s="152"/>
    </row>
    <row r="440" spans="1:59" outlineLevel="1" x14ac:dyDescent="0.2">
      <c r="A440" s="159"/>
      <c r="B440" s="160"/>
      <c r="C440" s="193" t="s">
        <v>2144</v>
      </c>
      <c r="D440" s="191"/>
      <c r="E440" s="192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52"/>
      <c r="X440" s="152"/>
      <c r="Y440" s="152"/>
      <c r="Z440" s="152"/>
      <c r="AA440" s="152"/>
      <c r="AB440" s="152"/>
      <c r="AC440" s="152"/>
      <c r="AD440" s="152"/>
      <c r="AE440" s="152"/>
      <c r="AF440" s="152" t="s">
        <v>329</v>
      </c>
      <c r="AG440" s="152">
        <v>0</v>
      </c>
      <c r="AH440" s="152"/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  <c r="AV440" s="152"/>
      <c r="AW440" s="152"/>
      <c r="AX440" s="152"/>
      <c r="AY440" s="152"/>
      <c r="AZ440" s="152"/>
      <c r="BA440" s="152"/>
      <c r="BB440" s="152"/>
      <c r="BC440" s="152"/>
      <c r="BD440" s="152"/>
      <c r="BE440" s="152"/>
      <c r="BF440" s="152"/>
      <c r="BG440" s="152"/>
    </row>
    <row r="441" spans="1:59" outlineLevel="1" x14ac:dyDescent="0.2">
      <c r="A441" s="159"/>
      <c r="B441" s="160"/>
      <c r="C441" s="193" t="s">
        <v>146</v>
      </c>
      <c r="D441" s="191"/>
      <c r="E441" s="192">
        <v>3</v>
      </c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52"/>
      <c r="X441" s="152"/>
      <c r="Y441" s="152"/>
      <c r="Z441" s="152"/>
      <c r="AA441" s="152"/>
      <c r="AB441" s="152"/>
      <c r="AC441" s="152"/>
      <c r="AD441" s="152"/>
      <c r="AE441" s="152"/>
      <c r="AF441" s="152" t="s">
        <v>329</v>
      </c>
      <c r="AG441" s="152">
        <v>0</v>
      </c>
      <c r="AH441" s="152"/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  <c r="AV441" s="152"/>
      <c r="AW441" s="152"/>
      <c r="AX441" s="152"/>
      <c r="AY441" s="152"/>
      <c r="AZ441" s="152"/>
      <c r="BA441" s="152"/>
      <c r="BB441" s="152"/>
      <c r="BC441" s="152"/>
      <c r="BD441" s="152"/>
      <c r="BE441" s="152"/>
      <c r="BF441" s="152"/>
      <c r="BG441" s="152"/>
    </row>
    <row r="442" spans="1:59" ht="22.5" outlineLevel="1" x14ac:dyDescent="0.2">
      <c r="A442" s="171">
        <v>94</v>
      </c>
      <c r="B442" s="172" t="s">
        <v>2384</v>
      </c>
      <c r="C442" s="187" t="s">
        <v>2385</v>
      </c>
      <c r="D442" s="173" t="s">
        <v>1541</v>
      </c>
      <c r="E442" s="174">
        <v>50</v>
      </c>
      <c r="F442" s="175"/>
      <c r="G442" s="176">
        <f>ROUND(E442*F442,2)</f>
        <v>0</v>
      </c>
      <c r="H442" s="175"/>
      <c r="I442" s="176">
        <f>ROUND(E442*H442,2)</f>
        <v>0</v>
      </c>
      <c r="J442" s="175"/>
      <c r="K442" s="176">
        <f>ROUND(E442*J442,2)</f>
        <v>0</v>
      </c>
      <c r="L442" s="176">
        <v>15</v>
      </c>
      <c r="M442" s="176">
        <f>G442*(1+L442/100)</f>
        <v>0</v>
      </c>
      <c r="N442" s="176">
        <v>3.0000000000000001E-3</v>
      </c>
      <c r="O442" s="176">
        <f>ROUND(E442*N442,2)</f>
        <v>0.15</v>
      </c>
      <c r="P442" s="176">
        <v>0</v>
      </c>
      <c r="Q442" s="176">
        <f>ROUND(E442*P442,2)</f>
        <v>0</v>
      </c>
      <c r="R442" s="176" t="s">
        <v>1704</v>
      </c>
      <c r="S442" s="176" t="s">
        <v>269</v>
      </c>
      <c r="T442" s="161">
        <v>0.33</v>
      </c>
      <c r="U442" s="161">
        <f>ROUND(E442*T442,2)</f>
        <v>16.5</v>
      </c>
      <c r="V442" s="161"/>
      <c r="W442" s="152"/>
      <c r="X442" s="152"/>
      <c r="Y442" s="152"/>
      <c r="Z442" s="152"/>
      <c r="AA442" s="152"/>
      <c r="AB442" s="152"/>
      <c r="AC442" s="152"/>
      <c r="AD442" s="152"/>
      <c r="AE442" s="152"/>
      <c r="AF442" s="152" t="s">
        <v>1756</v>
      </c>
      <c r="AG442" s="152"/>
      <c r="AH442" s="152"/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  <c r="AV442" s="152"/>
      <c r="AW442" s="152"/>
      <c r="AX442" s="152"/>
      <c r="AY442" s="152"/>
      <c r="AZ442" s="152"/>
      <c r="BA442" s="152"/>
      <c r="BB442" s="152"/>
      <c r="BC442" s="152"/>
      <c r="BD442" s="152"/>
      <c r="BE442" s="152"/>
      <c r="BF442" s="152"/>
      <c r="BG442" s="152"/>
    </row>
    <row r="443" spans="1:59" outlineLevel="1" x14ac:dyDescent="0.2">
      <c r="A443" s="159"/>
      <c r="B443" s="160"/>
      <c r="C443" s="248" t="s">
        <v>2386</v>
      </c>
      <c r="D443" s="249"/>
      <c r="E443" s="249"/>
      <c r="F443" s="249"/>
      <c r="G443" s="249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52"/>
      <c r="X443" s="152"/>
      <c r="Y443" s="152"/>
      <c r="Z443" s="152"/>
      <c r="AA443" s="152"/>
      <c r="AB443" s="152"/>
      <c r="AC443" s="152"/>
      <c r="AD443" s="152"/>
      <c r="AE443" s="152"/>
      <c r="AF443" s="152" t="s">
        <v>272</v>
      </c>
      <c r="AG443" s="152"/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  <c r="AV443" s="152"/>
      <c r="AW443" s="152"/>
      <c r="AX443" s="152"/>
      <c r="AY443" s="152"/>
      <c r="AZ443" s="152"/>
      <c r="BA443" s="152"/>
      <c r="BB443" s="152"/>
      <c r="BC443" s="152"/>
      <c r="BD443" s="152"/>
      <c r="BE443" s="152"/>
      <c r="BF443" s="152"/>
      <c r="BG443" s="152"/>
    </row>
    <row r="444" spans="1:59" outlineLevel="1" x14ac:dyDescent="0.2">
      <c r="A444" s="159"/>
      <c r="B444" s="160"/>
      <c r="C444" s="193" t="s">
        <v>3326</v>
      </c>
      <c r="D444" s="191"/>
      <c r="E444" s="192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52"/>
      <c r="X444" s="152"/>
      <c r="Y444" s="152"/>
      <c r="Z444" s="152"/>
      <c r="AA444" s="152"/>
      <c r="AB444" s="152"/>
      <c r="AC444" s="152"/>
      <c r="AD444" s="152"/>
      <c r="AE444" s="152"/>
      <c r="AF444" s="152" t="s">
        <v>329</v>
      </c>
      <c r="AG444" s="152">
        <v>0</v>
      </c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  <c r="AV444" s="152"/>
      <c r="AW444" s="152"/>
      <c r="AX444" s="152"/>
      <c r="AY444" s="152"/>
      <c r="AZ444" s="152"/>
      <c r="BA444" s="152"/>
      <c r="BB444" s="152"/>
      <c r="BC444" s="152"/>
      <c r="BD444" s="152"/>
      <c r="BE444" s="152"/>
      <c r="BF444" s="152"/>
      <c r="BG444" s="152"/>
    </row>
    <row r="445" spans="1:59" outlineLevel="1" x14ac:dyDescent="0.2">
      <c r="A445" s="159"/>
      <c r="B445" s="160"/>
      <c r="C445" s="193" t="s">
        <v>3327</v>
      </c>
      <c r="D445" s="191"/>
      <c r="E445" s="192">
        <v>50</v>
      </c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52"/>
      <c r="X445" s="152"/>
      <c r="Y445" s="152"/>
      <c r="Z445" s="152"/>
      <c r="AA445" s="152"/>
      <c r="AB445" s="152"/>
      <c r="AC445" s="152"/>
      <c r="AD445" s="152"/>
      <c r="AE445" s="152"/>
      <c r="AF445" s="152" t="s">
        <v>329</v>
      </c>
      <c r="AG445" s="152">
        <v>0</v>
      </c>
      <c r="AH445" s="152"/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  <c r="AV445" s="152"/>
      <c r="AW445" s="152"/>
      <c r="AX445" s="152"/>
      <c r="AY445" s="152"/>
      <c r="AZ445" s="152"/>
      <c r="BA445" s="152"/>
      <c r="BB445" s="152"/>
      <c r="BC445" s="152"/>
      <c r="BD445" s="152"/>
      <c r="BE445" s="152"/>
      <c r="BF445" s="152"/>
      <c r="BG445" s="152"/>
    </row>
    <row r="446" spans="1:59" outlineLevel="1" x14ac:dyDescent="0.2">
      <c r="A446" s="171">
        <v>95</v>
      </c>
      <c r="B446" s="172" t="s">
        <v>2388</v>
      </c>
      <c r="C446" s="187" t="s">
        <v>2389</v>
      </c>
      <c r="D446" s="173" t="s">
        <v>395</v>
      </c>
      <c r="E446" s="174">
        <v>5</v>
      </c>
      <c r="F446" s="175"/>
      <c r="G446" s="176">
        <f>ROUND(E446*F446,2)</f>
        <v>0</v>
      </c>
      <c r="H446" s="175"/>
      <c r="I446" s="176">
        <f>ROUND(E446*H446,2)</f>
        <v>0</v>
      </c>
      <c r="J446" s="175"/>
      <c r="K446" s="176">
        <f>ROUND(E446*J446,2)</f>
        <v>0</v>
      </c>
      <c r="L446" s="176">
        <v>15</v>
      </c>
      <c r="M446" s="176">
        <f>G446*(1+L446/100)</f>
        <v>0</v>
      </c>
      <c r="N446" s="176">
        <v>2.0000000000000001E-4</v>
      </c>
      <c r="O446" s="176">
        <f>ROUND(E446*N446,2)</f>
        <v>0</v>
      </c>
      <c r="P446" s="176">
        <v>0</v>
      </c>
      <c r="Q446" s="176">
        <f>ROUND(E446*P446,2)</f>
        <v>0</v>
      </c>
      <c r="R446" s="176" t="s">
        <v>396</v>
      </c>
      <c r="S446" s="176" t="s">
        <v>269</v>
      </c>
      <c r="T446" s="161">
        <v>0</v>
      </c>
      <c r="U446" s="161">
        <f>ROUND(E446*T446,2)</f>
        <v>0</v>
      </c>
      <c r="V446" s="161"/>
      <c r="W446" s="152"/>
      <c r="X446" s="152"/>
      <c r="Y446" s="152"/>
      <c r="Z446" s="152"/>
      <c r="AA446" s="152"/>
      <c r="AB446" s="152"/>
      <c r="AC446" s="152"/>
      <c r="AD446" s="152"/>
      <c r="AE446" s="152"/>
      <c r="AF446" s="152" t="s">
        <v>1759</v>
      </c>
      <c r="AG446" s="152"/>
      <c r="AH446" s="152"/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  <c r="AV446" s="152"/>
      <c r="AW446" s="152"/>
      <c r="AX446" s="152"/>
      <c r="AY446" s="152"/>
      <c r="AZ446" s="152"/>
      <c r="BA446" s="152"/>
      <c r="BB446" s="152"/>
      <c r="BC446" s="152"/>
      <c r="BD446" s="152"/>
      <c r="BE446" s="152"/>
      <c r="BF446" s="152"/>
      <c r="BG446" s="152"/>
    </row>
    <row r="447" spans="1:59" outlineLevel="1" x14ac:dyDescent="0.2">
      <c r="A447" s="159"/>
      <c r="B447" s="160"/>
      <c r="C447" s="248" t="s">
        <v>2390</v>
      </c>
      <c r="D447" s="249"/>
      <c r="E447" s="249"/>
      <c r="F447" s="249"/>
      <c r="G447" s="249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52"/>
      <c r="X447" s="152"/>
      <c r="Y447" s="152"/>
      <c r="Z447" s="152"/>
      <c r="AA447" s="152"/>
      <c r="AB447" s="152"/>
      <c r="AC447" s="152"/>
      <c r="AD447" s="152"/>
      <c r="AE447" s="152"/>
      <c r="AF447" s="152" t="s">
        <v>272</v>
      </c>
      <c r="AG447" s="152"/>
      <c r="AH447" s="152"/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  <c r="AV447" s="152"/>
      <c r="AW447" s="152"/>
      <c r="AX447" s="152"/>
      <c r="AY447" s="152"/>
      <c r="AZ447" s="152"/>
      <c r="BA447" s="152"/>
      <c r="BB447" s="152"/>
      <c r="BC447" s="152"/>
      <c r="BD447" s="152"/>
      <c r="BE447" s="152"/>
      <c r="BF447" s="152"/>
      <c r="BG447" s="152"/>
    </row>
    <row r="448" spans="1:59" outlineLevel="1" x14ac:dyDescent="0.2">
      <c r="A448" s="159"/>
      <c r="B448" s="160"/>
      <c r="C448" s="193" t="s">
        <v>2139</v>
      </c>
      <c r="D448" s="191"/>
      <c r="E448" s="192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52"/>
      <c r="X448" s="152"/>
      <c r="Y448" s="152"/>
      <c r="Z448" s="152"/>
      <c r="AA448" s="152"/>
      <c r="AB448" s="152"/>
      <c r="AC448" s="152"/>
      <c r="AD448" s="152"/>
      <c r="AE448" s="152"/>
      <c r="AF448" s="152" t="s">
        <v>329</v>
      </c>
      <c r="AG448" s="152">
        <v>0</v>
      </c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  <c r="AV448" s="152"/>
      <c r="AW448" s="152"/>
      <c r="AX448" s="152"/>
      <c r="AY448" s="152"/>
      <c r="AZ448" s="152"/>
      <c r="BA448" s="152"/>
      <c r="BB448" s="152"/>
      <c r="BC448" s="152"/>
      <c r="BD448" s="152"/>
      <c r="BE448" s="152"/>
      <c r="BF448" s="152"/>
      <c r="BG448" s="152"/>
    </row>
    <row r="449" spans="1:59" outlineLevel="1" x14ac:dyDescent="0.2">
      <c r="A449" s="159"/>
      <c r="B449" s="160"/>
      <c r="C449" s="193" t="s">
        <v>150</v>
      </c>
      <c r="D449" s="191"/>
      <c r="E449" s="192">
        <v>5</v>
      </c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52"/>
      <c r="X449" s="152"/>
      <c r="Y449" s="152"/>
      <c r="Z449" s="152"/>
      <c r="AA449" s="152"/>
      <c r="AB449" s="152"/>
      <c r="AC449" s="152"/>
      <c r="AD449" s="152"/>
      <c r="AE449" s="152"/>
      <c r="AF449" s="152" t="s">
        <v>329</v>
      </c>
      <c r="AG449" s="152">
        <v>0</v>
      </c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  <c r="AV449" s="152"/>
      <c r="AW449" s="152"/>
      <c r="AX449" s="152"/>
      <c r="AY449" s="152"/>
      <c r="AZ449" s="152"/>
      <c r="BA449" s="152"/>
      <c r="BB449" s="152"/>
      <c r="BC449" s="152"/>
      <c r="BD449" s="152"/>
      <c r="BE449" s="152"/>
      <c r="BF449" s="152"/>
      <c r="BG449" s="152"/>
    </row>
    <row r="450" spans="1:59" outlineLevel="1" x14ac:dyDescent="0.2">
      <c r="A450" s="171">
        <v>96</v>
      </c>
      <c r="B450" s="172" t="s">
        <v>2392</v>
      </c>
      <c r="C450" s="187" t="s">
        <v>2393</v>
      </c>
      <c r="D450" s="173" t="s">
        <v>395</v>
      </c>
      <c r="E450" s="174">
        <v>8</v>
      </c>
      <c r="F450" s="175"/>
      <c r="G450" s="176">
        <f>ROUND(E450*F450,2)</f>
        <v>0</v>
      </c>
      <c r="H450" s="175"/>
      <c r="I450" s="176">
        <f>ROUND(E450*H450,2)</f>
        <v>0</v>
      </c>
      <c r="J450" s="175"/>
      <c r="K450" s="176">
        <f>ROUND(E450*J450,2)</f>
        <v>0</v>
      </c>
      <c r="L450" s="176">
        <v>15</v>
      </c>
      <c r="M450" s="176">
        <f>G450*(1+L450/100)</f>
        <v>0</v>
      </c>
      <c r="N450" s="176">
        <v>1.1999999999999999E-3</v>
      </c>
      <c r="O450" s="176">
        <f>ROUND(E450*N450,2)</f>
        <v>0.01</v>
      </c>
      <c r="P450" s="176">
        <v>0</v>
      </c>
      <c r="Q450" s="176">
        <f>ROUND(E450*P450,2)</f>
        <v>0</v>
      </c>
      <c r="R450" s="176" t="s">
        <v>396</v>
      </c>
      <c r="S450" s="176" t="s">
        <v>269</v>
      </c>
      <c r="T450" s="161">
        <v>0</v>
      </c>
      <c r="U450" s="161">
        <f>ROUND(E450*T450,2)</f>
        <v>0</v>
      </c>
      <c r="V450" s="161"/>
      <c r="W450" s="152"/>
      <c r="X450" s="152"/>
      <c r="Y450" s="152"/>
      <c r="Z450" s="152"/>
      <c r="AA450" s="152"/>
      <c r="AB450" s="152"/>
      <c r="AC450" s="152"/>
      <c r="AD450" s="152"/>
      <c r="AE450" s="152"/>
      <c r="AF450" s="152" t="s">
        <v>1759</v>
      </c>
      <c r="AG450" s="152"/>
      <c r="AH450" s="152"/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  <c r="AV450" s="152"/>
      <c r="AW450" s="152"/>
      <c r="AX450" s="152"/>
      <c r="AY450" s="152"/>
      <c r="AZ450" s="152"/>
      <c r="BA450" s="152"/>
      <c r="BB450" s="152"/>
      <c r="BC450" s="152"/>
      <c r="BD450" s="152"/>
      <c r="BE450" s="152"/>
      <c r="BF450" s="152"/>
      <c r="BG450" s="152"/>
    </row>
    <row r="451" spans="1:59" outlineLevel="1" x14ac:dyDescent="0.2">
      <c r="A451" s="159"/>
      <c r="B451" s="160"/>
      <c r="C451" s="248" t="s">
        <v>2394</v>
      </c>
      <c r="D451" s="249"/>
      <c r="E451" s="249"/>
      <c r="F451" s="249"/>
      <c r="G451" s="249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52"/>
      <c r="X451" s="152"/>
      <c r="Y451" s="152"/>
      <c r="Z451" s="152"/>
      <c r="AA451" s="152"/>
      <c r="AB451" s="152"/>
      <c r="AC451" s="152"/>
      <c r="AD451" s="152"/>
      <c r="AE451" s="152"/>
      <c r="AF451" s="152" t="s">
        <v>272</v>
      </c>
      <c r="AG451" s="152"/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  <c r="AV451" s="152"/>
      <c r="AW451" s="152"/>
      <c r="AX451" s="152"/>
      <c r="AY451" s="152"/>
      <c r="AZ451" s="152"/>
      <c r="BA451" s="152"/>
      <c r="BB451" s="152"/>
      <c r="BC451" s="152"/>
      <c r="BD451" s="152"/>
      <c r="BE451" s="152"/>
      <c r="BF451" s="152"/>
      <c r="BG451" s="152"/>
    </row>
    <row r="452" spans="1:59" outlineLevel="1" x14ac:dyDescent="0.2">
      <c r="A452" s="159"/>
      <c r="B452" s="160"/>
      <c r="C452" s="193" t="s">
        <v>2252</v>
      </c>
      <c r="D452" s="191"/>
      <c r="E452" s="192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52"/>
      <c r="X452" s="152"/>
      <c r="Y452" s="152"/>
      <c r="Z452" s="152"/>
      <c r="AA452" s="152"/>
      <c r="AB452" s="152"/>
      <c r="AC452" s="152"/>
      <c r="AD452" s="152"/>
      <c r="AE452" s="152"/>
      <c r="AF452" s="152" t="s">
        <v>329</v>
      </c>
      <c r="AG452" s="152">
        <v>0</v>
      </c>
      <c r="AH452" s="152"/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  <c r="AV452" s="152"/>
      <c r="AW452" s="152"/>
      <c r="AX452" s="152"/>
      <c r="AY452" s="152"/>
      <c r="AZ452" s="152"/>
      <c r="BA452" s="152"/>
      <c r="BB452" s="152"/>
      <c r="BC452" s="152"/>
      <c r="BD452" s="152"/>
      <c r="BE452" s="152"/>
      <c r="BF452" s="152"/>
      <c r="BG452" s="152"/>
    </row>
    <row r="453" spans="1:59" outlineLevel="1" x14ac:dyDescent="0.2">
      <c r="A453" s="159"/>
      <c r="B453" s="160"/>
      <c r="C453" s="193" t="s">
        <v>988</v>
      </c>
      <c r="D453" s="191"/>
      <c r="E453" s="192">
        <v>8</v>
      </c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52"/>
      <c r="X453" s="152"/>
      <c r="Y453" s="152"/>
      <c r="Z453" s="152"/>
      <c r="AA453" s="152"/>
      <c r="AB453" s="152"/>
      <c r="AC453" s="152"/>
      <c r="AD453" s="152"/>
      <c r="AE453" s="152"/>
      <c r="AF453" s="152" t="s">
        <v>329</v>
      </c>
      <c r="AG453" s="152">
        <v>0</v>
      </c>
      <c r="AH453" s="152"/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  <c r="AV453" s="152"/>
      <c r="AW453" s="152"/>
      <c r="AX453" s="152"/>
      <c r="AY453" s="152"/>
      <c r="AZ453" s="152"/>
      <c r="BA453" s="152"/>
      <c r="BB453" s="152"/>
      <c r="BC453" s="152"/>
      <c r="BD453" s="152"/>
      <c r="BE453" s="152"/>
      <c r="BF453" s="152"/>
      <c r="BG453" s="152"/>
    </row>
    <row r="454" spans="1:59" outlineLevel="1" x14ac:dyDescent="0.2">
      <c r="A454" s="171">
        <v>97</v>
      </c>
      <c r="B454" s="172" t="s">
        <v>2396</v>
      </c>
      <c r="C454" s="187" t="s">
        <v>2397</v>
      </c>
      <c r="D454" s="173" t="s">
        <v>395</v>
      </c>
      <c r="E454" s="174">
        <v>5</v>
      </c>
      <c r="F454" s="175"/>
      <c r="G454" s="176">
        <f>ROUND(E454*F454,2)</f>
        <v>0</v>
      </c>
      <c r="H454" s="175"/>
      <c r="I454" s="176">
        <f>ROUND(E454*H454,2)</f>
        <v>0</v>
      </c>
      <c r="J454" s="175"/>
      <c r="K454" s="176">
        <f>ROUND(E454*J454,2)</f>
        <v>0</v>
      </c>
      <c r="L454" s="176">
        <v>15</v>
      </c>
      <c r="M454" s="176">
        <f>G454*(1+L454/100)</f>
        <v>0</v>
      </c>
      <c r="N454" s="176">
        <v>5.0000000000000001E-4</v>
      </c>
      <c r="O454" s="176">
        <f>ROUND(E454*N454,2)</f>
        <v>0</v>
      </c>
      <c r="P454" s="176">
        <v>0</v>
      </c>
      <c r="Q454" s="176">
        <f>ROUND(E454*P454,2)</f>
        <v>0</v>
      </c>
      <c r="R454" s="176" t="s">
        <v>396</v>
      </c>
      <c r="S454" s="176" t="s">
        <v>269</v>
      </c>
      <c r="T454" s="161">
        <v>0</v>
      </c>
      <c r="U454" s="161">
        <f>ROUND(E454*T454,2)</f>
        <v>0</v>
      </c>
      <c r="V454" s="161"/>
      <c r="W454" s="152"/>
      <c r="X454" s="152"/>
      <c r="Y454" s="152"/>
      <c r="Z454" s="152"/>
      <c r="AA454" s="152"/>
      <c r="AB454" s="152"/>
      <c r="AC454" s="152"/>
      <c r="AD454" s="152"/>
      <c r="AE454" s="152"/>
      <c r="AF454" s="152" t="s">
        <v>1759</v>
      </c>
      <c r="AG454" s="152"/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  <c r="AV454" s="152"/>
      <c r="AW454" s="152"/>
      <c r="AX454" s="152"/>
      <c r="AY454" s="152"/>
      <c r="AZ454" s="152"/>
      <c r="BA454" s="152"/>
      <c r="BB454" s="152"/>
      <c r="BC454" s="152"/>
      <c r="BD454" s="152"/>
      <c r="BE454" s="152"/>
      <c r="BF454" s="152"/>
      <c r="BG454" s="152"/>
    </row>
    <row r="455" spans="1:59" outlineLevel="1" x14ac:dyDescent="0.2">
      <c r="A455" s="159"/>
      <c r="B455" s="160"/>
      <c r="C455" s="248" t="s">
        <v>2398</v>
      </c>
      <c r="D455" s="249"/>
      <c r="E455" s="249"/>
      <c r="F455" s="249"/>
      <c r="G455" s="249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52"/>
      <c r="X455" s="152"/>
      <c r="Y455" s="152"/>
      <c r="Z455" s="152"/>
      <c r="AA455" s="152"/>
      <c r="AB455" s="152"/>
      <c r="AC455" s="152"/>
      <c r="AD455" s="152"/>
      <c r="AE455" s="152"/>
      <c r="AF455" s="152" t="s">
        <v>272</v>
      </c>
      <c r="AG455" s="152"/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  <c r="AV455" s="152"/>
      <c r="AW455" s="152"/>
      <c r="AX455" s="152"/>
      <c r="AY455" s="152"/>
      <c r="AZ455" s="152"/>
      <c r="BA455" s="152"/>
      <c r="BB455" s="152"/>
      <c r="BC455" s="152"/>
      <c r="BD455" s="152"/>
      <c r="BE455" s="152"/>
      <c r="BF455" s="152"/>
      <c r="BG455" s="152"/>
    </row>
    <row r="456" spans="1:59" outlineLevel="1" x14ac:dyDescent="0.2">
      <c r="A456" s="159"/>
      <c r="B456" s="160"/>
      <c r="C456" s="193" t="s">
        <v>2139</v>
      </c>
      <c r="D456" s="191"/>
      <c r="E456" s="192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52"/>
      <c r="X456" s="152"/>
      <c r="Y456" s="152"/>
      <c r="Z456" s="152"/>
      <c r="AA456" s="152"/>
      <c r="AB456" s="152"/>
      <c r="AC456" s="152"/>
      <c r="AD456" s="152"/>
      <c r="AE456" s="152"/>
      <c r="AF456" s="152" t="s">
        <v>329</v>
      </c>
      <c r="AG456" s="152">
        <v>0</v>
      </c>
      <c r="AH456" s="152"/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  <c r="AV456" s="152"/>
      <c r="AW456" s="152"/>
      <c r="AX456" s="152"/>
      <c r="AY456" s="152"/>
      <c r="AZ456" s="152"/>
      <c r="BA456" s="152"/>
      <c r="BB456" s="152"/>
      <c r="BC456" s="152"/>
      <c r="BD456" s="152"/>
      <c r="BE456" s="152"/>
      <c r="BF456" s="152"/>
      <c r="BG456" s="152"/>
    </row>
    <row r="457" spans="1:59" outlineLevel="1" x14ac:dyDescent="0.2">
      <c r="A457" s="159"/>
      <c r="B457" s="160"/>
      <c r="C457" s="193" t="s">
        <v>150</v>
      </c>
      <c r="D457" s="191"/>
      <c r="E457" s="192">
        <v>5</v>
      </c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52"/>
      <c r="X457" s="152"/>
      <c r="Y457" s="152"/>
      <c r="Z457" s="152"/>
      <c r="AA457" s="152"/>
      <c r="AB457" s="152"/>
      <c r="AC457" s="152"/>
      <c r="AD457" s="152"/>
      <c r="AE457" s="152"/>
      <c r="AF457" s="152" t="s">
        <v>329</v>
      </c>
      <c r="AG457" s="152">
        <v>0</v>
      </c>
      <c r="AH457" s="152"/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  <c r="AV457" s="152"/>
      <c r="AW457" s="152"/>
      <c r="AX457" s="152"/>
      <c r="AY457" s="152"/>
      <c r="AZ457" s="152"/>
      <c r="BA457" s="152"/>
      <c r="BB457" s="152"/>
      <c r="BC457" s="152"/>
      <c r="BD457" s="152"/>
      <c r="BE457" s="152"/>
      <c r="BF457" s="152"/>
      <c r="BG457" s="152"/>
    </row>
    <row r="458" spans="1:59" outlineLevel="1" x14ac:dyDescent="0.2">
      <c r="A458" s="171">
        <v>98</v>
      </c>
      <c r="B458" s="172" t="s">
        <v>2399</v>
      </c>
      <c r="C458" s="187" t="s">
        <v>2400</v>
      </c>
      <c r="D458" s="173" t="s">
        <v>395</v>
      </c>
      <c r="E458" s="174">
        <v>4</v>
      </c>
      <c r="F458" s="175"/>
      <c r="G458" s="176">
        <f>ROUND(E458*F458,2)</f>
        <v>0</v>
      </c>
      <c r="H458" s="175"/>
      <c r="I458" s="176">
        <f>ROUND(E458*H458,2)</f>
        <v>0</v>
      </c>
      <c r="J458" s="175"/>
      <c r="K458" s="176">
        <f>ROUND(E458*J458,2)</f>
        <v>0</v>
      </c>
      <c r="L458" s="176">
        <v>15</v>
      </c>
      <c r="M458" s="176">
        <f>G458*(1+L458/100)</f>
        <v>0</v>
      </c>
      <c r="N458" s="176">
        <v>0</v>
      </c>
      <c r="O458" s="176">
        <f>ROUND(E458*N458,2)</f>
        <v>0</v>
      </c>
      <c r="P458" s="176">
        <v>0</v>
      </c>
      <c r="Q458" s="176">
        <f>ROUND(E458*P458,2)</f>
        <v>0</v>
      </c>
      <c r="R458" s="176" t="s">
        <v>396</v>
      </c>
      <c r="S458" s="176" t="s">
        <v>269</v>
      </c>
      <c r="T458" s="161">
        <v>0</v>
      </c>
      <c r="U458" s="161">
        <f>ROUND(E458*T458,2)</f>
        <v>0</v>
      </c>
      <c r="V458" s="161"/>
      <c r="W458" s="152"/>
      <c r="X458" s="152"/>
      <c r="Y458" s="152"/>
      <c r="Z458" s="152"/>
      <c r="AA458" s="152"/>
      <c r="AB458" s="152"/>
      <c r="AC458" s="152"/>
      <c r="AD458" s="152"/>
      <c r="AE458" s="152"/>
      <c r="AF458" s="152" t="s">
        <v>1759</v>
      </c>
      <c r="AG458" s="152"/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  <c r="AV458" s="152"/>
      <c r="AW458" s="152"/>
      <c r="AX458" s="152"/>
      <c r="AY458" s="152"/>
      <c r="AZ458" s="152"/>
      <c r="BA458" s="152"/>
      <c r="BB458" s="152"/>
      <c r="BC458" s="152"/>
      <c r="BD458" s="152"/>
      <c r="BE458" s="152"/>
      <c r="BF458" s="152"/>
      <c r="BG458" s="152"/>
    </row>
    <row r="459" spans="1:59" outlineLevel="1" x14ac:dyDescent="0.2">
      <c r="A459" s="159"/>
      <c r="B459" s="160"/>
      <c r="C459" s="248" t="s">
        <v>2401</v>
      </c>
      <c r="D459" s="249"/>
      <c r="E459" s="249"/>
      <c r="F459" s="249"/>
      <c r="G459" s="249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52"/>
      <c r="X459" s="152"/>
      <c r="Y459" s="152"/>
      <c r="Z459" s="152"/>
      <c r="AA459" s="152"/>
      <c r="AB459" s="152"/>
      <c r="AC459" s="152"/>
      <c r="AD459" s="152"/>
      <c r="AE459" s="152"/>
      <c r="AF459" s="152" t="s">
        <v>272</v>
      </c>
      <c r="AG459" s="152"/>
      <c r="AH459" s="152"/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  <c r="AV459" s="152"/>
      <c r="AW459" s="152"/>
      <c r="AX459" s="152"/>
      <c r="AY459" s="152"/>
      <c r="AZ459" s="152"/>
      <c r="BA459" s="152"/>
      <c r="BB459" s="152"/>
      <c r="BC459" s="152"/>
      <c r="BD459" s="152"/>
      <c r="BE459" s="152"/>
      <c r="BF459" s="152"/>
      <c r="BG459" s="152"/>
    </row>
    <row r="460" spans="1:59" outlineLevel="1" x14ac:dyDescent="0.2">
      <c r="A460" s="159"/>
      <c r="B460" s="160"/>
      <c r="C460" s="193" t="s">
        <v>2125</v>
      </c>
      <c r="D460" s="191"/>
      <c r="E460" s="192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52"/>
      <c r="X460" s="152"/>
      <c r="Y460" s="152"/>
      <c r="Z460" s="152"/>
      <c r="AA460" s="152"/>
      <c r="AB460" s="152"/>
      <c r="AC460" s="152"/>
      <c r="AD460" s="152"/>
      <c r="AE460" s="152"/>
      <c r="AF460" s="152" t="s">
        <v>329</v>
      </c>
      <c r="AG460" s="152">
        <v>0</v>
      </c>
      <c r="AH460" s="152"/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  <c r="AV460" s="152"/>
      <c r="AW460" s="152"/>
      <c r="AX460" s="152"/>
      <c r="AY460" s="152"/>
      <c r="AZ460" s="152"/>
      <c r="BA460" s="152"/>
      <c r="BB460" s="152"/>
      <c r="BC460" s="152"/>
      <c r="BD460" s="152"/>
      <c r="BE460" s="152"/>
      <c r="BF460" s="152"/>
      <c r="BG460" s="152"/>
    </row>
    <row r="461" spans="1:59" outlineLevel="1" x14ac:dyDescent="0.2">
      <c r="A461" s="159"/>
      <c r="B461" s="160"/>
      <c r="C461" s="193" t="s">
        <v>148</v>
      </c>
      <c r="D461" s="191"/>
      <c r="E461" s="192">
        <v>4</v>
      </c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52"/>
      <c r="X461" s="152"/>
      <c r="Y461" s="152"/>
      <c r="Z461" s="152"/>
      <c r="AA461" s="152"/>
      <c r="AB461" s="152"/>
      <c r="AC461" s="152"/>
      <c r="AD461" s="152"/>
      <c r="AE461" s="152"/>
      <c r="AF461" s="152" t="s">
        <v>329</v>
      </c>
      <c r="AG461" s="152">
        <v>0</v>
      </c>
      <c r="AH461" s="152"/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  <c r="AV461" s="152"/>
      <c r="AW461" s="152"/>
      <c r="AX461" s="152"/>
      <c r="AY461" s="152"/>
      <c r="AZ461" s="152"/>
      <c r="BA461" s="152"/>
      <c r="BB461" s="152"/>
      <c r="BC461" s="152"/>
      <c r="BD461" s="152"/>
      <c r="BE461" s="152"/>
      <c r="BF461" s="152"/>
      <c r="BG461" s="152"/>
    </row>
    <row r="462" spans="1:59" outlineLevel="1" x14ac:dyDescent="0.2">
      <c r="A462" s="171">
        <v>99</v>
      </c>
      <c r="B462" s="172" t="s">
        <v>2403</v>
      </c>
      <c r="C462" s="187" t="s">
        <v>2404</v>
      </c>
      <c r="D462" s="173" t="s">
        <v>395</v>
      </c>
      <c r="E462" s="174">
        <v>4</v>
      </c>
      <c r="F462" s="175"/>
      <c r="G462" s="176">
        <f>ROUND(E462*F462,2)</f>
        <v>0</v>
      </c>
      <c r="H462" s="175"/>
      <c r="I462" s="176">
        <f>ROUND(E462*H462,2)</f>
        <v>0</v>
      </c>
      <c r="J462" s="175"/>
      <c r="K462" s="176">
        <f>ROUND(E462*J462,2)</f>
        <v>0</v>
      </c>
      <c r="L462" s="176">
        <v>15</v>
      </c>
      <c r="M462" s="176">
        <f>G462*(1+L462/100)</f>
        <v>0</v>
      </c>
      <c r="N462" s="176">
        <v>0</v>
      </c>
      <c r="O462" s="176">
        <f>ROUND(E462*N462,2)</f>
        <v>0</v>
      </c>
      <c r="P462" s="176">
        <v>0</v>
      </c>
      <c r="Q462" s="176">
        <f>ROUND(E462*P462,2)</f>
        <v>0</v>
      </c>
      <c r="R462" s="176" t="s">
        <v>396</v>
      </c>
      <c r="S462" s="176" t="s">
        <v>269</v>
      </c>
      <c r="T462" s="161">
        <v>0</v>
      </c>
      <c r="U462" s="161">
        <f>ROUND(E462*T462,2)</f>
        <v>0</v>
      </c>
      <c r="V462" s="161"/>
      <c r="W462" s="152"/>
      <c r="X462" s="152"/>
      <c r="Y462" s="152"/>
      <c r="Z462" s="152"/>
      <c r="AA462" s="152"/>
      <c r="AB462" s="152"/>
      <c r="AC462" s="152"/>
      <c r="AD462" s="152"/>
      <c r="AE462" s="152"/>
      <c r="AF462" s="152" t="s">
        <v>1759</v>
      </c>
      <c r="AG462" s="152"/>
      <c r="AH462" s="152"/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  <c r="AV462" s="152"/>
      <c r="AW462" s="152"/>
      <c r="AX462" s="152"/>
      <c r="AY462" s="152"/>
      <c r="AZ462" s="152"/>
      <c r="BA462" s="152"/>
      <c r="BB462" s="152"/>
      <c r="BC462" s="152"/>
      <c r="BD462" s="152"/>
      <c r="BE462" s="152"/>
      <c r="BF462" s="152"/>
      <c r="BG462" s="152"/>
    </row>
    <row r="463" spans="1:59" outlineLevel="1" x14ac:dyDescent="0.2">
      <c r="A463" s="159"/>
      <c r="B463" s="160"/>
      <c r="C463" s="248" t="s">
        <v>2405</v>
      </c>
      <c r="D463" s="249"/>
      <c r="E463" s="249"/>
      <c r="F463" s="249"/>
      <c r="G463" s="249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52"/>
      <c r="X463" s="152"/>
      <c r="Y463" s="152"/>
      <c r="Z463" s="152"/>
      <c r="AA463" s="152"/>
      <c r="AB463" s="152"/>
      <c r="AC463" s="152"/>
      <c r="AD463" s="152"/>
      <c r="AE463" s="152"/>
      <c r="AF463" s="152" t="s">
        <v>272</v>
      </c>
      <c r="AG463" s="152"/>
      <c r="AH463" s="152"/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  <c r="AV463" s="152"/>
      <c r="AW463" s="152"/>
      <c r="AX463" s="152"/>
      <c r="AY463" s="152"/>
      <c r="AZ463" s="152"/>
      <c r="BA463" s="152"/>
      <c r="BB463" s="152"/>
      <c r="BC463" s="152"/>
      <c r="BD463" s="152"/>
      <c r="BE463" s="152"/>
      <c r="BF463" s="152"/>
      <c r="BG463" s="152"/>
    </row>
    <row r="464" spans="1:59" outlineLevel="1" x14ac:dyDescent="0.2">
      <c r="A464" s="159"/>
      <c r="B464" s="160"/>
      <c r="C464" s="193" t="s">
        <v>2125</v>
      </c>
      <c r="D464" s="191"/>
      <c r="E464" s="192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52"/>
      <c r="X464" s="152"/>
      <c r="Y464" s="152"/>
      <c r="Z464" s="152"/>
      <c r="AA464" s="152"/>
      <c r="AB464" s="152"/>
      <c r="AC464" s="152"/>
      <c r="AD464" s="152"/>
      <c r="AE464" s="152"/>
      <c r="AF464" s="152" t="s">
        <v>329</v>
      </c>
      <c r="AG464" s="152">
        <v>0</v>
      </c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  <c r="AV464" s="152"/>
      <c r="AW464" s="152"/>
      <c r="AX464" s="152"/>
      <c r="AY464" s="152"/>
      <c r="AZ464" s="152"/>
      <c r="BA464" s="152"/>
      <c r="BB464" s="152"/>
      <c r="BC464" s="152"/>
      <c r="BD464" s="152"/>
      <c r="BE464" s="152"/>
      <c r="BF464" s="152"/>
      <c r="BG464" s="152"/>
    </row>
    <row r="465" spans="1:59" outlineLevel="1" x14ac:dyDescent="0.2">
      <c r="A465" s="159"/>
      <c r="B465" s="160"/>
      <c r="C465" s="193" t="s">
        <v>148</v>
      </c>
      <c r="D465" s="191"/>
      <c r="E465" s="192">
        <v>4</v>
      </c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52"/>
      <c r="X465" s="152"/>
      <c r="Y465" s="152"/>
      <c r="Z465" s="152"/>
      <c r="AA465" s="152"/>
      <c r="AB465" s="152"/>
      <c r="AC465" s="152"/>
      <c r="AD465" s="152"/>
      <c r="AE465" s="152"/>
      <c r="AF465" s="152" t="s">
        <v>329</v>
      </c>
      <c r="AG465" s="152">
        <v>0</v>
      </c>
      <c r="AH465" s="152"/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  <c r="AV465" s="152"/>
      <c r="AW465" s="152"/>
      <c r="AX465" s="152"/>
      <c r="AY465" s="152"/>
      <c r="AZ465" s="152"/>
      <c r="BA465" s="152"/>
      <c r="BB465" s="152"/>
      <c r="BC465" s="152"/>
      <c r="BD465" s="152"/>
      <c r="BE465" s="152"/>
      <c r="BF465" s="152"/>
      <c r="BG465" s="152"/>
    </row>
    <row r="466" spans="1:59" outlineLevel="1" x14ac:dyDescent="0.2">
      <c r="A466" s="171">
        <v>100</v>
      </c>
      <c r="B466" s="172" t="s">
        <v>2406</v>
      </c>
      <c r="C466" s="187" t="s">
        <v>2407</v>
      </c>
      <c r="D466" s="173" t="s">
        <v>1500</v>
      </c>
      <c r="E466" s="174">
        <v>4</v>
      </c>
      <c r="F466" s="175"/>
      <c r="G466" s="176">
        <f>ROUND(E466*F466,2)</f>
        <v>0</v>
      </c>
      <c r="H466" s="175"/>
      <c r="I466" s="176">
        <f>ROUND(E466*H466,2)</f>
        <v>0</v>
      </c>
      <c r="J466" s="175"/>
      <c r="K466" s="176">
        <f>ROUND(E466*J466,2)</f>
        <v>0</v>
      </c>
      <c r="L466" s="176">
        <v>15</v>
      </c>
      <c r="M466" s="176">
        <f>G466*(1+L466/100)</f>
        <v>0</v>
      </c>
      <c r="N466" s="176">
        <v>2E-3</v>
      </c>
      <c r="O466" s="176">
        <f>ROUND(E466*N466,2)</f>
        <v>0.01</v>
      </c>
      <c r="P466" s="176">
        <v>0</v>
      </c>
      <c r="Q466" s="176">
        <f>ROUND(E466*P466,2)</f>
        <v>0</v>
      </c>
      <c r="R466" s="176"/>
      <c r="S466" s="176" t="s">
        <v>265</v>
      </c>
      <c r="T466" s="161">
        <v>0</v>
      </c>
      <c r="U466" s="161">
        <f>ROUND(E466*T466,2)</f>
        <v>0</v>
      </c>
      <c r="V466" s="161"/>
      <c r="W466" s="152"/>
      <c r="X466" s="152"/>
      <c r="Y466" s="152"/>
      <c r="Z466" s="152"/>
      <c r="AA466" s="152"/>
      <c r="AB466" s="152"/>
      <c r="AC466" s="152"/>
      <c r="AD466" s="152"/>
      <c r="AE466" s="152"/>
      <c r="AF466" s="152" t="s">
        <v>1759</v>
      </c>
      <c r="AG466" s="152"/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  <c r="AV466" s="152"/>
      <c r="AW466" s="152"/>
      <c r="AX466" s="152"/>
      <c r="AY466" s="152"/>
      <c r="AZ466" s="152"/>
      <c r="BA466" s="152"/>
      <c r="BB466" s="152"/>
      <c r="BC466" s="152"/>
      <c r="BD466" s="152"/>
      <c r="BE466" s="152"/>
      <c r="BF466" s="152"/>
      <c r="BG466" s="152"/>
    </row>
    <row r="467" spans="1:59" outlineLevel="1" x14ac:dyDescent="0.2">
      <c r="A467" s="159"/>
      <c r="B467" s="160"/>
      <c r="C467" s="248" t="s">
        <v>2407</v>
      </c>
      <c r="D467" s="249"/>
      <c r="E467" s="249"/>
      <c r="F467" s="249"/>
      <c r="G467" s="249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52"/>
      <c r="X467" s="152"/>
      <c r="Y467" s="152"/>
      <c r="Z467" s="152"/>
      <c r="AA467" s="152"/>
      <c r="AB467" s="152"/>
      <c r="AC467" s="152"/>
      <c r="AD467" s="152"/>
      <c r="AE467" s="152"/>
      <c r="AF467" s="152" t="s">
        <v>272</v>
      </c>
      <c r="AG467" s="152"/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  <c r="AV467" s="152"/>
      <c r="AW467" s="152"/>
      <c r="AX467" s="152"/>
      <c r="AY467" s="152"/>
      <c r="AZ467" s="152"/>
      <c r="BA467" s="152"/>
      <c r="BB467" s="152"/>
      <c r="BC467" s="152"/>
      <c r="BD467" s="152"/>
      <c r="BE467" s="152"/>
      <c r="BF467" s="152"/>
      <c r="BG467" s="152"/>
    </row>
    <row r="468" spans="1:59" outlineLevel="1" x14ac:dyDescent="0.2">
      <c r="A468" s="159"/>
      <c r="B468" s="160"/>
      <c r="C468" s="193" t="s">
        <v>2125</v>
      </c>
      <c r="D468" s="191"/>
      <c r="E468" s="192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52"/>
      <c r="X468" s="152"/>
      <c r="Y468" s="152"/>
      <c r="Z468" s="152"/>
      <c r="AA468" s="152"/>
      <c r="AB468" s="152"/>
      <c r="AC468" s="152"/>
      <c r="AD468" s="152"/>
      <c r="AE468" s="152"/>
      <c r="AF468" s="152" t="s">
        <v>329</v>
      </c>
      <c r="AG468" s="152">
        <v>0</v>
      </c>
      <c r="AH468" s="152"/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  <c r="AV468" s="152"/>
      <c r="AW468" s="152"/>
      <c r="AX468" s="152"/>
      <c r="AY468" s="152"/>
      <c r="AZ468" s="152"/>
      <c r="BA468" s="152"/>
      <c r="BB468" s="152"/>
      <c r="BC468" s="152"/>
      <c r="BD468" s="152"/>
      <c r="BE468" s="152"/>
      <c r="BF468" s="152"/>
      <c r="BG468" s="152"/>
    </row>
    <row r="469" spans="1:59" outlineLevel="1" x14ac:dyDescent="0.2">
      <c r="A469" s="159"/>
      <c r="B469" s="160"/>
      <c r="C469" s="193" t="s">
        <v>148</v>
      </c>
      <c r="D469" s="191"/>
      <c r="E469" s="192">
        <v>4</v>
      </c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52"/>
      <c r="X469" s="152"/>
      <c r="Y469" s="152"/>
      <c r="Z469" s="152"/>
      <c r="AA469" s="152"/>
      <c r="AB469" s="152"/>
      <c r="AC469" s="152"/>
      <c r="AD469" s="152"/>
      <c r="AE469" s="152"/>
      <c r="AF469" s="152" t="s">
        <v>329</v>
      </c>
      <c r="AG469" s="152">
        <v>0</v>
      </c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  <c r="AV469" s="152"/>
      <c r="AW469" s="152"/>
      <c r="AX469" s="152"/>
      <c r="AY469" s="152"/>
      <c r="AZ469" s="152"/>
      <c r="BA469" s="152"/>
      <c r="BB469" s="152"/>
      <c r="BC469" s="152"/>
      <c r="BD469" s="152"/>
      <c r="BE469" s="152"/>
      <c r="BF469" s="152"/>
      <c r="BG469" s="152"/>
    </row>
    <row r="470" spans="1:59" outlineLevel="1" x14ac:dyDescent="0.2">
      <c r="A470" s="171">
        <v>101</v>
      </c>
      <c r="B470" s="172" t="s">
        <v>2408</v>
      </c>
      <c r="C470" s="187" t="s">
        <v>2409</v>
      </c>
      <c r="D470" s="173" t="s">
        <v>1500</v>
      </c>
      <c r="E470" s="174">
        <v>16</v>
      </c>
      <c r="F470" s="175"/>
      <c r="G470" s="176">
        <f>ROUND(E470*F470,2)</f>
        <v>0</v>
      </c>
      <c r="H470" s="175"/>
      <c r="I470" s="176">
        <f>ROUND(E470*H470,2)</f>
        <v>0</v>
      </c>
      <c r="J470" s="175"/>
      <c r="K470" s="176">
        <f>ROUND(E470*J470,2)</f>
        <v>0</v>
      </c>
      <c r="L470" s="176">
        <v>15</v>
      </c>
      <c r="M470" s="176">
        <f>G470*(1+L470/100)</f>
        <v>0</v>
      </c>
      <c r="N470" s="176">
        <v>5.0000000000000001E-4</v>
      </c>
      <c r="O470" s="176">
        <f>ROUND(E470*N470,2)</f>
        <v>0.01</v>
      </c>
      <c r="P470" s="176">
        <v>0</v>
      </c>
      <c r="Q470" s="176">
        <f>ROUND(E470*P470,2)</f>
        <v>0</v>
      </c>
      <c r="R470" s="176"/>
      <c r="S470" s="176" t="s">
        <v>265</v>
      </c>
      <c r="T470" s="161">
        <v>0</v>
      </c>
      <c r="U470" s="161">
        <f>ROUND(E470*T470,2)</f>
        <v>0</v>
      </c>
      <c r="V470" s="161"/>
      <c r="W470" s="152"/>
      <c r="X470" s="152"/>
      <c r="Y470" s="152"/>
      <c r="Z470" s="152"/>
      <c r="AA470" s="152"/>
      <c r="AB470" s="152"/>
      <c r="AC470" s="152"/>
      <c r="AD470" s="152"/>
      <c r="AE470" s="152"/>
      <c r="AF470" s="152" t="s">
        <v>1759</v>
      </c>
      <c r="AG470" s="152"/>
      <c r="AH470" s="152"/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  <c r="AV470" s="152"/>
      <c r="AW470" s="152"/>
      <c r="AX470" s="152"/>
      <c r="AY470" s="152"/>
      <c r="AZ470" s="152"/>
      <c r="BA470" s="152"/>
      <c r="BB470" s="152"/>
      <c r="BC470" s="152"/>
      <c r="BD470" s="152"/>
      <c r="BE470" s="152"/>
      <c r="BF470" s="152"/>
      <c r="BG470" s="152"/>
    </row>
    <row r="471" spans="1:59" outlineLevel="1" x14ac:dyDescent="0.2">
      <c r="A471" s="159"/>
      <c r="B471" s="160"/>
      <c r="C471" s="248" t="s">
        <v>2409</v>
      </c>
      <c r="D471" s="249"/>
      <c r="E471" s="249"/>
      <c r="F471" s="249"/>
      <c r="G471" s="249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52"/>
      <c r="X471" s="152"/>
      <c r="Y471" s="152"/>
      <c r="Z471" s="152"/>
      <c r="AA471" s="152"/>
      <c r="AB471" s="152"/>
      <c r="AC471" s="152"/>
      <c r="AD471" s="152"/>
      <c r="AE471" s="152"/>
      <c r="AF471" s="152" t="s">
        <v>272</v>
      </c>
      <c r="AG471" s="152"/>
      <c r="AH471" s="152"/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  <c r="AV471" s="152"/>
      <c r="AW471" s="152"/>
      <c r="AX471" s="152"/>
      <c r="AY471" s="152"/>
      <c r="AZ471" s="152"/>
      <c r="BA471" s="152"/>
      <c r="BB471" s="152"/>
      <c r="BC471" s="152"/>
      <c r="BD471" s="152"/>
      <c r="BE471" s="152"/>
      <c r="BF471" s="152"/>
      <c r="BG471" s="152"/>
    </row>
    <row r="472" spans="1:59" outlineLevel="1" x14ac:dyDescent="0.2">
      <c r="A472" s="159"/>
      <c r="B472" s="160"/>
      <c r="C472" s="193" t="s">
        <v>3328</v>
      </c>
      <c r="D472" s="191"/>
      <c r="E472" s="192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52"/>
      <c r="X472" s="152"/>
      <c r="Y472" s="152"/>
      <c r="Z472" s="152"/>
      <c r="AA472" s="152"/>
      <c r="AB472" s="152"/>
      <c r="AC472" s="152"/>
      <c r="AD472" s="152"/>
      <c r="AE472" s="152"/>
      <c r="AF472" s="152" t="s">
        <v>329</v>
      </c>
      <c r="AG472" s="152">
        <v>0</v>
      </c>
      <c r="AH472" s="152"/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  <c r="AV472" s="152"/>
      <c r="AW472" s="152"/>
      <c r="AX472" s="152"/>
      <c r="AY472" s="152"/>
      <c r="AZ472" s="152"/>
      <c r="BA472" s="152"/>
      <c r="BB472" s="152"/>
      <c r="BC472" s="152"/>
      <c r="BD472" s="152"/>
      <c r="BE472" s="152"/>
      <c r="BF472" s="152"/>
      <c r="BG472" s="152"/>
    </row>
    <row r="473" spans="1:59" outlineLevel="1" x14ac:dyDescent="0.2">
      <c r="A473" s="159"/>
      <c r="B473" s="160"/>
      <c r="C473" s="193" t="s">
        <v>138</v>
      </c>
      <c r="D473" s="191"/>
      <c r="E473" s="192">
        <v>16</v>
      </c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52"/>
      <c r="X473" s="152"/>
      <c r="Y473" s="152"/>
      <c r="Z473" s="152"/>
      <c r="AA473" s="152"/>
      <c r="AB473" s="152"/>
      <c r="AC473" s="152"/>
      <c r="AD473" s="152"/>
      <c r="AE473" s="152"/>
      <c r="AF473" s="152" t="s">
        <v>329</v>
      </c>
      <c r="AG473" s="152">
        <v>0</v>
      </c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  <c r="AV473" s="152"/>
      <c r="AW473" s="152"/>
      <c r="AX473" s="152"/>
      <c r="AY473" s="152"/>
      <c r="AZ473" s="152"/>
      <c r="BA473" s="152"/>
      <c r="BB473" s="152"/>
      <c r="BC473" s="152"/>
      <c r="BD473" s="152"/>
      <c r="BE473" s="152"/>
      <c r="BF473" s="152"/>
      <c r="BG473" s="152"/>
    </row>
    <row r="474" spans="1:59" outlineLevel="1" x14ac:dyDescent="0.2">
      <c r="A474" s="171">
        <v>102</v>
      </c>
      <c r="B474" s="172" t="s">
        <v>2412</v>
      </c>
      <c r="C474" s="187" t="s">
        <v>2413</v>
      </c>
      <c r="D474" s="173" t="s">
        <v>1500</v>
      </c>
      <c r="E474" s="174">
        <v>4</v>
      </c>
      <c r="F474" s="175"/>
      <c r="G474" s="176">
        <f>ROUND(E474*F474,2)</f>
        <v>0</v>
      </c>
      <c r="H474" s="175"/>
      <c r="I474" s="176">
        <f>ROUND(E474*H474,2)</f>
        <v>0</v>
      </c>
      <c r="J474" s="175"/>
      <c r="K474" s="176">
        <f>ROUND(E474*J474,2)</f>
        <v>0</v>
      </c>
      <c r="L474" s="176">
        <v>15</v>
      </c>
      <c r="M474" s="176">
        <f>G474*(1+L474/100)</f>
        <v>0</v>
      </c>
      <c r="N474" s="176">
        <v>1E-3</v>
      </c>
      <c r="O474" s="176">
        <f>ROUND(E474*N474,2)</f>
        <v>0</v>
      </c>
      <c r="P474" s="176">
        <v>0</v>
      </c>
      <c r="Q474" s="176">
        <f>ROUND(E474*P474,2)</f>
        <v>0</v>
      </c>
      <c r="R474" s="176"/>
      <c r="S474" s="176" t="s">
        <v>265</v>
      </c>
      <c r="T474" s="161">
        <v>0</v>
      </c>
      <c r="U474" s="161">
        <f>ROUND(E474*T474,2)</f>
        <v>0</v>
      </c>
      <c r="V474" s="161"/>
      <c r="W474" s="152"/>
      <c r="X474" s="152"/>
      <c r="Y474" s="152"/>
      <c r="Z474" s="152"/>
      <c r="AA474" s="152"/>
      <c r="AB474" s="152"/>
      <c r="AC474" s="152"/>
      <c r="AD474" s="152"/>
      <c r="AE474" s="152"/>
      <c r="AF474" s="152" t="s">
        <v>1759</v>
      </c>
      <c r="AG474" s="152"/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  <c r="AV474" s="152"/>
      <c r="AW474" s="152"/>
      <c r="AX474" s="152"/>
      <c r="AY474" s="152"/>
      <c r="AZ474" s="152"/>
      <c r="BA474" s="152"/>
      <c r="BB474" s="152"/>
      <c r="BC474" s="152"/>
      <c r="BD474" s="152"/>
      <c r="BE474" s="152"/>
      <c r="BF474" s="152"/>
      <c r="BG474" s="152"/>
    </row>
    <row r="475" spans="1:59" outlineLevel="1" x14ac:dyDescent="0.2">
      <c r="A475" s="159"/>
      <c r="B475" s="160"/>
      <c r="C475" s="248" t="s">
        <v>2413</v>
      </c>
      <c r="D475" s="249"/>
      <c r="E475" s="249"/>
      <c r="F475" s="249"/>
      <c r="G475" s="249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52"/>
      <c r="X475" s="152"/>
      <c r="Y475" s="152"/>
      <c r="Z475" s="152"/>
      <c r="AA475" s="152"/>
      <c r="AB475" s="152"/>
      <c r="AC475" s="152"/>
      <c r="AD475" s="152"/>
      <c r="AE475" s="152"/>
      <c r="AF475" s="152" t="s">
        <v>272</v>
      </c>
      <c r="AG475" s="152"/>
      <c r="AH475" s="152"/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  <c r="AV475" s="152"/>
      <c r="AW475" s="152"/>
      <c r="AX475" s="152"/>
      <c r="AY475" s="152"/>
      <c r="AZ475" s="152"/>
      <c r="BA475" s="152"/>
      <c r="BB475" s="152"/>
      <c r="BC475" s="152"/>
      <c r="BD475" s="152"/>
      <c r="BE475" s="152"/>
      <c r="BF475" s="152"/>
      <c r="BG475" s="152"/>
    </row>
    <row r="476" spans="1:59" outlineLevel="1" x14ac:dyDescent="0.2">
      <c r="A476" s="159"/>
      <c r="B476" s="160"/>
      <c r="C476" s="193" t="s">
        <v>2125</v>
      </c>
      <c r="D476" s="191"/>
      <c r="E476" s="192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52"/>
      <c r="X476" s="152"/>
      <c r="Y476" s="152"/>
      <c r="Z476" s="152"/>
      <c r="AA476" s="152"/>
      <c r="AB476" s="152"/>
      <c r="AC476" s="152"/>
      <c r="AD476" s="152"/>
      <c r="AE476" s="152"/>
      <c r="AF476" s="152" t="s">
        <v>329</v>
      </c>
      <c r="AG476" s="152">
        <v>0</v>
      </c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  <c r="AV476" s="152"/>
      <c r="AW476" s="152"/>
      <c r="AX476" s="152"/>
      <c r="AY476" s="152"/>
      <c r="AZ476" s="152"/>
      <c r="BA476" s="152"/>
      <c r="BB476" s="152"/>
      <c r="BC476" s="152"/>
      <c r="BD476" s="152"/>
      <c r="BE476" s="152"/>
      <c r="BF476" s="152"/>
      <c r="BG476" s="152"/>
    </row>
    <row r="477" spans="1:59" outlineLevel="1" x14ac:dyDescent="0.2">
      <c r="A477" s="159"/>
      <c r="B477" s="160"/>
      <c r="C477" s="193" t="s">
        <v>148</v>
      </c>
      <c r="D477" s="191"/>
      <c r="E477" s="192">
        <v>4</v>
      </c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52"/>
      <c r="X477" s="152"/>
      <c r="Y477" s="152"/>
      <c r="Z477" s="152"/>
      <c r="AA477" s="152"/>
      <c r="AB477" s="152"/>
      <c r="AC477" s="152"/>
      <c r="AD477" s="152"/>
      <c r="AE477" s="152"/>
      <c r="AF477" s="152" t="s">
        <v>329</v>
      </c>
      <c r="AG477" s="152">
        <v>0</v>
      </c>
      <c r="AH477" s="152"/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  <c r="AV477" s="152"/>
      <c r="AW477" s="152"/>
      <c r="AX477" s="152"/>
      <c r="AY477" s="152"/>
      <c r="AZ477" s="152"/>
      <c r="BA477" s="152"/>
      <c r="BB477" s="152"/>
      <c r="BC477" s="152"/>
      <c r="BD477" s="152"/>
      <c r="BE477" s="152"/>
      <c r="BF477" s="152"/>
      <c r="BG477" s="152"/>
    </row>
    <row r="478" spans="1:59" outlineLevel="1" x14ac:dyDescent="0.2">
      <c r="A478" s="171">
        <v>103</v>
      </c>
      <c r="B478" s="172" t="s">
        <v>2414</v>
      </c>
      <c r="C478" s="187" t="s">
        <v>2415</v>
      </c>
      <c r="D478" s="173" t="s">
        <v>395</v>
      </c>
      <c r="E478" s="174">
        <v>1</v>
      </c>
      <c r="F478" s="175"/>
      <c r="G478" s="176">
        <f>ROUND(E478*F478,2)</f>
        <v>0</v>
      </c>
      <c r="H478" s="175"/>
      <c r="I478" s="176">
        <f>ROUND(E478*H478,2)</f>
        <v>0</v>
      </c>
      <c r="J478" s="175"/>
      <c r="K478" s="176">
        <f>ROUND(E478*J478,2)</f>
        <v>0</v>
      </c>
      <c r="L478" s="176">
        <v>15</v>
      </c>
      <c r="M478" s="176">
        <f>G478*(1+L478/100)</f>
        <v>0</v>
      </c>
      <c r="N478" s="176">
        <v>9.0000000000000006E-5</v>
      </c>
      <c r="O478" s="176">
        <f>ROUND(E478*N478,2)</f>
        <v>0</v>
      </c>
      <c r="P478" s="176">
        <v>0</v>
      </c>
      <c r="Q478" s="176">
        <f>ROUND(E478*P478,2)</f>
        <v>0</v>
      </c>
      <c r="R478" s="176" t="s">
        <v>1704</v>
      </c>
      <c r="S478" s="176" t="s">
        <v>269</v>
      </c>
      <c r="T478" s="161">
        <v>0.18</v>
      </c>
      <c r="U478" s="161">
        <f>ROUND(E478*T478,2)</f>
        <v>0.18</v>
      </c>
      <c r="V478" s="161"/>
      <c r="W478" s="152"/>
      <c r="X478" s="152"/>
      <c r="Y478" s="152"/>
      <c r="Z478" s="152"/>
      <c r="AA478" s="152"/>
      <c r="AB478" s="152"/>
      <c r="AC478" s="152"/>
      <c r="AD478" s="152"/>
      <c r="AE478" s="152"/>
      <c r="AF478" s="152" t="s">
        <v>1756</v>
      </c>
      <c r="AG478" s="152"/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  <c r="AV478" s="152"/>
      <c r="AW478" s="152"/>
      <c r="AX478" s="152"/>
      <c r="AY478" s="152"/>
      <c r="AZ478" s="152"/>
      <c r="BA478" s="152"/>
      <c r="BB478" s="152"/>
      <c r="BC478" s="152"/>
      <c r="BD478" s="152"/>
      <c r="BE478" s="152"/>
      <c r="BF478" s="152"/>
      <c r="BG478" s="152"/>
    </row>
    <row r="479" spans="1:59" outlineLevel="1" x14ac:dyDescent="0.2">
      <c r="A479" s="159"/>
      <c r="B479" s="160"/>
      <c r="C479" s="248" t="s">
        <v>2416</v>
      </c>
      <c r="D479" s="249"/>
      <c r="E479" s="249"/>
      <c r="F479" s="249"/>
      <c r="G479" s="249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52"/>
      <c r="X479" s="152"/>
      <c r="Y479" s="152"/>
      <c r="Z479" s="152"/>
      <c r="AA479" s="152"/>
      <c r="AB479" s="152"/>
      <c r="AC479" s="152"/>
      <c r="AD479" s="152"/>
      <c r="AE479" s="152"/>
      <c r="AF479" s="152" t="s">
        <v>272</v>
      </c>
      <c r="AG479" s="152"/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  <c r="AV479" s="152"/>
      <c r="AW479" s="152"/>
      <c r="AX479" s="152"/>
      <c r="AY479" s="152"/>
      <c r="AZ479" s="152"/>
      <c r="BA479" s="152"/>
      <c r="BB479" s="152"/>
      <c r="BC479" s="152"/>
      <c r="BD479" s="152"/>
      <c r="BE479" s="152"/>
      <c r="BF479" s="152"/>
      <c r="BG479" s="152"/>
    </row>
    <row r="480" spans="1:59" outlineLevel="1" x14ac:dyDescent="0.2">
      <c r="A480" s="159"/>
      <c r="B480" s="160"/>
      <c r="C480" s="246" t="s">
        <v>2417</v>
      </c>
      <c r="D480" s="247"/>
      <c r="E480" s="247"/>
      <c r="F480" s="247"/>
      <c r="G480" s="247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52"/>
      <c r="X480" s="152"/>
      <c r="Y480" s="152"/>
      <c r="Z480" s="152"/>
      <c r="AA480" s="152"/>
      <c r="AB480" s="152"/>
      <c r="AC480" s="152"/>
      <c r="AD480" s="152"/>
      <c r="AE480" s="152"/>
      <c r="AF480" s="152" t="s">
        <v>272</v>
      </c>
      <c r="AG480" s="152"/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  <c r="AV480" s="152"/>
      <c r="AW480" s="152"/>
      <c r="AX480" s="152"/>
      <c r="AY480" s="152"/>
      <c r="AZ480" s="152"/>
      <c r="BA480" s="152"/>
      <c r="BB480" s="152"/>
      <c r="BC480" s="152"/>
      <c r="BD480" s="152"/>
      <c r="BE480" s="152"/>
      <c r="BF480" s="152"/>
      <c r="BG480" s="152"/>
    </row>
    <row r="481" spans="1:59" outlineLevel="1" x14ac:dyDescent="0.2">
      <c r="A481" s="159"/>
      <c r="B481" s="160"/>
      <c r="C481" s="193" t="s">
        <v>2099</v>
      </c>
      <c r="D481" s="191"/>
      <c r="E481" s="192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52"/>
      <c r="X481" s="152"/>
      <c r="Y481" s="152"/>
      <c r="Z481" s="152"/>
      <c r="AA481" s="152"/>
      <c r="AB481" s="152"/>
      <c r="AC481" s="152"/>
      <c r="AD481" s="152"/>
      <c r="AE481" s="152"/>
      <c r="AF481" s="152" t="s">
        <v>329</v>
      </c>
      <c r="AG481" s="152">
        <v>0</v>
      </c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  <c r="AV481" s="152"/>
      <c r="AW481" s="152"/>
      <c r="AX481" s="152"/>
      <c r="AY481" s="152"/>
      <c r="AZ481" s="152"/>
      <c r="BA481" s="152"/>
      <c r="BB481" s="152"/>
      <c r="BC481" s="152"/>
      <c r="BD481" s="152"/>
      <c r="BE481" s="152"/>
      <c r="BF481" s="152"/>
      <c r="BG481" s="152"/>
    </row>
    <row r="482" spans="1:59" outlineLevel="1" x14ac:dyDescent="0.2">
      <c r="A482" s="159"/>
      <c r="B482" s="160"/>
      <c r="C482" s="193" t="s">
        <v>59</v>
      </c>
      <c r="D482" s="191"/>
      <c r="E482" s="192">
        <v>1</v>
      </c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52"/>
      <c r="X482" s="152"/>
      <c r="Y482" s="152"/>
      <c r="Z482" s="152"/>
      <c r="AA482" s="152"/>
      <c r="AB482" s="152"/>
      <c r="AC482" s="152"/>
      <c r="AD482" s="152"/>
      <c r="AE482" s="152"/>
      <c r="AF482" s="152" t="s">
        <v>329</v>
      </c>
      <c r="AG482" s="152">
        <v>0</v>
      </c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  <c r="AV482" s="152"/>
      <c r="AW482" s="152"/>
      <c r="AX482" s="152"/>
      <c r="AY482" s="152"/>
      <c r="AZ482" s="152"/>
      <c r="BA482" s="152"/>
      <c r="BB482" s="152"/>
      <c r="BC482" s="152"/>
      <c r="BD482" s="152"/>
      <c r="BE482" s="152"/>
      <c r="BF482" s="152"/>
      <c r="BG482" s="152"/>
    </row>
    <row r="483" spans="1:59" ht="22.5" outlineLevel="1" x14ac:dyDescent="0.2">
      <c r="A483" s="171">
        <v>104</v>
      </c>
      <c r="B483" s="172" t="s">
        <v>2424</v>
      </c>
      <c r="C483" s="187" t="s">
        <v>2425</v>
      </c>
      <c r="D483" s="173" t="s">
        <v>395</v>
      </c>
      <c r="E483" s="174">
        <v>8</v>
      </c>
      <c r="F483" s="175"/>
      <c r="G483" s="176">
        <f>ROUND(E483*F483,2)</f>
        <v>0</v>
      </c>
      <c r="H483" s="175"/>
      <c r="I483" s="176">
        <f>ROUND(E483*H483,2)</f>
        <v>0</v>
      </c>
      <c r="J483" s="175"/>
      <c r="K483" s="176">
        <f>ROUND(E483*J483,2)</f>
        <v>0</v>
      </c>
      <c r="L483" s="176">
        <v>15</v>
      </c>
      <c r="M483" s="176">
        <f>G483*(1+L483/100)</f>
        <v>0</v>
      </c>
      <c r="N483" s="176">
        <v>0</v>
      </c>
      <c r="O483" s="176">
        <f>ROUND(E483*N483,2)</f>
        <v>0</v>
      </c>
      <c r="P483" s="176">
        <v>0</v>
      </c>
      <c r="Q483" s="176">
        <f>ROUND(E483*P483,2)</f>
        <v>0</v>
      </c>
      <c r="R483" s="176" t="s">
        <v>1704</v>
      </c>
      <c r="S483" s="176" t="s">
        <v>269</v>
      </c>
      <c r="T483" s="161">
        <v>0.2</v>
      </c>
      <c r="U483" s="161">
        <f>ROUND(E483*T483,2)</f>
        <v>1.6</v>
      </c>
      <c r="V483" s="161"/>
      <c r="W483" s="152"/>
      <c r="X483" s="152"/>
      <c r="Y483" s="152"/>
      <c r="Z483" s="152"/>
      <c r="AA483" s="152"/>
      <c r="AB483" s="152"/>
      <c r="AC483" s="152"/>
      <c r="AD483" s="152"/>
      <c r="AE483" s="152"/>
      <c r="AF483" s="152" t="s">
        <v>1756</v>
      </c>
      <c r="AG483" s="152"/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  <c r="AV483" s="152"/>
      <c r="AW483" s="152"/>
      <c r="AX483" s="152"/>
      <c r="AY483" s="152"/>
      <c r="AZ483" s="152"/>
      <c r="BA483" s="152"/>
      <c r="BB483" s="152"/>
      <c r="BC483" s="152"/>
      <c r="BD483" s="152"/>
      <c r="BE483" s="152"/>
      <c r="BF483" s="152"/>
      <c r="BG483" s="152"/>
    </row>
    <row r="484" spans="1:59" outlineLevel="1" x14ac:dyDescent="0.2">
      <c r="A484" s="159"/>
      <c r="B484" s="160"/>
      <c r="C484" s="248" t="s">
        <v>2426</v>
      </c>
      <c r="D484" s="249"/>
      <c r="E484" s="249"/>
      <c r="F484" s="249"/>
      <c r="G484" s="249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52"/>
      <c r="X484" s="152"/>
      <c r="Y484" s="152"/>
      <c r="Z484" s="152"/>
      <c r="AA484" s="152"/>
      <c r="AB484" s="152"/>
      <c r="AC484" s="152"/>
      <c r="AD484" s="152"/>
      <c r="AE484" s="152"/>
      <c r="AF484" s="152" t="s">
        <v>272</v>
      </c>
      <c r="AG484" s="152"/>
      <c r="AH484" s="152"/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  <c r="AV484" s="152"/>
      <c r="AW484" s="152"/>
      <c r="AX484" s="152"/>
      <c r="AY484" s="152"/>
      <c r="AZ484" s="152"/>
      <c r="BA484" s="152"/>
      <c r="BB484" s="152"/>
      <c r="BC484" s="152"/>
      <c r="BD484" s="152"/>
      <c r="BE484" s="152"/>
      <c r="BF484" s="152"/>
      <c r="BG484" s="152"/>
    </row>
    <row r="485" spans="1:59" outlineLevel="1" x14ac:dyDescent="0.2">
      <c r="A485" s="159"/>
      <c r="B485" s="160"/>
      <c r="C485" s="193" t="s">
        <v>2252</v>
      </c>
      <c r="D485" s="191"/>
      <c r="E485" s="192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52"/>
      <c r="X485" s="152"/>
      <c r="Y485" s="152"/>
      <c r="Z485" s="152"/>
      <c r="AA485" s="152"/>
      <c r="AB485" s="152"/>
      <c r="AC485" s="152"/>
      <c r="AD485" s="152"/>
      <c r="AE485" s="152"/>
      <c r="AF485" s="152" t="s">
        <v>329</v>
      </c>
      <c r="AG485" s="152">
        <v>0</v>
      </c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  <c r="AV485" s="152"/>
      <c r="AW485" s="152"/>
      <c r="AX485" s="152"/>
      <c r="AY485" s="152"/>
      <c r="AZ485" s="152"/>
      <c r="BA485" s="152"/>
      <c r="BB485" s="152"/>
      <c r="BC485" s="152"/>
      <c r="BD485" s="152"/>
      <c r="BE485" s="152"/>
      <c r="BF485" s="152"/>
      <c r="BG485" s="152"/>
    </row>
    <row r="486" spans="1:59" outlineLevel="1" x14ac:dyDescent="0.2">
      <c r="A486" s="159"/>
      <c r="B486" s="160"/>
      <c r="C486" s="193" t="s">
        <v>988</v>
      </c>
      <c r="D486" s="191"/>
      <c r="E486" s="192">
        <v>8</v>
      </c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52"/>
      <c r="X486" s="152"/>
      <c r="Y486" s="152"/>
      <c r="Z486" s="152"/>
      <c r="AA486" s="152"/>
      <c r="AB486" s="152"/>
      <c r="AC486" s="152"/>
      <c r="AD486" s="152"/>
      <c r="AE486" s="152"/>
      <c r="AF486" s="152" t="s">
        <v>329</v>
      </c>
      <c r="AG486" s="152">
        <v>0</v>
      </c>
      <c r="AH486" s="152"/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  <c r="AV486" s="152"/>
      <c r="AW486" s="152"/>
      <c r="AX486" s="152"/>
      <c r="AY486" s="152"/>
      <c r="AZ486" s="152"/>
      <c r="BA486" s="152"/>
      <c r="BB486" s="152"/>
      <c r="BC486" s="152"/>
      <c r="BD486" s="152"/>
      <c r="BE486" s="152"/>
      <c r="BF486" s="152"/>
      <c r="BG486" s="152"/>
    </row>
    <row r="487" spans="1:59" outlineLevel="1" x14ac:dyDescent="0.2">
      <c r="A487" s="171">
        <v>105</v>
      </c>
      <c r="B487" s="172" t="s">
        <v>2427</v>
      </c>
      <c r="C487" s="187" t="s">
        <v>2428</v>
      </c>
      <c r="D487" s="173" t="s">
        <v>1541</v>
      </c>
      <c r="E487" s="174">
        <v>1</v>
      </c>
      <c r="F487" s="175"/>
      <c r="G487" s="176">
        <f>ROUND(E487*F487,2)</f>
        <v>0</v>
      </c>
      <c r="H487" s="175"/>
      <c r="I487" s="176">
        <f>ROUND(E487*H487,2)</f>
        <v>0</v>
      </c>
      <c r="J487" s="175"/>
      <c r="K487" s="176">
        <f>ROUND(E487*J487,2)</f>
        <v>0</v>
      </c>
      <c r="L487" s="176">
        <v>15</v>
      </c>
      <c r="M487" s="176">
        <f>G487*(1+L487/100)</f>
        <v>0</v>
      </c>
      <c r="N487" s="176">
        <v>1.444E-2</v>
      </c>
      <c r="O487" s="176">
        <f>ROUND(E487*N487,2)</f>
        <v>0.01</v>
      </c>
      <c r="P487" s="176">
        <v>0</v>
      </c>
      <c r="Q487" s="176">
        <f>ROUND(E487*P487,2)</f>
        <v>0</v>
      </c>
      <c r="R487" s="176" t="s">
        <v>1704</v>
      </c>
      <c r="S487" s="176" t="s">
        <v>269</v>
      </c>
      <c r="T487" s="161">
        <v>1.25</v>
      </c>
      <c r="U487" s="161">
        <f>ROUND(E487*T487,2)</f>
        <v>1.25</v>
      </c>
      <c r="V487" s="161"/>
      <c r="W487" s="152"/>
      <c r="X487" s="152"/>
      <c r="Y487" s="152"/>
      <c r="Z487" s="152"/>
      <c r="AA487" s="152"/>
      <c r="AB487" s="152"/>
      <c r="AC487" s="152"/>
      <c r="AD487" s="152"/>
      <c r="AE487" s="152"/>
      <c r="AF487" s="152" t="s">
        <v>1756</v>
      </c>
      <c r="AG487" s="152"/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  <c r="AV487" s="152"/>
      <c r="AW487" s="152"/>
      <c r="AX487" s="152"/>
      <c r="AY487" s="152"/>
      <c r="AZ487" s="152"/>
      <c r="BA487" s="152"/>
      <c r="BB487" s="152"/>
      <c r="BC487" s="152"/>
      <c r="BD487" s="152"/>
      <c r="BE487" s="152"/>
      <c r="BF487" s="152"/>
      <c r="BG487" s="152"/>
    </row>
    <row r="488" spans="1:59" outlineLevel="1" x14ac:dyDescent="0.2">
      <c r="A488" s="159"/>
      <c r="B488" s="160"/>
      <c r="C488" s="248" t="s">
        <v>2429</v>
      </c>
      <c r="D488" s="249"/>
      <c r="E488" s="249"/>
      <c r="F488" s="249"/>
      <c r="G488" s="249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52"/>
      <c r="X488" s="152"/>
      <c r="Y488" s="152"/>
      <c r="Z488" s="152"/>
      <c r="AA488" s="152"/>
      <c r="AB488" s="152"/>
      <c r="AC488" s="152"/>
      <c r="AD488" s="152"/>
      <c r="AE488" s="152"/>
      <c r="AF488" s="152" t="s">
        <v>272</v>
      </c>
      <c r="AG488" s="152"/>
      <c r="AH488" s="152"/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  <c r="AV488" s="152"/>
      <c r="AW488" s="152"/>
      <c r="AX488" s="152"/>
      <c r="AY488" s="152"/>
      <c r="AZ488" s="152"/>
      <c r="BA488" s="152"/>
      <c r="BB488" s="152"/>
      <c r="BC488" s="152"/>
      <c r="BD488" s="152"/>
      <c r="BE488" s="152"/>
      <c r="BF488" s="152"/>
      <c r="BG488" s="152"/>
    </row>
    <row r="489" spans="1:59" outlineLevel="1" x14ac:dyDescent="0.2">
      <c r="A489" s="159"/>
      <c r="B489" s="160"/>
      <c r="C489" s="193" t="s">
        <v>2099</v>
      </c>
      <c r="D489" s="191"/>
      <c r="E489" s="192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52"/>
      <c r="X489" s="152"/>
      <c r="Y489" s="152"/>
      <c r="Z489" s="152"/>
      <c r="AA489" s="152"/>
      <c r="AB489" s="152"/>
      <c r="AC489" s="152"/>
      <c r="AD489" s="152"/>
      <c r="AE489" s="152"/>
      <c r="AF489" s="152" t="s">
        <v>329</v>
      </c>
      <c r="AG489" s="152">
        <v>0</v>
      </c>
      <c r="AH489" s="152"/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  <c r="AV489" s="152"/>
      <c r="AW489" s="152"/>
      <c r="AX489" s="152"/>
      <c r="AY489" s="152"/>
      <c r="AZ489" s="152"/>
      <c r="BA489" s="152"/>
      <c r="BB489" s="152"/>
      <c r="BC489" s="152"/>
      <c r="BD489" s="152"/>
      <c r="BE489" s="152"/>
      <c r="BF489" s="152"/>
      <c r="BG489" s="152"/>
    </row>
    <row r="490" spans="1:59" outlineLevel="1" x14ac:dyDescent="0.2">
      <c r="A490" s="159"/>
      <c r="B490" s="160"/>
      <c r="C490" s="193" t="s">
        <v>59</v>
      </c>
      <c r="D490" s="191"/>
      <c r="E490" s="192">
        <v>1</v>
      </c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52"/>
      <c r="X490" s="152"/>
      <c r="Y490" s="152"/>
      <c r="Z490" s="152"/>
      <c r="AA490" s="152"/>
      <c r="AB490" s="152"/>
      <c r="AC490" s="152"/>
      <c r="AD490" s="152"/>
      <c r="AE490" s="152"/>
      <c r="AF490" s="152" t="s">
        <v>329</v>
      </c>
      <c r="AG490" s="152">
        <v>0</v>
      </c>
      <c r="AH490" s="152"/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  <c r="AV490" s="152"/>
      <c r="AW490" s="152"/>
      <c r="AX490" s="152"/>
      <c r="AY490" s="152"/>
      <c r="AZ490" s="152"/>
      <c r="BA490" s="152"/>
      <c r="BB490" s="152"/>
      <c r="BC490" s="152"/>
      <c r="BD490" s="152"/>
      <c r="BE490" s="152"/>
      <c r="BF490" s="152"/>
      <c r="BG490" s="152"/>
    </row>
    <row r="491" spans="1:59" outlineLevel="1" x14ac:dyDescent="0.2">
      <c r="A491" s="171">
        <v>106</v>
      </c>
      <c r="B491" s="172" t="s">
        <v>2430</v>
      </c>
      <c r="C491" s="187" t="s">
        <v>2431</v>
      </c>
      <c r="D491" s="173" t="s">
        <v>395</v>
      </c>
      <c r="E491" s="174">
        <v>1</v>
      </c>
      <c r="F491" s="175"/>
      <c r="G491" s="176">
        <f>ROUND(E491*F491,2)</f>
        <v>0</v>
      </c>
      <c r="H491" s="175"/>
      <c r="I491" s="176">
        <f>ROUND(E491*H491,2)</f>
        <v>0</v>
      </c>
      <c r="J491" s="175"/>
      <c r="K491" s="176">
        <f>ROUND(E491*J491,2)</f>
        <v>0</v>
      </c>
      <c r="L491" s="176">
        <v>15</v>
      </c>
      <c r="M491" s="176">
        <f>G491*(1+L491/100)</f>
        <v>0</v>
      </c>
      <c r="N491" s="176">
        <v>1.1E-4</v>
      </c>
      <c r="O491" s="176">
        <f>ROUND(E491*N491,2)</f>
        <v>0</v>
      </c>
      <c r="P491" s="176">
        <v>0</v>
      </c>
      <c r="Q491" s="176">
        <f>ROUND(E491*P491,2)</f>
        <v>0</v>
      </c>
      <c r="R491" s="176" t="s">
        <v>1704</v>
      </c>
      <c r="S491" s="176" t="s">
        <v>269</v>
      </c>
      <c r="T491" s="161">
        <v>0.97299999999999998</v>
      </c>
      <c r="U491" s="161">
        <f>ROUND(E491*T491,2)</f>
        <v>0.97</v>
      </c>
      <c r="V491" s="161"/>
      <c r="W491" s="152"/>
      <c r="X491" s="152"/>
      <c r="Y491" s="152"/>
      <c r="Z491" s="152"/>
      <c r="AA491" s="152"/>
      <c r="AB491" s="152"/>
      <c r="AC491" s="152"/>
      <c r="AD491" s="152"/>
      <c r="AE491" s="152"/>
      <c r="AF491" s="152" t="s">
        <v>1756</v>
      </c>
      <c r="AG491" s="152"/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  <c r="AV491" s="152"/>
      <c r="AW491" s="152"/>
      <c r="AX491" s="152"/>
      <c r="AY491" s="152"/>
      <c r="AZ491" s="152"/>
      <c r="BA491" s="152"/>
      <c r="BB491" s="152"/>
      <c r="BC491" s="152"/>
      <c r="BD491" s="152"/>
      <c r="BE491" s="152"/>
      <c r="BF491" s="152"/>
      <c r="BG491" s="152"/>
    </row>
    <row r="492" spans="1:59" outlineLevel="1" x14ac:dyDescent="0.2">
      <c r="A492" s="159"/>
      <c r="B492" s="160"/>
      <c r="C492" s="248" t="s">
        <v>2432</v>
      </c>
      <c r="D492" s="249"/>
      <c r="E492" s="249"/>
      <c r="F492" s="249"/>
      <c r="G492" s="249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52"/>
      <c r="X492" s="152"/>
      <c r="Y492" s="152"/>
      <c r="Z492" s="152"/>
      <c r="AA492" s="152"/>
      <c r="AB492" s="152"/>
      <c r="AC492" s="152"/>
      <c r="AD492" s="152"/>
      <c r="AE492" s="152"/>
      <c r="AF492" s="152" t="s">
        <v>272</v>
      </c>
      <c r="AG492" s="152"/>
      <c r="AH492" s="152"/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  <c r="AV492" s="152"/>
      <c r="AW492" s="152"/>
      <c r="AX492" s="152"/>
      <c r="AY492" s="152"/>
      <c r="AZ492" s="152"/>
      <c r="BA492" s="152"/>
      <c r="BB492" s="152"/>
      <c r="BC492" s="152"/>
      <c r="BD492" s="152"/>
      <c r="BE492" s="152"/>
      <c r="BF492" s="152"/>
      <c r="BG492" s="152"/>
    </row>
    <row r="493" spans="1:59" outlineLevel="1" x14ac:dyDescent="0.2">
      <c r="A493" s="159"/>
      <c r="B493" s="160"/>
      <c r="C493" s="193" t="s">
        <v>2099</v>
      </c>
      <c r="D493" s="191"/>
      <c r="E493" s="192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52"/>
      <c r="X493" s="152"/>
      <c r="Y493" s="152"/>
      <c r="Z493" s="152"/>
      <c r="AA493" s="152"/>
      <c r="AB493" s="152"/>
      <c r="AC493" s="152"/>
      <c r="AD493" s="152"/>
      <c r="AE493" s="152"/>
      <c r="AF493" s="152" t="s">
        <v>329</v>
      </c>
      <c r="AG493" s="152">
        <v>0</v>
      </c>
      <c r="AH493" s="152"/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  <c r="AV493" s="152"/>
      <c r="AW493" s="152"/>
      <c r="AX493" s="152"/>
      <c r="AY493" s="152"/>
      <c r="AZ493" s="152"/>
      <c r="BA493" s="152"/>
      <c r="BB493" s="152"/>
      <c r="BC493" s="152"/>
      <c r="BD493" s="152"/>
      <c r="BE493" s="152"/>
      <c r="BF493" s="152"/>
      <c r="BG493" s="152"/>
    </row>
    <row r="494" spans="1:59" outlineLevel="1" x14ac:dyDescent="0.2">
      <c r="A494" s="159"/>
      <c r="B494" s="160"/>
      <c r="C494" s="193" t="s">
        <v>59</v>
      </c>
      <c r="D494" s="191"/>
      <c r="E494" s="192">
        <v>1</v>
      </c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52"/>
      <c r="X494" s="152"/>
      <c r="Y494" s="152"/>
      <c r="Z494" s="152"/>
      <c r="AA494" s="152"/>
      <c r="AB494" s="152"/>
      <c r="AC494" s="152"/>
      <c r="AD494" s="152"/>
      <c r="AE494" s="152"/>
      <c r="AF494" s="152" t="s">
        <v>329</v>
      </c>
      <c r="AG494" s="152">
        <v>0</v>
      </c>
      <c r="AH494" s="152"/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  <c r="AV494" s="152"/>
      <c r="AW494" s="152"/>
      <c r="AX494" s="152"/>
      <c r="AY494" s="152"/>
      <c r="AZ494" s="152"/>
      <c r="BA494" s="152"/>
      <c r="BB494" s="152"/>
      <c r="BC494" s="152"/>
      <c r="BD494" s="152"/>
      <c r="BE494" s="152"/>
      <c r="BF494" s="152"/>
      <c r="BG494" s="152"/>
    </row>
    <row r="495" spans="1:59" ht="33.75" outlineLevel="1" x14ac:dyDescent="0.2">
      <c r="A495" s="171">
        <v>107</v>
      </c>
      <c r="B495" s="172" t="s">
        <v>2433</v>
      </c>
      <c r="C495" s="187" t="s">
        <v>2434</v>
      </c>
      <c r="D495" s="173" t="s">
        <v>395</v>
      </c>
      <c r="E495" s="174">
        <v>1</v>
      </c>
      <c r="F495" s="175"/>
      <c r="G495" s="176">
        <f>ROUND(E495*F495,2)</f>
        <v>0</v>
      </c>
      <c r="H495" s="175"/>
      <c r="I495" s="176">
        <f>ROUND(E495*H495,2)</f>
        <v>0</v>
      </c>
      <c r="J495" s="175"/>
      <c r="K495" s="176">
        <f>ROUND(E495*J495,2)</f>
        <v>0</v>
      </c>
      <c r="L495" s="176">
        <v>15</v>
      </c>
      <c r="M495" s="176">
        <f>G495*(1+L495/100)</f>
        <v>0</v>
      </c>
      <c r="N495" s="176">
        <v>2.8600000000000001E-3</v>
      </c>
      <c r="O495" s="176">
        <f>ROUND(E495*N495,2)</f>
        <v>0</v>
      </c>
      <c r="P495" s="176">
        <v>0</v>
      </c>
      <c r="Q495" s="176">
        <f>ROUND(E495*P495,2)</f>
        <v>0</v>
      </c>
      <c r="R495" s="176" t="s">
        <v>396</v>
      </c>
      <c r="S495" s="176" t="s">
        <v>269</v>
      </c>
      <c r="T495" s="161">
        <v>0</v>
      </c>
      <c r="U495" s="161">
        <f>ROUND(E495*T495,2)</f>
        <v>0</v>
      </c>
      <c r="V495" s="161"/>
      <c r="W495" s="152"/>
      <c r="X495" s="152"/>
      <c r="Y495" s="152"/>
      <c r="Z495" s="152"/>
      <c r="AA495" s="152"/>
      <c r="AB495" s="152"/>
      <c r="AC495" s="152"/>
      <c r="AD495" s="152"/>
      <c r="AE495" s="152"/>
      <c r="AF495" s="152" t="s">
        <v>1759</v>
      </c>
      <c r="AG495" s="152"/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  <c r="AV495" s="152"/>
      <c r="AW495" s="152"/>
      <c r="AX495" s="152"/>
      <c r="AY495" s="152"/>
      <c r="AZ495" s="152"/>
      <c r="BA495" s="152"/>
      <c r="BB495" s="152"/>
      <c r="BC495" s="152"/>
      <c r="BD495" s="152"/>
      <c r="BE495" s="152"/>
      <c r="BF495" s="152"/>
      <c r="BG495" s="152"/>
    </row>
    <row r="496" spans="1:59" outlineLevel="1" x14ac:dyDescent="0.2">
      <c r="A496" s="159"/>
      <c r="B496" s="160"/>
      <c r="C496" s="248" t="s">
        <v>2435</v>
      </c>
      <c r="D496" s="249"/>
      <c r="E496" s="249"/>
      <c r="F496" s="249"/>
      <c r="G496" s="249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52"/>
      <c r="X496" s="152"/>
      <c r="Y496" s="152"/>
      <c r="Z496" s="152"/>
      <c r="AA496" s="152"/>
      <c r="AB496" s="152"/>
      <c r="AC496" s="152"/>
      <c r="AD496" s="152"/>
      <c r="AE496" s="152"/>
      <c r="AF496" s="152" t="s">
        <v>272</v>
      </c>
      <c r="AG496" s="152"/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  <c r="AV496" s="152"/>
      <c r="AW496" s="152"/>
      <c r="AX496" s="152"/>
      <c r="AY496" s="152"/>
      <c r="AZ496" s="152"/>
      <c r="BA496" s="152"/>
      <c r="BB496" s="152"/>
      <c r="BC496" s="152"/>
      <c r="BD496" s="152"/>
      <c r="BE496" s="152"/>
      <c r="BF496" s="152"/>
      <c r="BG496" s="152"/>
    </row>
    <row r="497" spans="1:59" outlineLevel="1" x14ac:dyDescent="0.2">
      <c r="A497" s="159"/>
      <c r="B497" s="160"/>
      <c r="C497" s="193" t="s">
        <v>2099</v>
      </c>
      <c r="D497" s="191"/>
      <c r="E497" s="192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52"/>
      <c r="X497" s="152"/>
      <c r="Y497" s="152"/>
      <c r="Z497" s="152"/>
      <c r="AA497" s="152"/>
      <c r="AB497" s="152"/>
      <c r="AC497" s="152"/>
      <c r="AD497" s="152"/>
      <c r="AE497" s="152"/>
      <c r="AF497" s="152" t="s">
        <v>329</v>
      </c>
      <c r="AG497" s="152">
        <v>0</v>
      </c>
      <c r="AH497" s="152"/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  <c r="AV497" s="152"/>
      <c r="AW497" s="152"/>
      <c r="AX497" s="152"/>
      <c r="AY497" s="152"/>
      <c r="AZ497" s="152"/>
      <c r="BA497" s="152"/>
      <c r="BB497" s="152"/>
      <c r="BC497" s="152"/>
      <c r="BD497" s="152"/>
      <c r="BE497" s="152"/>
      <c r="BF497" s="152"/>
      <c r="BG497" s="152"/>
    </row>
    <row r="498" spans="1:59" outlineLevel="1" x14ac:dyDescent="0.2">
      <c r="A498" s="159"/>
      <c r="B498" s="160"/>
      <c r="C498" s="193" t="s">
        <v>59</v>
      </c>
      <c r="D498" s="191"/>
      <c r="E498" s="192">
        <v>1</v>
      </c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52"/>
      <c r="X498" s="152"/>
      <c r="Y498" s="152"/>
      <c r="Z498" s="152"/>
      <c r="AA498" s="152"/>
      <c r="AB498" s="152"/>
      <c r="AC498" s="152"/>
      <c r="AD498" s="152"/>
      <c r="AE498" s="152"/>
      <c r="AF498" s="152" t="s">
        <v>329</v>
      </c>
      <c r="AG498" s="152">
        <v>0</v>
      </c>
      <c r="AH498" s="152"/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  <c r="AV498" s="152"/>
      <c r="AW498" s="152"/>
      <c r="AX498" s="152"/>
      <c r="AY498" s="152"/>
      <c r="AZ498" s="152"/>
      <c r="BA498" s="152"/>
      <c r="BB498" s="152"/>
      <c r="BC498" s="152"/>
      <c r="BD498" s="152"/>
      <c r="BE498" s="152"/>
      <c r="BF498" s="152"/>
      <c r="BG498" s="152"/>
    </row>
    <row r="499" spans="1:59" outlineLevel="1" x14ac:dyDescent="0.2">
      <c r="A499" s="171">
        <v>108</v>
      </c>
      <c r="B499" s="172" t="s">
        <v>2436</v>
      </c>
      <c r="C499" s="187" t="s">
        <v>2437</v>
      </c>
      <c r="D499" s="173" t="s">
        <v>1541</v>
      </c>
      <c r="E499" s="174">
        <v>4</v>
      </c>
      <c r="F499" s="175"/>
      <c r="G499" s="176">
        <f>ROUND(E499*F499,2)</f>
        <v>0</v>
      </c>
      <c r="H499" s="175"/>
      <c r="I499" s="176">
        <f>ROUND(E499*H499,2)</f>
        <v>0</v>
      </c>
      <c r="J499" s="175"/>
      <c r="K499" s="176">
        <f>ROUND(E499*J499,2)</f>
        <v>0</v>
      </c>
      <c r="L499" s="176">
        <v>15</v>
      </c>
      <c r="M499" s="176">
        <f>G499*(1+L499/100)</f>
        <v>0</v>
      </c>
      <c r="N499" s="176">
        <v>8.0000000000000002E-3</v>
      </c>
      <c r="O499" s="176">
        <f>ROUND(E499*N499,2)</f>
        <v>0.03</v>
      </c>
      <c r="P499" s="176">
        <v>0</v>
      </c>
      <c r="Q499" s="176">
        <f>ROUND(E499*P499,2)</f>
        <v>0</v>
      </c>
      <c r="R499" s="176" t="s">
        <v>1704</v>
      </c>
      <c r="S499" s="176" t="s">
        <v>269</v>
      </c>
      <c r="T499" s="161">
        <v>0.63</v>
      </c>
      <c r="U499" s="161">
        <f>ROUND(E499*T499,2)</f>
        <v>2.52</v>
      </c>
      <c r="V499" s="161"/>
      <c r="W499" s="152"/>
      <c r="X499" s="152"/>
      <c r="Y499" s="152"/>
      <c r="Z499" s="152"/>
      <c r="AA499" s="152"/>
      <c r="AB499" s="152"/>
      <c r="AC499" s="152"/>
      <c r="AD499" s="152"/>
      <c r="AE499" s="152"/>
      <c r="AF499" s="152" t="s">
        <v>1756</v>
      </c>
      <c r="AG499" s="152"/>
      <c r="AH499" s="152"/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  <c r="AV499" s="152"/>
      <c r="AW499" s="152"/>
      <c r="AX499" s="152"/>
      <c r="AY499" s="152"/>
      <c r="AZ499" s="152"/>
      <c r="BA499" s="152"/>
      <c r="BB499" s="152"/>
      <c r="BC499" s="152"/>
      <c r="BD499" s="152"/>
      <c r="BE499" s="152"/>
      <c r="BF499" s="152"/>
      <c r="BG499" s="152"/>
    </row>
    <row r="500" spans="1:59" outlineLevel="1" x14ac:dyDescent="0.2">
      <c r="A500" s="159"/>
      <c r="B500" s="160"/>
      <c r="C500" s="248" t="s">
        <v>2438</v>
      </c>
      <c r="D500" s="249"/>
      <c r="E500" s="249"/>
      <c r="F500" s="249"/>
      <c r="G500" s="249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52"/>
      <c r="X500" s="152"/>
      <c r="Y500" s="152"/>
      <c r="Z500" s="152"/>
      <c r="AA500" s="152"/>
      <c r="AB500" s="152"/>
      <c r="AC500" s="152"/>
      <c r="AD500" s="152"/>
      <c r="AE500" s="152"/>
      <c r="AF500" s="152" t="s">
        <v>272</v>
      </c>
      <c r="AG500" s="152"/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  <c r="AV500" s="152"/>
      <c r="AW500" s="152"/>
      <c r="AX500" s="152"/>
      <c r="AY500" s="152"/>
      <c r="AZ500" s="152"/>
      <c r="BA500" s="152"/>
      <c r="BB500" s="152"/>
      <c r="BC500" s="152"/>
      <c r="BD500" s="152"/>
      <c r="BE500" s="152"/>
      <c r="BF500" s="152"/>
      <c r="BG500" s="152"/>
    </row>
    <row r="501" spans="1:59" outlineLevel="1" x14ac:dyDescent="0.2">
      <c r="A501" s="159"/>
      <c r="B501" s="160"/>
      <c r="C501" s="193" t="s">
        <v>2125</v>
      </c>
      <c r="D501" s="191"/>
      <c r="E501" s="192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52"/>
      <c r="X501" s="152"/>
      <c r="Y501" s="152"/>
      <c r="Z501" s="152"/>
      <c r="AA501" s="152"/>
      <c r="AB501" s="152"/>
      <c r="AC501" s="152"/>
      <c r="AD501" s="152"/>
      <c r="AE501" s="152"/>
      <c r="AF501" s="152" t="s">
        <v>329</v>
      </c>
      <c r="AG501" s="152">
        <v>0</v>
      </c>
      <c r="AH501" s="152"/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  <c r="AV501" s="152"/>
      <c r="AW501" s="152"/>
      <c r="AX501" s="152"/>
      <c r="AY501" s="152"/>
      <c r="AZ501" s="152"/>
      <c r="BA501" s="152"/>
      <c r="BB501" s="152"/>
      <c r="BC501" s="152"/>
      <c r="BD501" s="152"/>
      <c r="BE501" s="152"/>
      <c r="BF501" s="152"/>
      <c r="BG501" s="152"/>
    </row>
    <row r="502" spans="1:59" outlineLevel="1" x14ac:dyDescent="0.2">
      <c r="A502" s="159"/>
      <c r="B502" s="160"/>
      <c r="C502" s="193" t="s">
        <v>148</v>
      </c>
      <c r="D502" s="191"/>
      <c r="E502" s="192">
        <v>4</v>
      </c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52"/>
      <c r="X502" s="152"/>
      <c r="Y502" s="152"/>
      <c r="Z502" s="152"/>
      <c r="AA502" s="152"/>
      <c r="AB502" s="152"/>
      <c r="AC502" s="152"/>
      <c r="AD502" s="152"/>
      <c r="AE502" s="152"/>
      <c r="AF502" s="152" t="s">
        <v>329</v>
      </c>
      <c r="AG502" s="152">
        <v>0</v>
      </c>
      <c r="AH502" s="152"/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  <c r="AV502" s="152"/>
      <c r="AW502" s="152"/>
      <c r="AX502" s="152"/>
      <c r="AY502" s="152"/>
      <c r="AZ502" s="152"/>
      <c r="BA502" s="152"/>
      <c r="BB502" s="152"/>
      <c r="BC502" s="152"/>
      <c r="BD502" s="152"/>
      <c r="BE502" s="152"/>
      <c r="BF502" s="152"/>
      <c r="BG502" s="152"/>
    </row>
    <row r="503" spans="1:59" ht="22.5" outlineLevel="1" x14ac:dyDescent="0.2">
      <c r="A503" s="171">
        <v>109</v>
      </c>
      <c r="B503" s="172" t="s">
        <v>2439</v>
      </c>
      <c r="C503" s="187" t="s">
        <v>2440</v>
      </c>
      <c r="D503" s="173" t="s">
        <v>395</v>
      </c>
      <c r="E503" s="174">
        <v>8</v>
      </c>
      <c r="F503" s="175"/>
      <c r="G503" s="176">
        <f>ROUND(E503*F503,2)</f>
        <v>0</v>
      </c>
      <c r="H503" s="175"/>
      <c r="I503" s="176">
        <f>ROUND(E503*H503,2)</f>
        <v>0</v>
      </c>
      <c r="J503" s="175"/>
      <c r="K503" s="176">
        <f>ROUND(E503*J503,2)</f>
        <v>0</v>
      </c>
      <c r="L503" s="176">
        <v>15</v>
      </c>
      <c r="M503" s="176">
        <f>G503*(1+L503/100)</f>
        <v>0</v>
      </c>
      <c r="N503" s="176">
        <v>8.4999999999999995E-4</v>
      </c>
      <c r="O503" s="176">
        <f>ROUND(E503*N503,2)</f>
        <v>0.01</v>
      </c>
      <c r="P503" s="176">
        <v>0</v>
      </c>
      <c r="Q503" s="176">
        <f>ROUND(E503*P503,2)</f>
        <v>0</v>
      </c>
      <c r="R503" s="176" t="s">
        <v>1704</v>
      </c>
      <c r="S503" s="176" t="s">
        <v>269</v>
      </c>
      <c r="T503" s="161">
        <v>0.44500000000000001</v>
      </c>
      <c r="U503" s="161">
        <f>ROUND(E503*T503,2)</f>
        <v>3.56</v>
      </c>
      <c r="V503" s="161"/>
      <c r="W503" s="152"/>
      <c r="X503" s="152"/>
      <c r="Y503" s="152"/>
      <c r="Z503" s="152"/>
      <c r="AA503" s="152"/>
      <c r="AB503" s="152"/>
      <c r="AC503" s="152"/>
      <c r="AD503" s="152"/>
      <c r="AE503" s="152"/>
      <c r="AF503" s="152" t="s">
        <v>1756</v>
      </c>
      <c r="AG503" s="152"/>
      <c r="AH503" s="152"/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  <c r="AV503" s="152"/>
      <c r="AW503" s="152"/>
      <c r="AX503" s="152"/>
      <c r="AY503" s="152"/>
      <c r="AZ503" s="152"/>
      <c r="BA503" s="152"/>
      <c r="BB503" s="152"/>
      <c r="BC503" s="152"/>
      <c r="BD503" s="152"/>
      <c r="BE503" s="152"/>
      <c r="BF503" s="152"/>
      <c r="BG503" s="152"/>
    </row>
    <row r="504" spans="1:59" outlineLevel="1" x14ac:dyDescent="0.2">
      <c r="A504" s="159"/>
      <c r="B504" s="160"/>
      <c r="C504" s="248" t="s">
        <v>2441</v>
      </c>
      <c r="D504" s="249"/>
      <c r="E504" s="249"/>
      <c r="F504" s="249"/>
      <c r="G504" s="249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52"/>
      <c r="X504" s="152"/>
      <c r="Y504" s="152"/>
      <c r="Z504" s="152"/>
      <c r="AA504" s="152"/>
      <c r="AB504" s="152"/>
      <c r="AC504" s="152"/>
      <c r="AD504" s="152"/>
      <c r="AE504" s="152"/>
      <c r="AF504" s="152" t="s">
        <v>272</v>
      </c>
      <c r="AG504" s="152"/>
      <c r="AH504" s="152"/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  <c r="AV504" s="152"/>
      <c r="AW504" s="152"/>
      <c r="AX504" s="152"/>
      <c r="AY504" s="152"/>
      <c r="AZ504" s="152"/>
      <c r="BA504" s="152"/>
      <c r="BB504" s="152"/>
      <c r="BC504" s="152"/>
      <c r="BD504" s="152"/>
      <c r="BE504" s="152"/>
      <c r="BF504" s="152"/>
      <c r="BG504" s="152"/>
    </row>
    <row r="505" spans="1:59" outlineLevel="1" x14ac:dyDescent="0.2">
      <c r="A505" s="159"/>
      <c r="B505" s="160"/>
      <c r="C505" s="246" t="s">
        <v>2357</v>
      </c>
      <c r="D505" s="247"/>
      <c r="E505" s="247"/>
      <c r="F505" s="247"/>
      <c r="G505" s="247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52"/>
      <c r="X505" s="152"/>
      <c r="Y505" s="152"/>
      <c r="Z505" s="152"/>
      <c r="AA505" s="152"/>
      <c r="AB505" s="152"/>
      <c r="AC505" s="152"/>
      <c r="AD505" s="152"/>
      <c r="AE505" s="152"/>
      <c r="AF505" s="152" t="s">
        <v>272</v>
      </c>
      <c r="AG505" s="152"/>
      <c r="AH505" s="152"/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  <c r="AV505" s="152"/>
      <c r="AW505" s="152"/>
      <c r="AX505" s="152"/>
      <c r="AY505" s="152"/>
      <c r="AZ505" s="152"/>
      <c r="BA505" s="152"/>
      <c r="BB505" s="152"/>
      <c r="BC505" s="152"/>
      <c r="BD505" s="152"/>
      <c r="BE505" s="152"/>
      <c r="BF505" s="152"/>
      <c r="BG505" s="152"/>
    </row>
    <row r="506" spans="1:59" outlineLevel="1" x14ac:dyDescent="0.2">
      <c r="A506" s="159"/>
      <c r="B506" s="160"/>
      <c r="C506" s="193" t="s">
        <v>2252</v>
      </c>
      <c r="D506" s="191"/>
      <c r="E506" s="192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52"/>
      <c r="X506" s="152"/>
      <c r="Y506" s="152"/>
      <c r="Z506" s="152"/>
      <c r="AA506" s="152"/>
      <c r="AB506" s="152"/>
      <c r="AC506" s="152"/>
      <c r="AD506" s="152"/>
      <c r="AE506" s="152"/>
      <c r="AF506" s="152" t="s">
        <v>329</v>
      </c>
      <c r="AG506" s="152">
        <v>0</v>
      </c>
      <c r="AH506" s="152"/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  <c r="AV506" s="152"/>
      <c r="AW506" s="152"/>
      <c r="AX506" s="152"/>
      <c r="AY506" s="152"/>
      <c r="AZ506" s="152"/>
      <c r="BA506" s="152"/>
      <c r="BB506" s="152"/>
      <c r="BC506" s="152"/>
      <c r="BD506" s="152"/>
      <c r="BE506" s="152"/>
      <c r="BF506" s="152"/>
      <c r="BG506" s="152"/>
    </row>
    <row r="507" spans="1:59" outlineLevel="1" x14ac:dyDescent="0.2">
      <c r="A507" s="159"/>
      <c r="B507" s="160"/>
      <c r="C507" s="193" t="s">
        <v>988</v>
      </c>
      <c r="D507" s="191"/>
      <c r="E507" s="192">
        <v>8</v>
      </c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52"/>
      <c r="X507" s="152"/>
      <c r="Y507" s="152"/>
      <c r="Z507" s="152"/>
      <c r="AA507" s="152"/>
      <c r="AB507" s="152"/>
      <c r="AC507" s="152"/>
      <c r="AD507" s="152"/>
      <c r="AE507" s="152"/>
      <c r="AF507" s="152" t="s">
        <v>329</v>
      </c>
      <c r="AG507" s="152">
        <v>0</v>
      </c>
      <c r="AH507" s="152"/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  <c r="AV507" s="152"/>
      <c r="AW507" s="152"/>
      <c r="AX507" s="152"/>
      <c r="AY507" s="152"/>
      <c r="AZ507" s="152"/>
      <c r="BA507" s="152"/>
      <c r="BB507" s="152"/>
      <c r="BC507" s="152"/>
      <c r="BD507" s="152"/>
      <c r="BE507" s="152"/>
      <c r="BF507" s="152"/>
      <c r="BG507" s="152"/>
    </row>
    <row r="508" spans="1:59" outlineLevel="1" x14ac:dyDescent="0.2">
      <c r="A508" s="171">
        <v>110</v>
      </c>
      <c r="B508" s="172" t="s">
        <v>2442</v>
      </c>
      <c r="C508" s="187" t="s">
        <v>2443</v>
      </c>
      <c r="D508" s="173" t="s">
        <v>395</v>
      </c>
      <c r="E508" s="174">
        <v>1</v>
      </c>
      <c r="F508" s="175"/>
      <c r="G508" s="176">
        <f>ROUND(E508*F508,2)</f>
        <v>0</v>
      </c>
      <c r="H508" s="175"/>
      <c r="I508" s="176">
        <f>ROUND(E508*H508,2)</f>
        <v>0</v>
      </c>
      <c r="J508" s="175"/>
      <c r="K508" s="176">
        <f>ROUND(E508*J508,2)</f>
        <v>0</v>
      </c>
      <c r="L508" s="176">
        <v>15</v>
      </c>
      <c r="M508" s="176">
        <f>G508*(1+L508/100)</f>
        <v>0</v>
      </c>
      <c r="N508" s="176">
        <v>1.72E-3</v>
      </c>
      <c r="O508" s="176">
        <f>ROUND(E508*N508,2)</f>
        <v>0</v>
      </c>
      <c r="P508" s="176">
        <v>0</v>
      </c>
      <c r="Q508" s="176">
        <f>ROUND(E508*P508,2)</f>
        <v>0</v>
      </c>
      <c r="R508" s="176" t="s">
        <v>1704</v>
      </c>
      <c r="S508" s="176" t="s">
        <v>269</v>
      </c>
      <c r="T508" s="161">
        <v>0.47599999999999998</v>
      </c>
      <c r="U508" s="161">
        <f>ROUND(E508*T508,2)</f>
        <v>0.48</v>
      </c>
      <c r="V508" s="161"/>
      <c r="W508" s="152"/>
      <c r="X508" s="152"/>
      <c r="Y508" s="152"/>
      <c r="Z508" s="152"/>
      <c r="AA508" s="152"/>
      <c r="AB508" s="152"/>
      <c r="AC508" s="152"/>
      <c r="AD508" s="152"/>
      <c r="AE508" s="152"/>
      <c r="AF508" s="152" t="s">
        <v>1756</v>
      </c>
      <c r="AG508" s="152"/>
      <c r="AH508" s="152"/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  <c r="AV508" s="152"/>
      <c r="AW508" s="152"/>
      <c r="AX508" s="152"/>
      <c r="AY508" s="152"/>
      <c r="AZ508" s="152"/>
      <c r="BA508" s="152"/>
      <c r="BB508" s="152"/>
      <c r="BC508" s="152"/>
      <c r="BD508" s="152"/>
      <c r="BE508" s="152"/>
      <c r="BF508" s="152"/>
      <c r="BG508" s="152"/>
    </row>
    <row r="509" spans="1:59" outlineLevel="1" x14ac:dyDescent="0.2">
      <c r="A509" s="159"/>
      <c r="B509" s="160"/>
      <c r="C509" s="248" t="s">
        <v>2444</v>
      </c>
      <c r="D509" s="249"/>
      <c r="E509" s="249"/>
      <c r="F509" s="249"/>
      <c r="G509" s="249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52"/>
      <c r="X509" s="152"/>
      <c r="Y509" s="152"/>
      <c r="Z509" s="152"/>
      <c r="AA509" s="152"/>
      <c r="AB509" s="152"/>
      <c r="AC509" s="152"/>
      <c r="AD509" s="152"/>
      <c r="AE509" s="152"/>
      <c r="AF509" s="152" t="s">
        <v>272</v>
      </c>
      <c r="AG509" s="152"/>
      <c r="AH509" s="152"/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  <c r="AV509" s="152"/>
      <c r="AW509" s="152"/>
      <c r="AX509" s="152"/>
      <c r="AY509" s="152"/>
      <c r="AZ509" s="152"/>
      <c r="BA509" s="152"/>
      <c r="BB509" s="152"/>
      <c r="BC509" s="152"/>
      <c r="BD509" s="152"/>
      <c r="BE509" s="152"/>
      <c r="BF509" s="152"/>
      <c r="BG509" s="152"/>
    </row>
    <row r="510" spans="1:59" outlineLevel="1" x14ac:dyDescent="0.2">
      <c r="A510" s="159"/>
      <c r="B510" s="160"/>
      <c r="C510" s="246" t="s">
        <v>2357</v>
      </c>
      <c r="D510" s="247"/>
      <c r="E510" s="247"/>
      <c r="F510" s="247"/>
      <c r="G510" s="247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52"/>
      <c r="X510" s="152"/>
      <c r="Y510" s="152"/>
      <c r="Z510" s="152"/>
      <c r="AA510" s="152"/>
      <c r="AB510" s="152"/>
      <c r="AC510" s="152"/>
      <c r="AD510" s="152"/>
      <c r="AE510" s="152"/>
      <c r="AF510" s="152" t="s">
        <v>272</v>
      </c>
      <c r="AG510" s="152"/>
      <c r="AH510" s="152"/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  <c r="AV510" s="152"/>
      <c r="AW510" s="152"/>
      <c r="AX510" s="152"/>
      <c r="AY510" s="152"/>
      <c r="AZ510" s="152"/>
      <c r="BA510" s="152"/>
      <c r="BB510" s="152"/>
      <c r="BC510" s="152"/>
      <c r="BD510" s="152"/>
      <c r="BE510" s="152"/>
      <c r="BF510" s="152"/>
      <c r="BG510" s="152"/>
    </row>
    <row r="511" spans="1:59" outlineLevel="1" x14ac:dyDescent="0.2">
      <c r="A511" s="159"/>
      <c r="B511" s="160"/>
      <c r="C511" s="193" t="s">
        <v>3329</v>
      </c>
      <c r="D511" s="191"/>
      <c r="E511" s="192">
        <v>1</v>
      </c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52"/>
      <c r="X511" s="152"/>
      <c r="Y511" s="152"/>
      <c r="Z511" s="152"/>
      <c r="AA511" s="152"/>
      <c r="AB511" s="152"/>
      <c r="AC511" s="152"/>
      <c r="AD511" s="152"/>
      <c r="AE511" s="152"/>
      <c r="AF511" s="152" t="s">
        <v>329</v>
      </c>
      <c r="AG511" s="152">
        <v>0</v>
      </c>
      <c r="AH511" s="152"/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  <c r="AV511" s="152"/>
      <c r="AW511" s="152"/>
      <c r="AX511" s="152"/>
      <c r="AY511" s="152"/>
      <c r="AZ511" s="152"/>
      <c r="BA511" s="152"/>
      <c r="BB511" s="152"/>
      <c r="BC511" s="152"/>
      <c r="BD511" s="152"/>
      <c r="BE511" s="152"/>
      <c r="BF511" s="152"/>
      <c r="BG511" s="152"/>
    </row>
    <row r="512" spans="1:59" ht="22.5" outlineLevel="1" x14ac:dyDescent="0.2">
      <c r="A512" s="171">
        <v>111</v>
      </c>
      <c r="B512" s="172" t="s">
        <v>2446</v>
      </c>
      <c r="C512" s="187" t="s">
        <v>2447</v>
      </c>
      <c r="D512" s="173" t="s">
        <v>395</v>
      </c>
      <c r="E512" s="174">
        <v>4</v>
      </c>
      <c r="F512" s="175"/>
      <c r="G512" s="176">
        <f>ROUND(E512*F512,2)</f>
        <v>0</v>
      </c>
      <c r="H512" s="175"/>
      <c r="I512" s="176">
        <f>ROUND(E512*H512,2)</f>
        <v>0</v>
      </c>
      <c r="J512" s="175"/>
      <c r="K512" s="176">
        <f>ROUND(E512*J512,2)</f>
        <v>0</v>
      </c>
      <c r="L512" s="176">
        <v>15</v>
      </c>
      <c r="M512" s="176">
        <f>G512*(1+L512/100)</f>
        <v>0</v>
      </c>
      <c r="N512" s="176">
        <v>1.5200000000000001E-3</v>
      </c>
      <c r="O512" s="176">
        <f>ROUND(E512*N512,2)</f>
        <v>0.01</v>
      </c>
      <c r="P512" s="176">
        <v>0</v>
      </c>
      <c r="Q512" s="176">
        <f>ROUND(E512*P512,2)</f>
        <v>0</v>
      </c>
      <c r="R512" s="176" t="s">
        <v>1704</v>
      </c>
      <c r="S512" s="176" t="s">
        <v>269</v>
      </c>
      <c r="T512" s="161">
        <v>0.58699999999999997</v>
      </c>
      <c r="U512" s="161">
        <f>ROUND(E512*T512,2)</f>
        <v>2.35</v>
      </c>
      <c r="V512" s="161"/>
      <c r="W512" s="152"/>
      <c r="X512" s="152"/>
      <c r="Y512" s="152"/>
      <c r="Z512" s="152"/>
      <c r="AA512" s="152"/>
      <c r="AB512" s="152"/>
      <c r="AC512" s="152"/>
      <c r="AD512" s="152"/>
      <c r="AE512" s="152"/>
      <c r="AF512" s="152" t="s">
        <v>1756</v>
      </c>
      <c r="AG512" s="152"/>
      <c r="AH512" s="152"/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  <c r="AV512" s="152"/>
      <c r="AW512" s="152"/>
      <c r="AX512" s="152"/>
      <c r="AY512" s="152"/>
      <c r="AZ512" s="152"/>
      <c r="BA512" s="152"/>
      <c r="BB512" s="152"/>
      <c r="BC512" s="152"/>
      <c r="BD512" s="152"/>
      <c r="BE512" s="152"/>
      <c r="BF512" s="152"/>
      <c r="BG512" s="152"/>
    </row>
    <row r="513" spans="1:59" outlineLevel="1" x14ac:dyDescent="0.2">
      <c r="A513" s="159"/>
      <c r="B513" s="160"/>
      <c r="C513" s="248" t="s">
        <v>2448</v>
      </c>
      <c r="D513" s="249"/>
      <c r="E513" s="249"/>
      <c r="F513" s="249"/>
      <c r="G513" s="249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52"/>
      <c r="X513" s="152"/>
      <c r="Y513" s="152"/>
      <c r="Z513" s="152"/>
      <c r="AA513" s="152"/>
      <c r="AB513" s="152"/>
      <c r="AC513" s="152"/>
      <c r="AD513" s="152"/>
      <c r="AE513" s="152"/>
      <c r="AF513" s="152" t="s">
        <v>272</v>
      </c>
      <c r="AG513" s="152"/>
      <c r="AH513" s="152"/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  <c r="AV513" s="152"/>
      <c r="AW513" s="152"/>
      <c r="AX513" s="152"/>
      <c r="AY513" s="152"/>
      <c r="AZ513" s="152"/>
      <c r="BA513" s="152"/>
      <c r="BB513" s="152"/>
      <c r="BC513" s="152"/>
      <c r="BD513" s="152"/>
      <c r="BE513" s="152"/>
      <c r="BF513" s="152"/>
      <c r="BG513" s="152"/>
    </row>
    <row r="514" spans="1:59" outlineLevel="1" x14ac:dyDescent="0.2">
      <c r="A514" s="159"/>
      <c r="B514" s="160"/>
      <c r="C514" s="246" t="s">
        <v>2357</v>
      </c>
      <c r="D514" s="247"/>
      <c r="E514" s="247"/>
      <c r="F514" s="247"/>
      <c r="G514" s="247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52"/>
      <c r="X514" s="152"/>
      <c r="Y514" s="152"/>
      <c r="Z514" s="152"/>
      <c r="AA514" s="152"/>
      <c r="AB514" s="152"/>
      <c r="AC514" s="152"/>
      <c r="AD514" s="152"/>
      <c r="AE514" s="152"/>
      <c r="AF514" s="152" t="s">
        <v>272</v>
      </c>
      <c r="AG514" s="152"/>
      <c r="AH514" s="152"/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  <c r="AV514" s="152"/>
      <c r="AW514" s="152"/>
      <c r="AX514" s="152"/>
      <c r="AY514" s="152"/>
      <c r="AZ514" s="152"/>
      <c r="BA514" s="152"/>
      <c r="BB514" s="152"/>
      <c r="BC514" s="152"/>
      <c r="BD514" s="152"/>
      <c r="BE514" s="152"/>
      <c r="BF514" s="152"/>
      <c r="BG514" s="152"/>
    </row>
    <row r="515" spans="1:59" outlineLevel="1" x14ac:dyDescent="0.2">
      <c r="A515" s="159"/>
      <c r="B515" s="160"/>
      <c r="C515" s="193" t="s">
        <v>2125</v>
      </c>
      <c r="D515" s="191"/>
      <c r="E515" s="192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52"/>
      <c r="X515" s="152"/>
      <c r="Y515" s="152"/>
      <c r="Z515" s="152"/>
      <c r="AA515" s="152"/>
      <c r="AB515" s="152"/>
      <c r="AC515" s="152"/>
      <c r="AD515" s="152"/>
      <c r="AE515" s="152"/>
      <c r="AF515" s="152" t="s">
        <v>329</v>
      </c>
      <c r="AG515" s="152">
        <v>0</v>
      </c>
      <c r="AH515" s="152"/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  <c r="AV515" s="152"/>
      <c r="AW515" s="152"/>
      <c r="AX515" s="152"/>
      <c r="AY515" s="152"/>
      <c r="AZ515" s="152"/>
      <c r="BA515" s="152"/>
      <c r="BB515" s="152"/>
      <c r="BC515" s="152"/>
      <c r="BD515" s="152"/>
      <c r="BE515" s="152"/>
      <c r="BF515" s="152"/>
      <c r="BG515" s="152"/>
    </row>
    <row r="516" spans="1:59" outlineLevel="1" x14ac:dyDescent="0.2">
      <c r="A516" s="159"/>
      <c r="B516" s="160"/>
      <c r="C516" s="193" t="s">
        <v>148</v>
      </c>
      <c r="D516" s="191"/>
      <c r="E516" s="192">
        <v>4</v>
      </c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52"/>
      <c r="X516" s="152"/>
      <c r="Y516" s="152"/>
      <c r="Z516" s="152"/>
      <c r="AA516" s="152"/>
      <c r="AB516" s="152"/>
      <c r="AC516" s="152"/>
      <c r="AD516" s="152"/>
      <c r="AE516" s="152"/>
      <c r="AF516" s="152" t="s">
        <v>329</v>
      </c>
      <c r="AG516" s="152">
        <v>0</v>
      </c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  <c r="AV516" s="152"/>
      <c r="AW516" s="152"/>
      <c r="AX516" s="152"/>
      <c r="AY516" s="152"/>
      <c r="AZ516" s="152"/>
      <c r="BA516" s="152"/>
      <c r="BB516" s="152"/>
      <c r="BC516" s="152"/>
      <c r="BD516" s="152"/>
      <c r="BE516" s="152"/>
      <c r="BF516" s="152"/>
      <c r="BG516" s="152"/>
    </row>
    <row r="517" spans="1:59" outlineLevel="1" x14ac:dyDescent="0.2">
      <c r="A517" s="171">
        <v>112</v>
      </c>
      <c r="B517" s="172" t="s">
        <v>2449</v>
      </c>
      <c r="C517" s="187" t="s">
        <v>2450</v>
      </c>
      <c r="D517" s="173" t="s">
        <v>1956</v>
      </c>
      <c r="E517" s="174">
        <v>8.6</v>
      </c>
      <c r="F517" s="175"/>
      <c r="G517" s="176">
        <f>ROUND(E517*F517,2)</f>
        <v>0</v>
      </c>
      <c r="H517" s="175"/>
      <c r="I517" s="176">
        <f>ROUND(E517*H517,2)</f>
        <v>0</v>
      </c>
      <c r="J517" s="175"/>
      <c r="K517" s="176">
        <f>ROUND(E517*J517,2)</f>
        <v>0</v>
      </c>
      <c r="L517" s="176">
        <v>15</v>
      </c>
      <c r="M517" s="176">
        <f>G517*(1+L517/100)</f>
        <v>0</v>
      </c>
      <c r="N517" s="176">
        <v>0.01</v>
      </c>
      <c r="O517" s="176">
        <f>ROUND(E517*N517,2)</f>
        <v>0.09</v>
      </c>
      <c r="P517" s="176">
        <v>0</v>
      </c>
      <c r="Q517" s="176">
        <f>ROUND(E517*P517,2)</f>
        <v>0</v>
      </c>
      <c r="R517" s="176"/>
      <c r="S517" s="176" t="s">
        <v>265</v>
      </c>
      <c r="T517" s="161">
        <v>0</v>
      </c>
      <c r="U517" s="161">
        <f>ROUND(E517*T517,2)</f>
        <v>0</v>
      </c>
      <c r="V517" s="161"/>
      <c r="W517" s="152"/>
      <c r="X517" s="152"/>
      <c r="Y517" s="152"/>
      <c r="Z517" s="152"/>
      <c r="AA517" s="152"/>
      <c r="AB517" s="152"/>
      <c r="AC517" s="152"/>
      <c r="AD517" s="152"/>
      <c r="AE517" s="152"/>
      <c r="AF517" s="152" t="s">
        <v>1756</v>
      </c>
      <c r="AG517" s="152"/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  <c r="AV517" s="152"/>
      <c r="AW517" s="152"/>
      <c r="AX517" s="152"/>
      <c r="AY517" s="152"/>
      <c r="AZ517" s="152"/>
      <c r="BA517" s="152"/>
      <c r="BB517" s="152"/>
      <c r="BC517" s="152"/>
      <c r="BD517" s="152"/>
      <c r="BE517" s="152"/>
      <c r="BF517" s="152"/>
      <c r="BG517" s="152"/>
    </row>
    <row r="518" spans="1:59" outlineLevel="1" x14ac:dyDescent="0.2">
      <c r="A518" s="159"/>
      <c r="B518" s="160"/>
      <c r="C518" s="248" t="s">
        <v>2450</v>
      </c>
      <c r="D518" s="249"/>
      <c r="E518" s="249"/>
      <c r="F518" s="249"/>
      <c r="G518" s="249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52"/>
      <c r="X518" s="152"/>
      <c r="Y518" s="152"/>
      <c r="Z518" s="152"/>
      <c r="AA518" s="152"/>
      <c r="AB518" s="152"/>
      <c r="AC518" s="152"/>
      <c r="AD518" s="152"/>
      <c r="AE518" s="152"/>
      <c r="AF518" s="152" t="s">
        <v>272</v>
      </c>
      <c r="AG518" s="152"/>
      <c r="AH518" s="152"/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  <c r="AV518" s="152"/>
      <c r="AW518" s="152"/>
      <c r="AX518" s="152"/>
      <c r="AY518" s="152"/>
      <c r="AZ518" s="152"/>
      <c r="BA518" s="152"/>
      <c r="BB518" s="152"/>
      <c r="BC518" s="152"/>
      <c r="BD518" s="152"/>
      <c r="BE518" s="152"/>
      <c r="BF518" s="152"/>
      <c r="BG518" s="152"/>
    </row>
    <row r="519" spans="1:59" outlineLevel="1" x14ac:dyDescent="0.2">
      <c r="A519" s="159"/>
      <c r="B519" s="160"/>
      <c r="C519" s="246" t="s">
        <v>2451</v>
      </c>
      <c r="D519" s="247"/>
      <c r="E519" s="247"/>
      <c r="F519" s="247"/>
      <c r="G519" s="247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52"/>
      <c r="X519" s="152"/>
      <c r="Y519" s="152"/>
      <c r="Z519" s="152"/>
      <c r="AA519" s="152"/>
      <c r="AB519" s="152"/>
      <c r="AC519" s="152"/>
      <c r="AD519" s="152"/>
      <c r="AE519" s="152"/>
      <c r="AF519" s="152" t="s">
        <v>272</v>
      </c>
      <c r="AG519" s="152"/>
      <c r="AH519" s="152"/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  <c r="AV519" s="152"/>
      <c r="AW519" s="152"/>
      <c r="AX519" s="152"/>
      <c r="AY519" s="152"/>
      <c r="AZ519" s="152"/>
      <c r="BA519" s="152"/>
      <c r="BB519" s="152"/>
      <c r="BC519" s="152"/>
      <c r="BD519" s="152"/>
      <c r="BE519" s="152"/>
      <c r="BF519" s="152"/>
      <c r="BG519" s="152"/>
    </row>
    <row r="520" spans="1:59" outlineLevel="1" x14ac:dyDescent="0.2">
      <c r="A520" s="159"/>
      <c r="B520" s="160"/>
      <c r="C520" s="193" t="s">
        <v>3330</v>
      </c>
      <c r="D520" s="191"/>
      <c r="E520" s="192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52"/>
      <c r="X520" s="152"/>
      <c r="Y520" s="152"/>
      <c r="Z520" s="152"/>
      <c r="AA520" s="152"/>
      <c r="AB520" s="152"/>
      <c r="AC520" s="152"/>
      <c r="AD520" s="152"/>
      <c r="AE520" s="152"/>
      <c r="AF520" s="152" t="s">
        <v>329</v>
      </c>
      <c r="AG520" s="152">
        <v>0</v>
      </c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  <c r="AV520" s="152"/>
      <c r="AW520" s="152"/>
      <c r="AX520" s="152"/>
      <c r="AY520" s="152"/>
      <c r="AZ520" s="152"/>
      <c r="BA520" s="152"/>
      <c r="BB520" s="152"/>
      <c r="BC520" s="152"/>
      <c r="BD520" s="152"/>
      <c r="BE520" s="152"/>
      <c r="BF520" s="152"/>
      <c r="BG520" s="152"/>
    </row>
    <row r="521" spans="1:59" outlineLevel="1" x14ac:dyDescent="0.2">
      <c r="A521" s="159"/>
      <c r="B521" s="160"/>
      <c r="C521" s="193" t="s">
        <v>3331</v>
      </c>
      <c r="D521" s="191"/>
      <c r="E521" s="192">
        <v>8.6</v>
      </c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52"/>
      <c r="X521" s="152"/>
      <c r="Y521" s="152"/>
      <c r="Z521" s="152"/>
      <c r="AA521" s="152"/>
      <c r="AB521" s="152"/>
      <c r="AC521" s="152"/>
      <c r="AD521" s="152"/>
      <c r="AE521" s="152"/>
      <c r="AF521" s="152" t="s">
        <v>329</v>
      </c>
      <c r="AG521" s="152">
        <v>0</v>
      </c>
      <c r="AH521" s="152"/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  <c r="AV521" s="152"/>
      <c r="AW521" s="152"/>
      <c r="AX521" s="152"/>
      <c r="AY521" s="152"/>
      <c r="AZ521" s="152"/>
      <c r="BA521" s="152"/>
      <c r="BB521" s="152"/>
      <c r="BC521" s="152"/>
      <c r="BD521" s="152"/>
      <c r="BE521" s="152"/>
      <c r="BF521" s="152"/>
      <c r="BG521" s="152"/>
    </row>
    <row r="522" spans="1:59" ht="33.75" outlineLevel="1" x14ac:dyDescent="0.2">
      <c r="A522" s="171">
        <v>113</v>
      </c>
      <c r="B522" s="172" t="s">
        <v>3332</v>
      </c>
      <c r="C522" s="187" t="s">
        <v>3333</v>
      </c>
      <c r="D522" s="173" t="s">
        <v>395</v>
      </c>
      <c r="E522" s="174">
        <v>6</v>
      </c>
      <c r="F522" s="175"/>
      <c r="G522" s="176">
        <f>ROUND(E522*F522,2)</f>
        <v>0</v>
      </c>
      <c r="H522" s="175"/>
      <c r="I522" s="176">
        <f>ROUND(E522*H522,2)</f>
        <v>0</v>
      </c>
      <c r="J522" s="175"/>
      <c r="K522" s="176">
        <f>ROUND(E522*J522,2)</f>
        <v>0</v>
      </c>
      <c r="L522" s="176">
        <v>15</v>
      </c>
      <c r="M522" s="176">
        <f>G522*(1+L522/100)</f>
        <v>0</v>
      </c>
      <c r="N522" s="176">
        <v>3.1E-4</v>
      </c>
      <c r="O522" s="176">
        <f>ROUND(E522*N522,2)</f>
        <v>0</v>
      </c>
      <c r="P522" s="176">
        <v>0</v>
      </c>
      <c r="Q522" s="176">
        <f>ROUND(E522*P522,2)</f>
        <v>0</v>
      </c>
      <c r="R522" s="176" t="s">
        <v>1704</v>
      </c>
      <c r="S522" s="176" t="s">
        <v>269</v>
      </c>
      <c r="T522" s="161">
        <v>0.246</v>
      </c>
      <c r="U522" s="161">
        <f>ROUND(E522*T522,2)</f>
        <v>1.48</v>
      </c>
      <c r="V522" s="161"/>
      <c r="W522" s="152"/>
      <c r="X522" s="152"/>
      <c r="Y522" s="152"/>
      <c r="Z522" s="152"/>
      <c r="AA522" s="152"/>
      <c r="AB522" s="152"/>
      <c r="AC522" s="152"/>
      <c r="AD522" s="152"/>
      <c r="AE522" s="152"/>
      <c r="AF522" s="152" t="s">
        <v>1756</v>
      </c>
      <c r="AG522" s="152"/>
      <c r="AH522" s="152"/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  <c r="AV522" s="152"/>
      <c r="AW522" s="152"/>
      <c r="AX522" s="152"/>
      <c r="AY522" s="152"/>
      <c r="AZ522" s="152"/>
      <c r="BA522" s="152"/>
      <c r="BB522" s="152"/>
      <c r="BC522" s="152"/>
      <c r="BD522" s="152"/>
      <c r="BE522" s="152"/>
      <c r="BF522" s="152"/>
      <c r="BG522" s="152"/>
    </row>
    <row r="523" spans="1:59" outlineLevel="1" x14ac:dyDescent="0.2">
      <c r="A523" s="159"/>
      <c r="B523" s="160"/>
      <c r="C523" s="248" t="s">
        <v>3334</v>
      </c>
      <c r="D523" s="249"/>
      <c r="E523" s="249"/>
      <c r="F523" s="249"/>
      <c r="G523" s="249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52"/>
      <c r="X523" s="152"/>
      <c r="Y523" s="152"/>
      <c r="Z523" s="152"/>
      <c r="AA523" s="152"/>
      <c r="AB523" s="152"/>
      <c r="AC523" s="152"/>
      <c r="AD523" s="152"/>
      <c r="AE523" s="152"/>
      <c r="AF523" s="152" t="s">
        <v>272</v>
      </c>
      <c r="AG523" s="152"/>
      <c r="AH523" s="152"/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  <c r="AV523" s="152"/>
      <c r="AW523" s="152"/>
      <c r="AX523" s="152"/>
      <c r="AY523" s="152"/>
      <c r="AZ523" s="152"/>
      <c r="BA523" s="152"/>
      <c r="BB523" s="152"/>
      <c r="BC523" s="152"/>
      <c r="BD523" s="152"/>
      <c r="BE523" s="152"/>
      <c r="BF523" s="152"/>
      <c r="BG523" s="152"/>
    </row>
    <row r="524" spans="1:59" outlineLevel="1" x14ac:dyDescent="0.2">
      <c r="A524" s="159"/>
      <c r="B524" s="160"/>
      <c r="C524" s="193" t="s">
        <v>2095</v>
      </c>
      <c r="D524" s="191"/>
      <c r="E524" s="192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52"/>
      <c r="X524" s="152"/>
      <c r="Y524" s="152"/>
      <c r="Z524" s="152"/>
      <c r="AA524" s="152"/>
      <c r="AB524" s="152"/>
      <c r="AC524" s="152"/>
      <c r="AD524" s="152"/>
      <c r="AE524" s="152"/>
      <c r="AF524" s="152" t="s">
        <v>329</v>
      </c>
      <c r="AG524" s="152">
        <v>0</v>
      </c>
      <c r="AH524" s="152"/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  <c r="AV524" s="152"/>
      <c r="AW524" s="152"/>
      <c r="AX524" s="152"/>
      <c r="AY524" s="152"/>
      <c r="AZ524" s="152"/>
      <c r="BA524" s="152"/>
      <c r="BB524" s="152"/>
      <c r="BC524" s="152"/>
      <c r="BD524" s="152"/>
      <c r="BE524" s="152"/>
      <c r="BF524" s="152"/>
      <c r="BG524" s="152"/>
    </row>
    <row r="525" spans="1:59" outlineLevel="1" x14ac:dyDescent="0.2">
      <c r="A525" s="159"/>
      <c r="B525" s="160"/>
      <c r="C525" s="193" t="s">
        <v>1096</v>
      </c>
      <c r="D525" s="191"/>
      <c r="E525" s="192">
        <v>6</v>
      </c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52"/>
      <c r="X525" s="152"/>
      <c r="Y525" s="152"/>
      <c r="Z525" s="152"/>
      <c r="AA525" s="152"/>
      <c r="AB525" s="152"/>
      <c r="AC525" s="152"/>
      <c r="AD525" s="152"/>
      <c r="AE525" s="152"/>
      <c r="AF525" s="152" t="s">
        <v>329</v>
      </c>
      <c r="AG525" s="152">
        <v>0</v>
      </c>
      <c r="AH525" s="152"/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  <c r="AV525" s="152"/>
      <c r="AW525" s="152"/>
      <c r="AX525" s="152"/>
      <c r="AY525" s="152"/>
      <c r="AZ525" s="152"/>
      <c r="BA525" s="152"/>
      <c r="BB525" s="152"/>
      <c r="BC525" s="152"/>
      <c r="BD525" s="152"/>
      <c r="BE525" s="152"/>
      <c r="BF525" s="152"/>
      <c r="BG525" s="152"/>
    </row>
    <row r="526" spans="1:59" outlineLevel="1" x14ac:dyDescent="0.2">
      <c r="A526" s="171">
        <v>114</v>
      </c>
      <c r="B526" s="172" t="s">
        <v>3335</v>
      </c>
      <c r="C526" s="187" t="s">
        <v>3336</v>
      </c>
      <c r="D526" s="173" t="s">
        <v>1541</v>
      </c>
      <c r="E526" s="174">
        <v>2</v>
      </c>
      <c r="F526" s="175"/>
      <c r="G526" s="176">
        <f>ROUND(E526*F526,2)</f>
        <v>0</v>
      </c>
      <c r="H526" s="175"/>
      <c r="I526" s="176">
        <f>ROUND(E526*H526,2)</f>
        <v>0</v>
      </c>
      <c r="J526" s="175"/>
      <c r="K526" s="176">
        <f>ROUND(E526*J526,2)</f>
        <v>0</v>
      </c>
      <c r="L526" s="176">
        <v>15</v>
      </c>
      <c r="M526" s="176">
        <f>G526*(1+L526/100)</f>
        <v>0</v>
      </c>
      <c r="N526" s="176">
        <v>1.421E-2</v>
      </c>
      <c r="O526" s="176">
        <f>ROUND(E526*N526,2)</f>
        <v>0.03</v>
      </c>
      <c r="P526" s="176">
        <v>0</v>
      </c>
      <c r="Q526" s="176">
        <f>ROUND(E526*P526,2)</f>
        <v>0</v>
      </c>
      <c r="R526" s="176" t="s">
        <v>1704</v>
      </c>
      <c r="S526" s="176" t="s">
        <v>269</v>
      </c>
      <c r="T526" s="161">
        <v>1.1890000000000001</v>
      </c>
      <c r="U526" s="161">
        <f>ROUND(E526*T526,2)</f>
        <v>2.38</v>
      </c>
      <c r="V526" s="161"/>
      <c r="W526" s="152"/>
      <c r="X526" s="152"/>
      <c r="Y526" s="152"/>
      <c r="Z526" s="152"/>
      <c r="AA526" s="152"/>
      <c r="AB526" s="152"/>
      <c r="AC526" s="152"/>
      <c r="AD526" s="152"/>
      <c r="AE526" s="152"/>
      <c r="AF526" s="152" t="s">
        <v>1756</v>
      </c>
      <c r="AG526" s="152"/>
      <c r="AH526" s="152"/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  <c r="AV526" s="152"/>
      <c r="AW526" s="152"/>
      <c r="AX526" s="152"/>
      <c r="AY526" s="152"/>
      <c r="AZ526" s="152"/>
      <c r="BA526" s="152"/>
      <c r="BB526" s="152"/>
      <c r="BC526" s="152"/>
      <c r="BD526" s="152"/>
      <c r="BE526" s="152"/>
      <c r="BF526" s="152"/>
      <c r="BG526" s="152"/>
    </row>
    <row r="527" spans="1:59" outlineLevel="1" x14ac:dyDescent="0.2">
      <c r="A527" s="159"/>
      <c r="B527" s="160"/>
      <c r="C527" s="248" t="s">
        <v>3337</v>
      </c>
      <c r="D527" s="249"/>
      <c r="E527" s="249"/>
      <c r="F527" s="249"/>
      <c r="G527" s="249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52"/>
      <c r="X527" s="152"/>
      <c r="Y527" s="152"/>
      <c r="Z527" s="152"/>
      <c r="AA527" s="152"/>
      <c r="AB527" s="152"/>
      <c r="AC527" s="152"/>
      <c r="AD527" s="152"/>
      <c r="AE527" s="152"/>
      <c r="AF527" s="152" t="s">
        <v>272</v>
      </c>
      <c r="AG527" s="152"/>
      <c r="AH527" s="152"/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  <c r="AV527" s="152"/>
      <c r="AW527" s="152"/>
      <c r="AX527" s="152"/>
      <c r="AY527" s="152"/>
      <c r="AZ527" s="152"/>
      <c r="BA527" s="152"/>
      <c r="BB527" s="152"/>
      <c r="BC527" s="152"/>
      <c r="BD527" s="152"/>
      <c r="BE527" s="152"/>
      <c r="BF527" s="152"/>
      <c r="BG527" s="152"/>
    </row>
    <row r="528" spans="1:59" outlineLevel="1" x14ac:dyDescent="0.2">
      <c r="A528" s="159"/>
      <c r="B528" s="160"/>
      <c r="C528" s="193" t="s">
        <v>2127</v>
      </c>
      <c r="D528" s="191"/>
      <c r="E528" s="192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52"/>
      <c r="X528" s="152"/>
      <c r="Y528" s="152"/>
      <c r="Z528" s="152"/>
      <c r="AA528" s="152"/>
      <c r="AB528" s="152"/>
      <c r="AC528" s="152"/>
      <c r="AD528" s="152"/>
      <c r="AE528" s="152"/>
      <c r="AF528" s="152" t="s">
        <v>329</v>
      </c>
      <c r="AG528" s="152">
        <v>0</v>
      </c>
      <c r="AH528" s="152"/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  <c r="AV528" s="152"/>
      <c r="AW528" s="152"/>
      <c r="AX528" s="152"/>
      <c r="AY528" s="152"/>
      <c r="AZ528" s="152"/>
      <c r="BA528" s="152"/>
      <c r="BB528" s="152"/>
      <c r="BC528" s="152"/>
      <c r="BD528" s="152"/>
      <c r="BE528" s="152"/>
      <c r="BF528" s="152"/>
      <c r="BG528" s="152"/>
    </row>
    <row r="529" spans="1:59" outlineLevel="1" x14ac:dyDescent="0.2">
      <c r="A529" s="159"/>
      <c r="B529" s="160"/>
      <c r="C529" s="193" t="s">
        <v>144</v>
      </c>
      <c r="D529" s="191"/>
      <c r="E529" s="192">
        <v>2</v>
      </c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52"/>
      <c r="X529" s="152"/>
      <c r="Y529" s="152"/>
      <c r="Z529" s="152"/>
      <c r="AA529" s="152"/>
      <c r="AB529" s="152"/>
      <c r="AC529" s="152"/>
      <c r="AD529" s="152"/>
      <c r="AE529" s="152"/>
      <c r="AF529" s="152" t="s">
        <v>329</v>
      </c>
      <c r="AG529" s="152">
        <v>0</v>
      </c>
      <c r="AH529" s="152"/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  <c r="AV529" s="152"/>
      <c r="AW529" s="152"/>
      <c r="AX529" s="152"/>
      <c r="AY529" s="152"/>
      <c r="AZ529" s="152"/>
      <c r="BA529" s="152"/>
      <c r="BB529" s="152"/>
      <c r="BC529" s="152"/>
      <c r="BD529" s="152"/>
      <c r="BE529" s="152"/>
      <c r="BF529" s="152"/>
      <c r="BG529" s="152"/>
    </row>
    <row r="530" spans="1:59" outlineLevel="1" x14ac:dyDescent="0.2">
      <c r="A530" s="171">
        <v>115</v>
      </c>
      <c r="B530" s="172" t="s">
        <v>3338</v>
      </c>
      <c r="C530" s="187" t="s">
        <v>3339</v>
      </c>
      <c r="D530" s="173" t="s">
        <v>1541</v>
      </c>
      <c r="E530" s="174">
        <v>6</v>
      </c>
      <c r="F530" s="175"/>
      <c r="G530" s="176">
        <f>ROUND(E530*F530,2)</f>
        <v>0</v>
      </c>
      <c r="H530" s="175"/>
      <c r="I530" s="176">
        <f>ROUND(E530*H530,2)</f>
        <v>0</v>
      </c>
      <c r="J530" s="175"/>
      <c r="K530" s="176">
        <f>ROUND(E530*J530,2)</f>
        <v>0</v>
      </c>
      <c r="L530" s="176">
        <v>15</v>
      </c>
      <c r="M530" s="176">
        <f>G530*(1+L530/100)</f>
        <v>0</v>
      </c>
      <c r="N530" s="176">
        <v>1.7010000000000001E-2</v>
      </c>
      <c r="O530" s="176">
        <f>ROUND(E530*N530,2)</f>
        <v>0.1</v>
      </c>
      <c r="P530" s="176">
        <v>0</v>
      </c>
      <c r="Q530" s="176">
        <f>ROUND(E530*P530,2)</f>
        <v>0</v>
      </c>
      <c r="R530" s="176" t="s">
        <v>1704</v>
      </c>
      <c r="S530" s="176" t="s">
        <v>269</v>
      </c>
      <c r="T530" s="161">
        <v>1.2529999999999999</v>
      </c>
      <c r="U530" s="161">
        <f>ROUND(E530*T530,2)</f>
        <v>7.52</v>
      </c>
      <c r="V530" s="161"/>
      <c r="W530" s="152"/>
      <c r="X530" s="152"/>
      <c r="Y530" s="152"/>
      <c r="Z530" s="152"/>
      <c r="AA530" s="152"/>
      <c r="AB530" s="152"/>
      <c r="AC530" s="152"/>
      <c r="AD530" s="152"/>
      <c r="AE530" s="152"/>
      <c r="AF530" s="152" t="s">
        <v>1756</v>
      </c>
      <c r="AG530" s="152"/>
      <c r="AH530" s="152"/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  <c r="AV530" s="152"/>
      <c r="AW530" s="152"/>
      <c r="AX530" s="152"/>
      <c r="AY530" s="152"/>
      <c r="AZ530" s="152"/>
      <c r="BA530" s="152"/>
      <c r="BB530" s="152"/>
      <c r="BC530" s="152"/>
      <c r="BD530" s="152"/>
      <c r="BE530" s="152"/>
      <c r="BF530" s="152"/>
      <c r="BG530" s="152"/>
    </row>
    <row r="531" spans="1:59" outlineLevel="1" x14ac:dyDescent="0.2">
      <c r="A531" s="159"/>
      <c r="B531" s="160"/>
      <c r="C531" s="248" t="s">
        <v>3340</v>
      </c>
      <c r="D531" s="249"/>
      <c r="E531" s="249"/>
      <c r="F531" s="249"/>
      <c r="G531" s="249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52"/>
      <c r="X531" s="152"/>
      <c r="Y531" s="152"/>
      <c r="Z531" s="152"/>
      <c r="AA531" s="152"/>
      <c r="AB531" s="152"/>
      <c r="AC531" s="152"/>
      <c r="AD531" s="152"/>
      <c r="AE531" s="152"/>
      <c r="AF531" s="152" t="s">
        <v>272</v>
      </c>
      <c r="AG531" s="152"/>
      <c r="AH531" s="152"/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  <c r="AV531" s="152"/>
      <c r="AW531" s="152"/>
      <c r="AX531" s="152"/>
      <c r="AY531" s="152"/>
      <c r="AZ531" s="152"/>
      <c r="BA531" s="152"/>
      <c r="BB531" s="152"/>
      <c r="BC531" s="152"/>
      <c r="BD531" s="152"/>
      <c r="BE531" s="152"/>
      <c r="BF531" s="152"/>
      <c r="BG531" s="152"/>
    </row>
    <row r="532" spans="1:59" outlineLevel="1" x14ac:dyDescent="0.2">
      <c r="A532" s="159"/>
      <c r="B532" s="160"/>
      <c r="C532" s="193" t="s">
        <v>2095</v>
      </c>
      <c r="D532" s="191"/>
      <c r="E532" s="192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52"/>
      <c r="X532" s="152"/>
      <c r="Y532" s="152"/>
      <c r="Z532" s="152"/>
      <c r="AA532" s="152"/>
      <c r="AB532" s="152"/>
      <c r="AC532" s="152"/>
      <c r="AD532" s="152"/>
      <c r="AE532" s="152"/>
      <c r="AF532" s="152" t="s">
        <v>329</v>
      </c>
      <c r="AG532" s="152">
        <v>0</v>
      </c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  <c r="AV532" s="152"/>
      <c r="AW532" s="152"/>
      <c r="AX532" s="152"/>
      <c r="AY532" s="152"/>
      <c r="AZ532" s="152"/>
      <c r="BA532" s="152"/>
      <c r="BB532" s="152"/>
      <c r="BC532" s="152"/>
      <c r="BD532" s="152"/>
      <c r="BE532" s="152"/>
      <c r="BF532" s="152"/>
      <c r="BG532" s="152"/>
    </row>
    <row r="533" spans="1:59" outlineLevel="1" x14ac:dyDescent="0.2">
      <c r="A533" s="159"/>
      <c r="B533" s="160"/>
      <c r="C533" s="193" t="s">
        <v>1096</v>
      </c>
      <c r="D533" s="191"/>
      <c r="E533" s="192">
        <v>6</v>
      </c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52"/>
      <c r="X533" s="152"/>
      <c r="Y533" s="152"/>
      <c r="Z533" s="152"/>
      <c r="AA533" s="152"/>
      <c r="AB533" s="152"/>
      <c r="AC533" s="152"/>
      <c r="AD533" s="152"/>
      <c r="AE533" s="152"/>
      <c r="AF533" s="152" t="s">
        <v>329</v>
      </c>
      <c r="AG533" s="152">
        <v>0</v>
      </c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  <c r="AV533" s="152"/>
      <c r="AW533" s="152"/>
      <c r="AX533" s="152"/>
      <c r="AY533" s="152"/>
      <c r="AZ533" s="152"/>
      <c r="BA533" s="152"/>
      <c r="BB533" s="152"/>
      <c r="BC533" s="152"/>
      <c r="BD533" s="152"/>
      <c r="BE533" s="152"/>
      <c r="BF533" s="152"/>
      <c r="BG533" s="152"/>
    </row>
    <row r="534" spans="1:59" outlineLevel="1" x14ac:dyDescent="0.2">
      <c r="A534" s="171">
        <v>116</v>
      </c>
      <c r="B534" s="172" t="s">
        <v>2454</v>
      </c>
      <c r="C534" s="187" t="s">
        <v>2455</v>
      </c>
      <c r="D534" s="173" t="s">
        <v>0</v>
      </c>
      <c r="E534" s="174">
        <v>8000</v>
      </c>
      <c r="F534" s="175"/>
      <c r="G534" s="176">
        <f>ROUND(E534*F534,2)</f>
        <v>0</v>
      </c>
      <c r="H534" s="175"/>
      <c r="I534" s="176">
        <f>ROUND(E534*H534,2)</f>
        <v>0</v>
      </c>
      <c r="J534" s="175"/>
      <c r="K534" s="176">
        <f>ROUND(E534*J534,2)</f>
        <v>0</v>
      </c>
      <c r="L534" s="176">
        <v>15</v>
      </c>
      <c r="M534" s="176">
        <f>G534*(1+L534/100)</f>
        <v>0</v>
      </c>
      <c r="N534" s="176">
        <v>0</v>
      </c>
      <c r="O534" s="176">
        <f>ROUND(E534*N534,2)</f>
        <v>0</v>
      </c>
      <c r="P534" s="176">
        <v>0</v>
      </c>
      <c r="Q534" s="176">
        <f>ROUND(E534*P534,2)</f>
        <v>0</v>
      </c>
      <c r="R534" s="176" t="s">
        <v>1704</v>
      </c>
      <c r="S534" s="176" t="s">
        <v>269</v>
      </c>
      <c r="T534" s="161">
        <v>0</v>
      </c>
      <c r="U534" s="161">
        <f>ROUND(E534*T534,2)</f>
        <v>0</v>
      </c>
      <c r="V534" s="161"/>
      <c r="W534" s="152"/>
      <c r="X534" s="152"/>
      <c r="Y534" s="152"/>
      <c r="Z534" s="152"/>
      <c r="AA534" s="152"/>
      <c r="AB534" s="152"/>
      <c r="AC534" s="152"/>
      <c r="AD534" s="152"/>
      <c r="AE534" s="152"/>
      <c r="AF534" s="152" t="s">
        <v>1756</v>
      </c>
      <c r="AG534" s="152"/>
      <c r="AH534" s="152"/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  <c r="AV534" s="152"/>
      <c r="AW534" s="152"/>
      <c r="AX534" s="152"/>
      <c r="AY534" s="152"/>
      <c r="AZ534" s="152"/>
      <c r="BA534" s="152"/>
      <c r="BB534" s="152"/>
      <c r="BC534" s="152"/>
      <c r="BD534" s="152"/>
      <c r="BE534" s="152"/>
      <c r="BF534" s="152"/>
      <c r="BG534" s="152"/>
    </row>
    <row r="535" spans="1:59" outlineLevel="1" x14ac:dyDescent="0.2">
      <c r="A535" s="159"/>
      <c r="B535" s="160"/>
      <c r="C535" s="257" t="s">
        <v>1200</v>
      </c>
      <c r="D535" s="258"/>
      <c r="E535" s="258"/>
      <c r="F535" s="258"/>
      <c r="G535" s="258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52"/>
      <c r="X535" s="152"/>
      <c r="Y535" s="152"/>
      <c r="Z535" s="152"/>
      <c r="AA535" s="152"/>
      <c r="AB535" s="152"/>
      <c r="AC535" s="152"/>
      <c r="AD535" s="152"/>
      <c r="AE535" s="152"/>
      <c r="AF535" s="152" t="s">
        <v>327</v>
      </c>
      <c r="AG535" s="152"/>
      <c r="AH535" s="152"/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  <c r="AV535" s="152"/>
      <c r="AW535" s="152"/>
      <c r="AX535" s="152"/>
      <c r="AY535" s="152"/>
      <c r="AZ535" s="152"/>
      <c r="BA535" s="152"/>
      <c r="BB535" s="152"/>
      <c r="BC535" s="152"/>
      <c r="BD535" s="152"/>
      <c r="BE535" s="152"/>
      <c r="BF535" s="152"/>
      <c r="BG535" s="152"/>
    </row>
    <row r="536" spans="1:59" outlineLevel="1" x14ac:dyDescent="0.2">
      <c r="A536" s="159"/>
      <c r="B536" s="160"/>
      <c r="C536" s="246" t="s">
        <v>2456</v>
      </c>
      <c r="D536" s="247"/>
      <c r="E536" s="247"/>
      <c r="F536" s="247"/>
      <c r="G536" s="247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52"/>
      <c r="X536" s="152"/>
      <c r="Y536" s="152"/>
      <c r="Z536" s="152"/>
      <c r="AA536" s="152"/>
      <c r="AB536" s="152"/>
      <c r="AC536" s="152"/>
      <c r="AD536" s="152"/>
      <c r="AE536" s="152"/>
      <c r="AF536" s="152" t="s">
        <v>272</v>
      </c>
      <c r="AG536" s="152"/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  <c r="AV536" s="152"/>
      <c r="AW536" s="152"/>
      <c r="AX536" s="152"/>
      <c r="AY536" s="152"/>
      <c r="AZ536" s="152"/>
      <c r="BA536" s="152"/>
      <c r="BB536" s="152"/>
      <c r="BC536" s="152"/>
      <c r="BD536" s="152"/>
      <c r="BE536" s="152"/>
      <c r="BF536" s="152"/>
      <c r="BG536" s="152"/>
    </row>
    <row r="537" spans="1:59" outlineLevel="1" x14ac:dyDescent="0.2">
      <c r="A537" s="159"/>
      <c r="B537" s="160"/>
      <c r="C537" s="193" t="s">
        <v>2457</v>
      </c>
      <c r="D537" s="191"/>
      <c r="E537" s="192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52"/>
      <c r="X537" s="152"/>
      <c r="Y537" s="152"/>
      <c r="Z537" s="152"/>
      <c r="AA537" s="152"/>
      <c r="AB537" s="152"/>
      <c r="AC537" s="152"/>
      <c r="AD537" s="152"/>
      <c r="AE537" s="152"/>
      <c r="AF537" s="152" t="s">
        <v>329</v>
      </c>
      <c r="AG537" s="152">
        <v>0</v>
      </c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  <c r="AV537" s="152"/>
      <c r="AW537" s="152"/>
      <c r="AX537" s="152"/>
      <c r="AY537" s="152"/>
      <c r="AZ537" s="152"/>
      <c r="BA537" s="152"/>
      <c r="BB537" s="152"/>
      <c r="BC537" s="152"/>
      <c r="BD537" s="152"/>
      <c r="BE537" s="152"/>
      <c r="BF537" s="152"/>
      <c r="BG537" s="152"/>
    </row>
    <row r="538" spans="1:59" outlineLevel="1" x14ac:dyDescent="0.2">
      <c r="A538" s="159"/>
      <c r="B538" s="160"/>
      <c r="C538" s="193" t="s">
        <v>2458</v>
      </c>
      <c r="D538" s="191"/>
      <c r="E538" s="192">
        <v>8000</v>
      </c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52"/>
      <c r="X538" s="152"/>
      <c r="Y538" s="152"/>
      <c r="Z538" s="152"/>
      <c r="AA538" s="152"/>
      <c r="AB538" s="152"/>
      <c r="AC538" s="152"/>
      <c r="AD538" s="152"/>
      <c r="AE538" s="152"/>
      <c r="AF538" s="152" t="s">
        <v>329</v>
      </c>
      <c r="AG538" s="152">
        <v>0</v>
      </c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  <c r="AV538" s="152"/>
      <c r="AW538" s="152"/>
      <c r="AX538" s="152"/>
      <c r="AY538" s="152"/>
      <c r="AZ538" s="152"/>
      <c r="BA538" s="152"/>
      <c r="BB538" s="152"/>
      <c r="BC538" s="152"/>
      <c r="BD538" s="152"/>
      <c r="BE538" s="152"/>
      <c r="BF538" s="152"/>
      <c r="BG538" s="152"/>
    </row>
    <row r="539" spans="1:59" x14ac:dyDescent="0.2">
      <c r="A539" s="166" t="s">
        <v>260</v>
      </c>
      <c r="B539" s="167" t="s">
        <v>160</v>
      </c>
      <c r="C539" s="185" t="s">
        <v>161</v>
      </c>
      <c r="D539" s="168"/>
      <c r="E539" s="169"/>
      <c r="F539" s="170"/>
      <c r="G539" s="170">
        <f>SUMIF(AF540:AF561,"&lt;&gt;NOR",G540:G561)</f>
        <v>0</v>
      </c>
      <c r="H539" s="170"/>
      <c r="I539" s="170">
        <f>SUM(I540:I561)</f>
        <v>0</v>
      </c>
      <c r="J539" s="170"/>
      <c r="K539" s="170">
        <f>SUM(K540:K561)</f>
        <v>0</v>
      </c>
      <c r="L539" s="170"/>
      <c r="M539" s="170">
        <f>SUM(M540:M561)</f>
        <v>0</v>
      </c>
      <c r="N539" s="170"/>
      <c r="O539" s="170">
        <f>SUM(O540:O561)</f>
        <v>14.500000000000002</v>
      </c>
      <c r="P539" s="170"/>
      <c r="Q539" s="170">
        <f>SUM(Q540:Q561)</f>
        <v>0</v>
      </c>
      <c r="R539" s="170"/>
      <c r="S539" s="170"/>
      <c r="T539" s="165"/>
      <c r="U539" s="165">
        <f>SUM(U540:U561)</f>
        <v>7.3</v>
      </c>
      <c r="V539" s="165"/>
      <c r="AF539" t="s">
        <v>261</v>
      </c>
    </row>
    <row r="540" spans="1:59" outlineLevel="1" x14ac:dyDescent="0.2">
      <c r="A540" s="171">
        <v>117</v>
      </c>
      <c r="B540" s="172" t="s">
        <v>2459</v>
      </c>
      <c r="C540" s="187" t="s">
        <v>2460</v>
      </c>
      <c r="D540" s="173" t="s">
        <v>364</v>
      </c>
      <c r="E540" s="174">
        <v>140.4</v>
      </c>
      <c r="F540" s="175"/>
      <c r="G540" s="176">
        <f>ROUND(E540*F540,2)</f>
        <v>0</v>
      </c>
      <c r="H540" s="175"/>
      <c r="I540" s="176">
        <f>ROUND(E540*H540,2)</f>
        <v>0</v>
      </c>
      <c r="J540" s="175"/>
      <c r="K540" s="176">
        <f>ROUND(E540*J540,2)</f>
        <v>0</v>
      </c>
      <c r="L540" s="176">
        <v>15</v>
      </c>
      <c r="M540" s="176">
        <f>G540*(1+L540/100)</f>
        <v>0</v>
      </c>
      <c r="N540" s="176">
        <v>0</v>
      </c>
      <c r="O540" s="176">
        <f>ROUND(E540*N540,2)</f>
        <v>0</v>
      </c>
      <c r="P540" s="176">
        <v>0</v>
      </c>
      <c r="Q540" s="176">
        <f>ROUND(E540*P540,2)</f>
        <v>0</v>
      </c>
      <c r="R540" s="176"/>
      <c r="S540" s="176" t="s">
        <v>265</v>
      </c>
      <c r="T540" s="161">
        <v>0</v>
      </c>
      <c r="U540" s="161">
        <f>ROUND(E540*T540,2)</f>
        <v>0</v>
      </c>
      <c r="V540" s="161"/>
      <c r="W540" s="152"/>
      <c r="X540" s="152"/>
      <c r="Y540" s="152"/>
      <c r="Z540" s="152"/>
      <c r="AA540" s="152"/>
      <c r="AB540" s="152"/>
      <c r="AC540" s="152"/>
      <c r="AD540" s="152"/>
      <c r="AE540" s="152"/>
      <c r="AF540" s="152" t="s">
        <v>325</v>
      </c>
      <c r="AG540" s="152"/>
      <c r="AH540" s="152"/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  <c r="AV540" s="152"/>
      <c r="AW540" s="152"/>
      <c r="AX540" s="152"/>
      <c r="AY540" s="152"/>
      <c r="AZ540" s="152"/>
      <c r="BA540" s="152"/>
      <c r="BB540" s="152"/>
      <c r="BC540" s="152"/>
      <c r="BD540" s="152"/>
      <c r="BE540" s="152"/>
      <c r="BF540" s="152"/>
      <c r="BG540" s="152"/>
    </row>
    <row r="541" spans="1:59" outlineLevel="1" x14ac:dyDescent="0.2">
      <c r="A541" s="159"/>
      <c r="B541" s="160"/>
      <c r="C541" s="248" t="s">
        <v>2460</v>
      </c>
      <c r="D541" s="249"/>
      <c r="E541" s="249"/>
      <c r="F541" s="249"/>
      <c r="G541" s="249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52"/>
      <c r="X541" s="152"/>
      <c r="Y541" s="152"/>
      <c r="Z541" s="152"/>
      <c r="AA541" s="152"/>
      <c r="AB541" s="152"/>
      <c r="AC541" s="152"/>
      <c r="AD541" s="152"/>
      <c r="AE541" s="152"/>
      <c r="AF541" s="152" t="s">
        <v>272</v>
      </c>
      <c r="AG541" s="152"/>
      <c r="AH541" s="152"/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  <c r="AV541" s="152"/>
      <c r="AW541" s="152"/>
      <c r="AX541" s="152"/>
      <c r="AY541" s="152"/>
      <c r="AZ541" s="152"/>
      <c r="BA541" s="152"/>
      <c r="BB541" s="152"/>
      <c r="BC541" s="152"/>
      <c r="BD541" s="152"/>
      <c r="BE541" s="152"/>
      <c r="BF541" s="152"/>
      <c r="BG541" s="152"/>
    </row>
    <row r="542" spans="1:59" outlineLevel="1" x14ac:dyDescent="0.2">
      <c r="A542" s="159"/>
      <c r="B542" s="160"/>
      <c r="C542" s="193" t="s">
        <v>3341</v>
      </c>
      <c r="D542" s="191"/>
      <c r="E542" s="192">
        <v>100.4</v>
      </c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52"/>
      <c r="X542" s="152"/>
      <c r="Y542" s="152"/>
      <c r="Z542" s="152"/>
      <c r="AA542" s="152"/>
      <c r="AB542" s="152"/>
      <c r="AC542" s="152"/>
      <c r="AD542" s="152"/>
      <c r="AE542" s="152"/>
      <c r="AF542" s="152" t="s">
        <v>329</v>
      </c>
      <c r="AG542" s="152">
        <v>0</v>
      </c>
      <c r="AH542" s="152"/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  <c r="AV542" s="152"/>
      <c r="AW542" s="152"/>
      <c r="AX542" s="152"/>
      <c r="AY542" s="152"/>
      <c r="AZ542" s="152"/>
      <c r="BA542" s="152"/>
      <c r="BB542" s="152"/>
      <c r="BC542" s="152"/>
      <c r="BD542" s="152"/>
      <c r="BE542" s="152"/>
      <c r="BF542" s="152"/>
      <c r="BG542" s="152"/>
    </row>
    <row r="543" spans="1:59" outlineLevel="1" x14ac:dyDescent="0.2">
      <c r="A543" s="159"/>
      <c r="B543" s="160"/>
      <c r="C543" s="193" t="s">
        <v>2462</v>
      </c>
      <c r="D543" s="191"/>
      <c r="E543" s="192">
        <v>40</v>
      </c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52"/>
      <c r="X543" s="152"/>
      <c r="Y543" s="152"/>
      <c r="Z543" s="152"/>
      <c r="AA543" s="152"/>
      <c r="AB543" s="152"/>
      <c r="AC543" s="152"/>
      <c r="AD543" s="152"/>
      <c r="AE543" s="152"/>
      <c r="AF543" s="152" t="s">
        <v>329</v>
      </c>
      <c r="AG543" s="152">
        <v>0</v>
      </c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  <c r="AV543" s="152"/>
      <c r="AW543" s="152"/>
      <c r="AX543" s="152"/>
      <c r="AY543" s="152"/>
      <c r="AZ543" s="152"/>
      <c r="BA543" s="152"/>
      <c r="BB543" s="152"/>
      <c r="BC543" s="152"/>
      <c r="BD543" s="152"/>
      <c r="BE543" s="152"/>
      <c r="BF543" s="152"/>
      <c r="BG543" s="152"/>
    </row>
    <row r="544" spans="1:59" outlineLevel="1" x14ac:dyDescent="0.2">
      <c r="A544" s="171">
        <v>118</v>
      </c>
      <c r="B544" s="172" t="s">
        <v>2463</v>
      </c>
      <c r="C544" s="187" t="s">
        <v>2464</v>
      </c>
      <c r="D544" s="173" t="s">
        <v>364</v>
      </c>
      <c r="E544" s="174">
        <v>17</v>
      </c>
      <c r="F544" s="175"/>
      <c r="G544" s="176">
        <f>ROUND(E544*F544,2)</f>
        <v>0</v>
      </c>
      <c r="H544" s="175"/>
      <c r="I544" s="176">
        <f>ROUND(E544*H544,2)</f>
        <v>0</v>
      </c>
      <c r="J544" s="175"/>
      <c r="K544" s="176">
        <f>ROUND(E544*J544,2)</f>
        <v>0</v>
      </c>
      <c r="L544" s="176">
        <v>15</v>
      </c>
      <c r="M544" s="176">
        <f>G544*(1+L544/100)</f>
        <v>0</v>
      </c>
      <c r="N544" s="176">
        <v>2.0000000000000002E-5</v>
      </c>
      <c r="O544" s="176">
        <f>ROUND(E544*N544,2)</f>
        <v>0</v>
      </c>
      <c r="P544" s="176">
        <v>0</v>
      </c>
      <c r="Q544" s="176">
        <f>ROUND(E544*P544,2)</f>
        <v>0</v>
      </c>
      <c r="R544" s="176"/>
      <c r="S544" s="176" t="s">
        <v>265</v>
      </c>
      <c r="T544" s="161">
        <v>0</v>
      </c>
      <c r="U544" s="161">
        <f>ROUND(E544*T544,2)</f>
        <v>0</v>
      </c>
      <c r="V544" s="161"/>
      <c r="W544" s="152"/>
      <c r="X544" s="152"/>
      <c r="Y544" s="152"/>
      <c r="Z544" s="152"/>
      <c r="AA544" s="152"/>
      <c r="AB544" s="152"/>
      <c r="AC544" s="152"/>
      <c r="AD544" s="152"/>
      <c r="AE544" s="152"/>
      <c r="AF544" s="152" t="s">
        <v>325</v>
      </c>
      <c r="AG544" s="152"/>
      <c r="AH544" s="152"/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  <c r="AV544" s="152"/>
      <c r="AW544" s="152"/>
      <c r="AX544" s="152"/>
      <c r="AY544" s="152"/>
      <c r="AZ544" s="152"/>
      <c r="BA544" s="152"/>
      <c r="BB544" s="152"/>
      <c r="BC544" s="152"/>
      <c r="BD544" s="152"/>
      <c r="BE544" s="152"/>
      <c r="BF544" s="152"/>
      <c r="BG544" s="152"/>
    </row>
    <row r="545" spans="1:59" outlineLevel="1" x14ac:dyDescent="0.2">
      <c r="A545" s="159"/>
      <c r="B545" s="160"/>
      <c r="C545" s="248" t="s">
        <v>2464</v>
      </c>
      <c r="D545" s="249"/>
      <c r="E545" s="249"/>
      <c r="F545" s="249"/>
      <c r="G545" s="249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52"/>
      <c r="X545" s="152"/>
      <c r="Y545" s="152"/>
      <c r="Z545" s="152"/>
      <c r="AA545" s="152"/>
      <c r="AB545" s="152"/>
      <c r="AC545" s="152"/>
      <c r="AD545" s="152"/>
      <c r="AE545" s="152"/>
      <c r="AF545" s="152" t="s">
        <v>272</v>
      </c>
      <c r="AG545" s="152"/>
      <c r="AH545" s="152"/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  <c r="AV545" s="152"/>
      <c r="AW545" s="152"/>
      <c r="AX545" s="152"/>
      <c r="AY545" s="152"/>
      <c r="AZ545" s="152"/>
      <c r="BA545" s="152"/>
      <c r="BB545" s="152"/>
      <c r="BC545" s="152"/>
      <c r="BD545" s="152"/>
      <c r="BE545" s="152"/>
      <c r="BF545" s="152"/>
      <c r="BG545" s="152"/>
    </row>
    <row r="546" spans="1:59" outlineLevel="1" x14ac:dyDescent="0.2">
      <c r="A546" s="159"/>
      <c r="B546" s="160"/>
      <c r="C546" s="193" t="s">
        <v>3342</v>
      </c>
      <c r="D546" s="191"/>
      <c r="E546" s="192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52"/>
      <c r="X546" s="152"/>
      <c r="Y546" s="152"/>
      <c r="Z546" s="152"/>
      <c r="AA546" s="152"/>
      <c r="AB546" s="152"/>
      <c r="AC546" s="152"/>
      <c r="AD546" s="152"/>
      <c r="AE546" s="152"/>
      <c r="AF546" s="152" t="s">
        <v>329</v>
      </c>
      <c r="AG546" s="152">
        <v>0</v>
      </c>
      <c r="AH546" s="152"/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  <c r="AV546" s="152"/>
      <c r="AW546" s="152"/>
      <c r="AX546" s="152"/>
      <c r="AY546" s="152"/>
      <c r="AZ546" s="152"/>
      <c r="BA546" s="152"/>
      <c r="BB546" s="152"/>
      <c r="BC546" s="152"/>
      <c r="BD546" s="152"/>
      <c r="BE546" s="152"/>
      <c r="BF546" s="152"/>
      <c r="BG546" s="152"/>
    </row>
    <row r="547" spans="1:59" outlineLevel="1" x14ac:dyDescent="0.2">
      <c r="A547" s="159"/>
      <c r="B547" s="160"/>
      <c r="C547" s="193" t="s">
        <v>140</v>
      </c>
      <c r="D547" s="191"/>
      <c r="E547" s="192">
        <v>17</v>
      </c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52"/>
      <c r="X547" s="152"/>
      <c r="Y547" s="152"/>
      <c r="Z547" s="152"/>
      <c r="AA547" s="152"/>
      <c r="AB547" s="152"/>
      <c r="AC547" s="152"/>
      <c r="AD547" s="152"/>
      <c r="AE547" s="152"/>
      <c r="AF547" s="152" t="s">
        <v>329</v>
      </c>
      <c r="AG547" s="152">
        <v>0</v>
      </c>
      <c r="AH547" s="152"/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  <c r="AV547" s="152"/>
      <c r="AW547" s="152"/>
      <c r="AX547" s="152"/>
      <c r="AY547" s="152"/>
      <c r="AZ547" s="152"/>
      <c r="BA547" s="152"/>
      <c r="BB547" s="152"/>
      <c r="BC547" s="152"/>
      <c r="BD547" s="152"/>
      <c r="BE547" s="152"/>
      <c r="BF547" s="152"/>
      <c r="BG547" s="152"/>
    </row>
    <row r="548" spans="1:59" outlineLevel="1" x14ac:dyDescent="0.2">
      <c r="A548" s="171">
        <v>119</v>
      </c>
      <c r="B548" s="172" t="s">
        <v>2465</v>
      </c>
      <c r="C548" s="187" t="s">
        <v>2466</v>
      </c>
      <c r="D548" s="173" t="s">
        <v>323</v>
      </c>
      <c r="E548" s="174">
        <v>5.6</v>
      </c>
      <c r="F548" s="175"/>
      <c r="G548" s="176">
        <f>ROUND(E548*F548,2)</f>
        <v>0</v>
      </c>
      <c r="H548" s="175"/>
      <c r="I548" s="176">
        <f>ROUND(E548*H548,2)</f>
        <v>0</v>
      </c>
      <c r="J548" s="175"/>
      <c r="K548" s="176">
        <f>ROUND(E548*J548,2)</f>
        <v>0</v>
      </c>
      <c r="L548" s="176">
        <v>15</v>
      </c>
      <c r="M548" s="176">
        <f>G548*(1+L548/100)</f>
        <v>0</v>
      </c>
      <c r="N548" s="176">
        <v>2.5249999999999999</v>
      </c>
      <c r="O548" s="176">
        <f>ROUND(E548*N548,2)</f>
        <v>14.14</v>
      </c>
      <c r="P548" s="176">
        <v>0</v>
      </c>
      <c r="Q548" s="176">
        <f>ROUND(E548*P548,2)</f>
        <v>0</v>
      </c>
      <c r="R548" s="176" t="s">
        <v>2467</v>
      </c>
      <c r="S548" s="176" t="s">
        <v>269</v>
      </c>
      <c r="T548" s="161">
        <v>1.3029999999999999</v>
      </c>
      <c r="U548" s="161">
        <f>ROUND(E548*T548,2)</f>
        <v>7.3</v>
      </c>
      <c r="V548" s="161"/>
      <c r="W548" s="152"/>
      <c r="X548" s="152"/>
      <c r="Y548" s="152"/>
      <c r="Z548" s="152"/>
      <c r="AA548" s="152"/>
      <c r="AB548" s="152"/>
      <c r="AC548" s="152"/>
      <c r="AD548" s="152"/>
      <c r="AE548" s="152"/>
      <c r="AF548" s="152" t="s">
        <v>325</v>
      </c>
      <c r="AG548" s="152"/>
      <c r="AH548" s="152"/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  <c r="AV548" s="152"/>
      <c r="AW548" s="152"/>
      <c r="AX548" s="152"/>
      <c r="AY548" s="152"/>
      <c r="AZ548" s="152"/>
      <c r="BA548" s="152"/>
      <c r="BB548" s="152"/>
      <c r="BC548" s="152"/>
      <c r="BD548" s="152"/>
      <c r="BE548" s="152"/>
      <c r="BF548" s="152"/>
      <c r="BG548" s="152"/>
    </row>
    <row r="549" spans="1:59" outlineLevel="1" x14ac:dyDescent="0.2">
      <c r="A549" s="159"/>
      <c r="B549" s="160"/>
      <c r="C549" s="257" t="s">
        <v>2468</v>
      </c>
      <c r="D549" s="258"/>
      <c r="E549" s="258"/>
      <c r="F549" s="258"/>
      <c r="G549" s="258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52"/>
      <c r="X549" s="152"/>
      <c r="Y549" s="152"/>
      <c r="Z549" s="152"/>
      <c r="AA549" s="152"/>
      <c r="AB549" s="152"/>
      <c r="AC549" s="152"/>
      <c r="AD549" s="152"/>
      <c r="AE549" s="152"/>
      <c r="AF549" s="152" t="s">
        <v>327</v>
      </c>
      <c r="AG549" s="152"/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  <c r="AV549" s="152"/>
      <c r="AW549" s="152"/>
      <c r="AX549" s="152"/>
      <c r="AY549" s="152"/>
      <c r="AZ549" s="152"/>
      <c r="BA549" s="152"/>
      <c r="BB549" s="152"/>
      <c r="BC549" s="152"/>
      <c r="BD549" s="152"/>
      <c r="BE549" s="152"/>
      <c r="BF549" s="152"/>
      <c r="BG549" s="152"/>
    </row>
    <row r="550" spans="1:59" outlineLevel="1" x14ac:dyDescent="0.2">
      <c r="A550" s="159"/>
      <c r="B550" s="160"/>
      <c r="C550" s="246" t="s">
        <v>2469</v>
      </c>
      <c r="D550" s="247"/>
      <c r="E550" s="247"/>
      <c r="F550" s="247"/>
      <c r="G550" s="247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52"/>
      <c r="X550" s="152"/>
      <c r="Y550" s="152"/>
      <c r="Z550" s="152"/>
      <c r="AA550" s="152"/>
      <c r="AB550" s="152"/>
      <c r="AC550" s="152"/>
      <c r="AD550" s="152"/>
      <c r="AE550" s="152"/>
      <c r="AF550" s="152" t="s">
        <v>272</v>
      </c>
      <c r="AG550" s="152"/>
      <c r="AH550" s="152"/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  <c r="AV550" s="152"/>
      <c r="AW550" s="152"/>
      <c r="AX550" s="152"/>
      <c r="AY550" s="152"/>
      <c r="AZ550" s="152"/>
      <c r="BA550" s="152"/>
      <c r="BB550" s="152"/>
      <c r="BC550" s="152"/>
      <c r="BD550" s="152"/>
      <c r="BE550" s="152"/>
      <c r="BF550" s="152"/>
      <c r="BG550" s="152"/>
    </row>
    <row r="551" spans="1:59" outlineLevel="1" x14ac:dyDescent="0.2">
      <c r="A551" s="159"/>
      <c r="B551" s="160"/>
      <c r="C551" s="193" t="s">
        <v>3343</v>
      </c>
      <c r="D551" s="191"/>
      <c r="E551" s="192">
        <v>5.6</v>
      </c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52"/>
      <c r="X551" s="152"/>
      <c r="Y551" s="152"/>
      <c r="Z551" s="152"/>
      <c r="AA551" s="152"/>
      <c r="AB551" s="152"/>
      <c r="AC551" s="152"/>
      <c r="AD551" s="152"/>
      <c r="AE551" s="152"/>
      <c r="AF551" s="152" t="s">
        <v>329</v>
      </c>
      <c r="AG551" s="152">
        <v>0</v>
      </c>
      <c r="AH551" s="152"/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  <c r="AV551" s="152"/>
      <c r="AW551" s="152"/>
      <c r="AX551" s="152"/>
      <c r="AY551" s="152"/>
      <c r="AZ551" s="152"/>
      <c r="BA551" s="152"/>
      <c r="BB551" s="152"/>
      <c r="BC551" s="152"/>
      <c r="BD551" s="152"/>
      <c r="BE551" s="152"/>
      <c r="BF551" s="152"/>
      <c r="BG551" s="152"/>
    </row>
    <row r="552" spans="1:59" ht="22.5" outlineLevel="1" x14ac:dyDescent="0.2">
      <c r="A552" s="171">
        <v>120</v>
      </c>
      <c r="B552" s="172" t="s">
        <v>2471</v>
      </c>
      <c r="C552" s="187" t="s">
        <v>2472</v>
      </c>
      <c r="D552" s="173" t="s">
        <v>395</v>
      </c>
      <c r="E552" s="174">
        <v>5</v>
      </c>
      <c r="F552" s="175"/>
      <c r="G552" s="176">
        <f>ROUND(E552*F552,2)</f>
        <v>0</v>
      </c>
      <c r="H552" s="175"/>
      <c r="I552" s="176">
        <f>ROUND(E552*H552,2)</f>
        <v>0</v>
      </c>
      <c r="J552" s="175"/>
      <c r="K552" s="176">
        <f>ROUND(E552*J552,2)</f>
        <v>0</v>
      </c>
      <c r="L552" s="176">
        <v>15</v>
      </c>
      <c r="M552" s="176">
        <f>G552*(1+L552/100)</f>
        <v>0</v>
      </c>
      <c r="N552" s="176">
        <v>5.9130000000000002E-2</v>
      </c>
      <c r="O552" s="176">
        <f>ROUND(E552*N552,2)</f>
        <v>0.3</v>
      </c>
      <c r="P552" s="176">
        <v>0</v>
      </c>
      <c r="Q552" s="176">
        <f>ROUND(E552*P552,2)</f>
        <v>0</v>
      </c>
      <c r="R552" s="176" t="s">
        <v>1286</v>
      </c>
      <c r="S552" s="176" t="s">
        <v>269</v>
      </c>
      <c r="T552" s="161">
        <v>0</v>
      </c>
      <c r="U552" s="161">
        <f>ROUND(E552*T552,2)</f>
        <v>0</v>
      </c>
      <c r="V552" s="161"/>
      <c r="W552" s="152"/>
      <c r="X552" s="152"/>
      <c r="Y552" s="152"/>
      <c r="Z552" s="152"/>
      <c r="AA552" s="152"/>
      <c r="AB552" s="152"/>
      <c r="AC552" s="152"/>
      <c r="AD552" s="152"/>
      <c r="AE552" s="152"/>
      <c r="AF552" s="152" t="s">
        <v>1031</v>
      </c>
      <c r="AG552" s="152"/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  <c r="AV552" s="152"/>
      <c r="AW552" s="152"/>
      <c r="AX552" s="152"/>
      <c r="AY552" s="152"/>
      <c r="AZ552" s="152"/>
      <c r="BA552" s="152"/>
      <c r="BB552" s="152"/>
      <c r="BC552" s="152"/>
      <c r="BD552" s="152"/>
      <c r="BE552" s="152"/>
      <c r="BF552" s="152"/>
      <c r="BG552" s="152"/>
    </row>
    <row r="553" spans="1:59" outlineLevel="1" x14ac:dyDescent="0.2">
      <c r="A553" s="159"/>
      <c r="B553" s="160"/>
      <c r="C553" s="248" t="s">
        <v>2473</v>
      </c>
      <c r="D553" s="249"/>
      <c r="E553" s="249"/>
      <c r="F553" s="249"/>
      <c r="G553" s="249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52"/>
      <c r="X553" s="152"/>
      <c r="Y553" s="152"/>
      <c r="Z553" s="152"/>
      <c r="AA553" s="152"/>
      <c r="AB553" s="152"/>
      <c r="AC553" s="152"/>
      <c r="AD553" s="152"/>
      <c r="AE553" s="152"/>
      <c r="AF553" s="152" t="s">
        <v>272</v>
      </c>
      <c r="AG553" s="152"/>
      <c r="AH553" s="152"/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  <c r="AV553" s="152"/>
      <c r="AW553" s="152"/>
      <c r="AX553" s="152"/>
      <c r="AY553" s="152"/>
      <c r="AZ553" s="152"/>
      <c r="BA553" s="152"/>
      <c r="BB553" s="152"/>
      <c r="BC553" s="152"/>
      <c r="BD553" s="152"/>
      <c r="BE553" s="152"/>
      <c r="BF553" s="152"/>
      <c r="BG553" s="152"/>
    </row>
    <row r="554" spans="1:59" outlineLevel="1" x14ac:dyDescent="0.2">
      <c r="A554" s="159"/>
      <c r="B554" s="160"/>
      <c r="C554" s="246" t="s">
        <v>2474</v>
      </c>
      <c r="D554" s="247"/>
      <c r="E554" s="247"/>
      <c r="F554" s="247"/>
      <c r="G554" s="247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52"/>
      <c r="X554" s="152"/>
      <c r="Y554" s="152"/>
      <c r="Z554" s="152"/>
      <c r="AA554" s="152"/>
      <c r="AB554" s="152"/>
      <c r="AC554" s="152"/>
      <c r="AD554" s="152"/>
      <c r="AE554" s="152"/>
      <c r="AF554" s="152" t="s">
        <v>272</v>
      </c>
      <c r="AG554" s="152"/>
      <c r="AH554" s="152"/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  <c r="AV554" s="152"/>
      <c r="AW554" s="152"/>
      <c r="AX554" s="152"/>
      <c r="AY554" s="152"/>
      <c r="AZ554" s="152"/>
      <c r="BA554" s="152"/>
      <c r="BB554" s="152"/>
      <c r="BC554" s="152"/>
      <c r="BD554" s="152"/>
      <c r="BE554" s="152"/>
      <c r="BF554" s="152"/>
      <c r="BG554" s="152"/>
    </row>
    <row r="555" spans="1:59" outlineLevel="1" x14ac:dyDescent="0.2">
      <c r="A555" s="159"/>
      <c r="B555" s="160"/>
      <c r="C555" s="193" t="s">
        <v>2139</v>
      </c>
      <c r="D555" s="191"/>
      <c r="E555" s="192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52"/>
      <c r="X555" s="152"/>
      <c r="Y555" s="152"/>
      <c r="Z555" s="152"/>
      <c r="AA555" s="152"/>
      <c r="AB555" s="152"/>
      <c r="AC555" s="152"/>
      <c r="AD555" s="152"/>
      <c r="AE555" s="152"/>
      <c r="AF555" s="152" t="s">
        <v>329</v>
      </c>
      <c r="AG555" s="152">
        <v>0</v>
      </c>
      <c r="AH555" s="152"/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  <c r="AV555" s="152"/>
      <c r="AW555" s="152"/>
      <c r="AX555" s="152"/>
      <c r="AY555" s="152"/>
      <c r="AZ555" s="152"/>
      <c r="BA555" s="152"/>
      <c r="BB555" s="152"/>
      <c r="BC555" s="152"/>
      <c r="BD555" s="152"/>
      <c r="BE555" s="152"/>
      <c r="BF555" s="152"/>
      <c r="BG555" s="152"/>
    </row>
    <row r="556" spans="1:59" outlineLevel="1" x14ac:dyDescent="0.2">
      <c r="A556" s="159"/>
      <c r="B556" s="160"/>
      <c r="C556" s="193" t="s">
        <v>150</v>
      </c>
      <c r="D556" s="191"/>
      <c r="E556" s="192">
        <v>5</v>
      </c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52"/>
      <c r="X556" s="152"/>
      <c r="Y556" s="152"/>
      <c r="Z556" s="152"/>
      <c r="AA556" s="152"/>
      <c r="AB556" s="152"/>
      <c r="AC556" s="152"/>
      <c r="AD556" s="152"/>
      <c r="AE556" s="152"/>
      <c r="AF556" s="152" t="s">
        <v>329</v>
      </c>
      <c r="AG556" s="152">
        <v>0</v>
      </c>
      <c r="AH556" s="152"/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  <c r="AV556" s="152"/>
      <c r="AW556" s="152"/>
      <c r="AX556" s="152"/>
      <c r="AY556" s="152"/>
      <c r="AZ556" s="152"/>
      <c r="BA556" s="152"/>
      <c r="BB556" s="152"/>
      <c r="BC556" s="152"/>
      <c r="BD556" s="152"/>
      <c r="BE556" s="152"/>
      <c r="BF556" s="152"/>
      <c r="BG556" s="152"/>
    </row>
    <row r="557" spans="1:59" ht="22.5" outlineLevel="1" x14ac:dyDescent="0.2">
      <c r="A557" s="171">
        <v>121</v>
      </c>
      <c r="B557" s="172" t="s">
        <v>3344</v>
      </c>
      <c r="C557" s="187" t="s">
        <v>3345</v>
      </c>
      <c r="D557" s="173" t="s">
        <v>395</v>
      </c>
      <c r="E557" s="174">
        <v>1</v>
      </c>
      <c r="F557" s="175"/>
      <c r="G557" s="176">
        <f>ROUND(E557*F557,2)</f>
        <v>0</v>
      </c>
      <c r="H557" s="175"/>
      <c r="I557" s="176">
        <f>ROUND(E557*H557,2)</f>
        <v>0</v>
      </c>
      <c r="J557" s="175"/>
      <c r="K557" s="176">
        <f>ROUND(E557*J557,2)</f>
        <v>0</v>
      </c>
      <c r="L557" s="176">
        <v>15</v>
      </c>
      <c r="M557" s="176">
        <f>G557*(1+L557/100)</f>
        <v>0</v>
      </c>
      <c r="N557" s="176">
        <v>6.4920000000000005E-2</v>
      </c>
      <c r="O557" s="176">
        <f>ROUND(E557*N557,2)</f>
        <v>0.06</v>
      </c>
      <c r="P557" s="176">
        <v>0</v>
      </c>
      <c r="Q557" s="176">
        <f>ROUND(E557*P557,2)</f>
        <v>0</v>
      </c>
      <c r="R557" s="176" t="s">
        <v>1286</v>
      </c>
      <c r="S557" s="176" t="s">
        <v>269</v>
      </c>
      <c r="T557" s="161">
        <v>0</v>
      </c>
      <c r="U557" s="161">
        <f>ROUND(E557*T557,2)</f>
        <v>0</v>
      </c>
      <c r="V557" s="161"/>
      <c r="W557" s="152"/>
      <c r="X557" s="152"/>
      <c r="Y557" s="152"/>
      <c r="Z557" s="152"/>
      <c r="AA557" s="152"/>
      <c r="AB557" s="152"/>
      <c r="AC557" s="152"/>
      <c r="AD557" s="152"/>
      <c r="AE557" s="152"/>
      <c r="AF557" s="152" t="s">
        <v>1031</v>
      </c>
      <c r="AG557" s="152"/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  <c r="AV557" s="152"/>
      <c r="AW557" s="152"/>
      <c r="AX557" s="152"/>
      <c r="AY557" s="152"/>
      <c r="AZ557" s="152"/>
      <c r="BA557" s="152"/>
      <c r="BB557" s="152"/>
      <c r="BC557" s="152"/>
      <c r="BD557" s="152"/>
      <c r="BE557" s="152"/>
      <c r="BF557" s="152"/>
      <c r="BG557" s="152"/>
    </row>
    <row r="558" spans="1:59" outlineLevel="1" x14ac:dyDescent="0.2">
      <c r="A558" s="159"/>
      <c r="B558" s="160"/>
      <c r="C558" s="248" t="s">
        <v>3346</v>
      </c>
      <c r="D558" s="249"/>
      <c r="E558" s="249"/>
      <c r="F558" s="249"/>
      <c r="G558" s="249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52"/>
      <c r="X558" s="152"/>
      <c r="Y558" s="152"/>
      <c r="Z558" s="152"/>
      <c r="AA558" s="152"/>
      <c r="AB558" s="152"/>
      <c r="AC558" s="152"/>
      <c r="AD558" s="152"/>
      <c r="AE558" s="152"/>
      <c r="AF558" s="152" t="s">
        <v>272</v>
      </c>
      <c r="AG558" s="152"/>
      <c r="AH558" s="152"/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  <c r="AV558" s="152"/>
      <c r="AW558" s="152"/>
      <c r="AX558" s="152"/>
      <c r="AY558" s="152"/>
      <c r="AZ558" s="152"/>
      <c r="BA558" s="152"/>
      <c r="BB558" s="152"/>
      <c r="BC558" s="152"/>
      <c r="BD558" s="152"/>
      <c r="BE558" s="152"/>
      <c r="BF558" s="152"/>
      <c r="BG558" s="152"/>
    </row>
    <row r="559" spans="1:59" outlineLevel="1" x14ac:dyDescent="0.2">
      <c r="A559" s="159"/>
      <c r="B559" s="160"/>
      <c r="C559" s="246" t="s">
        <v>2474</v>
      </c>
      <c r="D559" s="247"/>
      <c r="E559" s="247"/>
      <c r="F559" s="247"/>
      <c r="G559" s="247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52"/>
      <c r="X559" s="152"/>
      <c r="Y559" s="152"/>
      <c r="Z559" s="152"/>
      <c r="AA559" s="152"/>
      <c r="AB559" s="152"/>
      <c r="AC559" s="152"/>
      <c r="AD559" s="152"/>
      <c r="AE559" s="152"/>
      <c r="AF559" s="152" t="s">
        <v>272</v>
      </c>
      <c r="AG559" s="152"/>
      <c r="AH559" s="152"/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  <c r="AV559" s="152"/>
      <c r="AW559" s="152"/>
      <c r="AX559" s="152"/>
      <c r="AY559" s="152"/>
      <c r="AZ559" s="152"/>
      <c r="BA559" s="152"/>
      <c r="BB559" s="152"/>
      <c r="BC559" s="152"/>
      <c r="BD559" s="152"/>
      <c r="BE559" s="152"/>
      <c r="BF559" s="152"/>
      <c r="BG559" s="152"/>
    </row>
    <row r="560" spans="1:59" outlineLevel="1" x14ac:dyDescent="0.2">
      <c r="A560" s="159"/>
      <c r="B560" s="160"/>
      <c r="C560" s="193" t="s">
        <v>2099</v>
      </c>
      <c r="D560" s="191"/>
      <c r="E560" s="192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52"/>
      <c r="X560" s="152"/>
      <c r="Y560" s="152"/>
      <c r="Z560" s="152"/>
      <c r="AA560" s="152"/>
      <c r="AB560" s="152"/>
      <c r="AC560" s="152"/>
      <c r="AD560" s="152"/>
      <c r="AE560" s="152"/>
      <c r="AF560" s="152" t="s">
        <v>329</v>
      </c>
      <c r="AG560" s="152">
        <v>0</v>
      </c>
      <c r="AH560" s="152"/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  <c r="AV560" s="152"/>
      <c r="AW560" s="152"/>
      <c r="AX560" s="152"/>
      <c r="AY560" s="152"/>
      <c r="AZ560" s="152"/>
      <c r="BA560" s="152"/>
      <c r="BB560" s="152"/>
      <c r="BC560" s="152"/>
      <c r="BD560" s="152"/>
      <c r="BE560" s="152"/>
      <c r="BF560" s="152"/>
      <c r="BG560" s="152"/>
    </row>
    <row r="561" spans="1:59" outlineLevel="1" x14ac:dyDescent="0.2">
      <c r="A561" s="159"/>
      <c r="B561" s="160"/>
      <c r="C561" s="193" t="s">
        <v>59</v>
      </c>
      <c r="D561" s="191"/>
      <c r="E561" s="192">
        <v>1</v>
      </c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52"/>
      <c r="X561" s="152"/>
      <c r="Y561" s="152"/>
      <c r="Z561" s="152"/>
      <c r="AA561" s="152"/>
      <c r="AB561" s="152"/>
      <c r="AC561" s="152"/>
      <c r="AD561" s="152"/>
      <c r="AE561" s="152"/>
      <c r="AF561" s="152" t="s">
        <v>329</v>
      </c>
      <c r="AG561" s="152">
        <v>0</v>
      </c>
      <c r="AH561" s="152"/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  <c r="AV561" s="152"/>
      <c r="AW561" s="152"/>
      <c r="AX561" s="152"/>
      <c r="AY561" s="152"/>
      <c r="AZ561" s="152"/>
      <c r="BA561" s="152"/>
      <c r="BB561" s="152"/>
      <c r="BC561" s="152"/>
      <c r="BD561" s="152"/>
      <c r="BE561" s="152"/>
      <c r="BF561" s="152"/>
      <c r="BG561" s="152"/>
    </row>
    <row r="562" spans="1:59" x14ac:dyDescent="0.2">
      <c r="A562" s="166" t="s">
        <v>260</v>
      </c>
      <c r="B562" s="167" t="s">
        <v>168</v>
      </c>
      <c r="C562" s="185" t="s">
        <v>170</v>
      </c>
      <c r="D562" s="168"/>
      <c r="E562" s="169"/>
      <c r="F562" s="170"/>
      <c r="G562" s="170">
        <f>SUMIF(AF563:AF566,"&lt;&gt;NOR",G563:G566)</f>
        <v>0</v>
      </c>
      <c r="H562" s="170"/>
      <c r="I562" s="170">
        <f>SUM(I563:I566)</f>
        <v>0</v>
      </c>
      <c r="J562" s="170"/>
      <c r="K562" s="170">
        <f>SUM(K563:K566)</f>
        <v>0</v>
      </c>
      <c r="L562" s="170"/>
      <c r="M562" s="170">
        <f>SUM(M563:M566)</f>
        <v>0</v>
      </c>
      <c r="N562" s="170"/>
      <c r="O562" s="170">
        <f>SUM(O563:O566)</f>
        <v>0.16</v>
      </c>
      <c r="P562" s="170"/>
      <c r="Q562" s="170">
        <f>SUM(Q563:Q566)</f>
        <v>0</v>
      </c>
      <c r="R562" s="170"/>
      <c r="S562" s="170"/>
      <c r="T562" s="165"/>
      <c r="U562" s="165">
        <f>SUM(U563:U566)</f>
        <v>2.4</v>
      </c>
      <c r="V562" s="165"/>
      <c r="AF562" t="s">
        <v>261</v>
      </c>
    </row>
    <row r="563" spans="1:59" outlineLevel="1" x14ac:dyDescent="0.2">
      <c r="A563" s="171">
        <v>122</v>
      </c>
      <c r="B563" s="172" t="s">
        <v>2481</v>
      </c>
      <c r="C563" s="187" t="s">
        <v>2482</v>
      </c>
      <c r="D563" s="173" t="s">
        <v>353</v>
      </c>
      <c r="E563" s="174">
        <v>160</v>
      </c>
      <c r="F563" s="175"/>
      <c r="G563" s="176">
        <f>ROUND(E563*F563,2)</f>
        <v>0</v>
      </c>
      <c r="H563" s="175"/>
      <c r="I563" s="176">
        <f>ROUND(E563*H563,2)</f>
        <v>0</v>
      </c>
      <c r="J563" s="175"/>
      <c r="K563" s="176">
        <f>ROUND(E563*J563,2)</f>
        <v>0</v>
      </c>
      <c r="L563" s="176">
        <v>15</v>
      </c>
      <c r="M563" s="176">
        <f>G563*(1+L563/100)</f>
        <v>0</v>
      </c>
      <c r="N563" s="176">
        <v>1E-3</v>
      </c>
      <c r="O563" s="176">
        <f>ROUND(E563*N563,2)</f>
        <v>0.16</v>
      </c>
      <c r="P563" s="176">
        <v>0</v>
      </c>
      <c r="Q563" s="176">
        <f>ROUND(E563*P563,2)</f>
        <v>0</v>
      </c>
      <c r="R563" s="176" t="s">
        <v>554</v>
      </c>
      <c r="S563" s="176" t="s">
        <v>269</v>
      </c>
      <c r="T563" s="161">
        <v>1.4999999999999999E-2</v>
      </c>
      <c r="U563" s="161">
        <f>ROUND(E563*T563,2)</f>
        <v>2.4</v>
      </c>
      <c r="V563" s="161"/>
      <c r="W563" s="152"/>
      <c r="X563" s="152"/>
      <c r="Y563" s="152"/>
      <c r="Z563" s="152"/>
      <c r="AA563" s="152"/>
      <c r="AB563" s="152"/>
      <c r="AC563" s="152"/>
      <c r="AD563" s="152"/>
      <c r="AE563" s="152"/>
      <c r="AF563" s="152" t="s">
        <v>325</v>
      </c>
      <c r="AG563" s="152"/>
      <c r="AH563" s="152"/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  <c r="AV563" s="152"/>
      <c r="AW563" s="152"/>
      <c r="AX563" s="152"/>
      <c r="AY563" s="152"/>
      <c r="AZ563" s="152"/>
      <c r="BA563" s="152"/>
      <c r="BB563" s="152"/>
      <c r="BC563" s="152"/>
      <c r="BD563" s="152"/>
      <c r="BE563" s="152"/>
      <c r="BF563" s="152"/>
      <c r="BG563" s="152"/>
    </row>
    <row r="564" spans="1:59" outlineLevel="1" x14ac:dyDescent="0.2">
      <c r="A564" s="159"/>
      <c r="B564" s="160"/>
      <c r="C564" s="248" t="s">
        <v>2483</v>
      </c>
      <c r="D564" s="249"/>
      <c r="E564" s="249"/>
      <c r="F564" s="249"/>
      <c r="G564" s="249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52"/>
      <c r="X564" s="152"/>
      <c r="Y564" s="152"/>
      <c r="Z564" s="152"/>
      <c r="AA564" s="152"/>
      <c r="AB564" s="152"/>
      <c r="AC564" s="152"/>
      <c r="AD564" s="152"/>
      <c r="AE564" s="152"/>
      <c r="AF564" s="152" t="s">
        <v>272</v>
      </c>
      <c r="AG564" s="152"/>
      <c r="AH564" s="152"/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  <c r="AV564" s="152"/>
      <c r="AW564" s="152"/>
      <c r="AX564" s="152"/>
      <c r="AY564" s="152"/>
      <c r="AZ564" s="152"/>
      <c r="BA564" s="152"/>
      <c r="BB564" s="152"/>
      <c r="BC564" s="152"/>
      <c r="BD564" s="152"/>
      <c r="BE564" s="152"/>
      <c r="BF564" s="152"/>
      <c r="BG564" s="152"/>
    </row>
    <row r="565" spans="1:59" outlineLevel="1" x14ac:dyDescent="0.2">
      <c r="A565" s="159"/>
      <c r="B565" s="160"/>
      <c r="C565" s="193" t="s">
        <v>3347</v>
      </c>
      <c r="D565" s="191"/>
      <c r="E565" s="192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52"/>
      <c r="X565" s="152"/>
      <c r="Y565" s="152"/>
      <c r="Z565" s="152"/>
      <c r="AA565" s="152"/>
      <c r="AB565" s="152"/>
      <c r="AC565" s="152"/>
      <c r="AD565" s="152"/>
      <c r="AE565" s="152"/>
      <c r="AF565" s="152" t="s">
        <v>329</v>
      </c>
      <c r="AG565" s="152">
        <v>0</v>
      </c>
      <c r="AH565" s="152"/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  <c r="AV565" s="152"/>
      <c r="AW565" s="152"/>
      <c r="AX565" s="152"/>
      <c r="AY565" s="152"/>
      <c r="AZ565" s="152"/>
      <c r="BA565" s="152"/>
      <c r="BB565" s="152"/>
      <c r="BC565" s="152"/>
      <c r="BD565" s="152"/>
      <c r="BE565" s="152"/>
      <c r="BF565" s="152"/>
      <c r="BG565" s="152"/>
    </row>
    <row r="566" spans="1:59" outlineLevel="1" x14ac:dyDescent="0.2">
      <c r="A566" s="159"/>
      <c r="B566" s="160"/>
      <c r="C566" s="193" t="s">
        <v>3348</v>
      </c>
      <c r="D566" s="191"/>
      <c r="E566" s="192">
        <v>160</v>
      </c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52"/>
      <c r="X566" s="152"/>
      <c r="Y566" s="152"/>
      <c r="Z566" s="152"/>
      <c r="AA566" s="152"/>
      <c r="AB566" s="152"/>
      <c r="AC566" s="152"/>
      <c r="AD566" s="152"/>
      <c r="AE566" s="152"/>
      <c r="AF566" s="152" t="s">
        <v>329</v>
      </c>
      <c r="AG566" s="152">
        <v>0</v>
      </c>
      <c r="AH566" s="152"/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  <c r="AV566" s="152"/>
      <c r="AW566" s="152"/>
      <c r="AX566" s="152"/>
      <c r="AY566" s="152"/>
      <c r="AZ566" s="152"/>
      <c r="BA566" s="152"/>
      <c r="BB566" s="152"/>
      <c r="BC566" s="152"/>
      <c r="BD566" s="152"/>
      <c r="BE566" s="152"/>
      <c r="BF566" s="152"/>
      <c r="BG566" s="152"/>
    </row>
    <row r="567" spans="1:59" x14ac:dyDescent="0.2">
      <c r="A567" s="166" t="s">
        <v>260</v>
      </c>
      <c r="B567" s="167" t="s">
        <v>171</v>
      </c>
      <c r="C567" s="185" t="s">
        <v>173</v>
      </c>
      <c r="D567" s="168"/>
      <c r="E567" s="169"/>
      <c r="F567" s="170"/>
      <c r="G567" s="170">
        <f>SUMIF(AF568:AF570,"&lt;&gt;NOR",G568:G570)</f>
        <v>0</v>
      </c>
      <c r="H567" s="170"/>
      <c r="I567" s="170">
        <f>SUM(I568:I570)</f>
        <v>0</v>
      </c>
      <c r="J567" s="170"/>
      <c r="K567" s="170">
        <f>SUM(K568:K570)</f>
        <v>0</v>
      </c>
      <c r="L567" s="170"/>
      <c r="M567" s="170">
        <f>SUM(M568:M570)</f>
        <v>0</v>
      </c>
      <c r="N567" s="170"/>
      <c r="O567" s="170">
        <f>SUM(O568:O570)</f>
        <v>0.81</v>
      </c>
      <c r="P567" s="170"/>
      <c r="Q567" s="170">
        <f>SUM(Q568:Q570)</f>
        <v>0</v>
      </c>
      <c r="R567" s="170"/>
      <c r="S567" s="170"/>
      <c r="T567" s="165"/>
      <c r="U567" s="165">
        <f>SUM(U568:U570)</f>
        <v>25.74</v>
      </c>
      <c r="V567" s="165"/>
      <c r="AF567" t="s">
        <v>261</v>
      </c>
    </row>
    <row r="568" spans="1:59" ht="22.5" outlineLevel="1" x14ac:dyDescent="0.2">
      <c r="A568" s="171">
        <v>123</v>
      </c>
      <c r="B568" s="172" t="s">
        <v>2486</v>
      </c>
      <c r="C568" s="187" t="s">
        <v>2487</v>
      </c>
      <c r="D568" s="173" t="s">
        <v>364</v>
      </c>
      <c r="E568" s="174">
        <v>85.5</v>
      </c>
      <c r="F568" s="175"/>
      <c r="G568" s="176">
        <f>ROUND(E568*F568,2)</f>
        <v>0</v>
      </c>
      <c r="H568" s="175"/>
      <c r="I568" s="176">
        <f>ROUND(E568*H568,2)</f>
        <v>0</v>
      </c>
      <c r="J568" s="175"/>
      <c r="K568" s="176">
        <f>ROUND(E568*J568,2)</f>
        <v>0</v>
      </c>
      <c r="L568" s="176">
        <v>15</v>
      </c>
      <c r="M568" s="176">
        <f>G568*(1+L568/100)</f>
        <v>0</v>
      </c>
      <c r="N568" s="176">
        <v>9.4900000000000002E-3</v>
      </c>
      <c r="O568" s="176">
        <f>ROUND(E568*N568,2)</f>
        <v>0.81</v>
      </c>
      <c r="P568" s="176">
        <v>0</v>
      </c>
      <c r="Q568" s="176">
        <f>ROUND(E568*P568,2)</f>
        <v>0</v>
      </c>
      <c r="R568" s="176" t="s">
        <v>1406</v>
      </c>
      <c r="S568" s="176" t="s">
        <v>269</v>
      </c>
      <c r="T568" s="161">
        <v>0.30099999999999999</v>
      </c>
      <c r="U568" s="161">
        <f>ROUND(E568*T568,2)</f>
        <v>25.74</v>
      </c>
      <c r="V568" s="161"/>
      <c r="W568" s="152"/>
      <c r="X568" s="152"/>
      <c r="Y568" s="152"/>
      <c r="Z568" s="152"/>
      <c r="AA568" s="152"/>
      <c r="AB568" s="152"/>
      <c r="AC568" s="152"/>
      <c r="AD568" s="152"/>
      <c r="AE568" s="152"/>
      <c r="AF568" s="152" t="s">
        <v>325</v>
      </c>
      <c r="AG568" s="152"/>
      <c r="AH568" s="152"/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  <c r="AV568" s="152"/>
      <c r="AW568" s="152"/>
      <c r="AX568" s="152"/>
      <c r="AY568" s="152"/>
      <c r="AZ568" s="152"/>
      <c r="BA568" s="152"/>
      <c r="BB568" s="152"/>
      <c r="BC568" s="152"/>
      <c r="BD568" s="152"/>
      <c r="BE568" s="152"/>
      <c r="BF568" s="152"/>
      <c r="BG568" s="152"/>
    </row>
    <row r="569" spans="1:59" outlineLevel="1" x14ac:dyDescent="0.2">
      <c r="A569" s="159"/>
      <c r="B569" s="160"/>
      <c r="C569" s="248" t="s">
        <v>2488</v>
      </c>
      <c r="D569" s="249"/>
      <c r="E569" s="249"/>
      <c r="F569" s="249"/>
      <c r="G569" s="249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52"/>
      <c r="X569" s="152"/>
      <c r="Y569" s="152"/>
      <c r="Z569" s="152"/>
      <c r="AA569" s="152"/>
      <c r="AB569" s="152"/>
      <c r="AC569" s="152"/>
      <c r="AD569" s="152"/>
      <c r="AE569" s="152"/>
      <c r="AF569" s="152" t="s">
        <v>272</v>
      </c>
      <c r="AG569" s="152"/>
      <c r="AH569" s="152"/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  <c r="AV569" s="152"/>
      <c r="AW569" s="152"/>
      <c r="AX569" s="152"/>
      <c r="AY569" s="152"/>
      <c r="AZ569" s="152"/>
      <c r="BA569" s="152"/>
      <c r="BB569" s="152"/>
      <c r="BC569" s="152"/>
      <c r="BD569" s="152"/>
      <c r="BE569" s="152"/>
      <c r="BF569" s="152"/>
      <c r="BG569" s="152"/>
    </row>
    <row r="570" spans="1:59" outlineLevel="1" x14ac:dyDescent="0.2">
      <c r="A570" s="159"/>
      <c r="B570" s="160"/>
      <c r="C570" s="193" t="s">
        <v>3349</v>
      </c>
      <c r="D570" s="191"/>
      <c r="E570" s="192">
        <v>85.5</v>
      </c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52"/>
      <c r="X570" s="152"/>
      <c r="Y570" s="152"/>
      <c r="Z570" s="152"/>
      <c r="AA570" s="152"/>
      <c r="AB570" s="152"/>
      <c r="AC570" s="152"/>
      <c r="AD570" s="152"/>
      <c r="AE570" s="152"/>
      <c r="AF570" s="152" t="s">
        <v>329</v>
      </c>
      <c r="AG570" s="152">
        <v>0</v>
      </c>
      <c r="AH570" s="152"/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  <c r="AV570" s="152"/>
      <c r="AW570" s="152"/>
      <c r="AX570" s="152"/>
      <c r="AY570" s="152"/>
      <c r="AZ570" s="152"/>
      <c r="BA570" s="152"/>
      <c r="BB570" s="152"/>
      <c r="BC570" s="152"/>
      <c r="BD570" s="152"/>
      <c r="BE570" s="152"/>
      <c r="BF570" s="152"/>
      <c r="BG570" s="152"/>
    </row>
    <row r="571" spans="1:59" x14ac:dyDescent="0.2">
      <c r="A571" s="166" t="s">
        <v>260</v>
      </c>
      <c r="B571" s="167" t="s">
        <v>176</v>
      </c>
      <c r="C571" s="185" t="s">
        <v>177</v>
      </c>
      <c r="D571" s="168"/>
      <c r="E571" s="169"/>
      <c r="F571" s="170"/>
      <c r="G571" s="170">
        <f>SUMIF(AF572:AF576,"&lt;&gt;NOR",G572:G576)</f>
        <v>0</v>
      </c>
      <c r="H571" s="170"/>
      <c r="I571" s="170">
        <f>SUM(I572:I576)</f>
        <v>0</v>
      </c>
      <c r="J571" s="170"/>
      <c r="K571" s="170">
        <f>SUM(K572:K576)</f>
        <v>0</v>
      </c>
      <c r="L571" s="170"/>
      <c r="M571" s="170">
        <f>SUM(M572:M576)</f>
        <v>0</v>
      </c>
      <c r="N571" s="170"/>
      <c r="O571" s="170">
        <f>SUM(O572:O576)</f>
        <v>0</v>
      </c>
      <c r="P571" s="170"/>
      <c r="Q571" s="170">
        <f>SUM(Q572:Q576)</f>
        <v>0</v>
      </c>
      <c r="R571" s="170"/>
      <c r="S571" s="170"/>
      <c r="T571" s="165"/>
      <c r="U571" s="165">
        <f>SUM(U572:U576)</f>
        <v>3.07</v>
      </c>
      <c r="V571" s="165"/>
      <c r="AF571" t="s">
        <v>261</v>
      </c>
    </row>
    <row r="572" spans="1:59" ht="22.5" outlineLevel="1" x14ac:dyDescent="0.2">
      <c r="A572" s="171">
        <v>124</v>
      </c>
      <c r="B572" s="172" t="s">
        <v>2490</v>
      </c>
      <c r="C572" s="187" t="s">
        <v>2491</v>
      </c>
      <c r="D572" s="173" t="s">
        <v>369</v>
      </c>
      <c r="E572" s="174">
        <v>14.5</v>
      </c>
      <c r="F572" s="175"/>
      <c r="G572" s="176">
        <f>ROUND(E572*F572,2)</f>
        <v>0</v>
      </c>
      <c r="H572" s="175"/>
      <c r="I572" s="176">
        <f>ROUND(E572*H572,2)</f>
        <v>0</v>
      </c>
      <c r="J572" s="175"/>
      <c r="K572" s="176">
        <f>ROUND(E572*J572,2)</f>
        <v>0</v>
      </c>
      <c r="L572" s="176">
        <v>15</v>
      </c>
      <c r="M572" s="176">
        <f>G572*(1+L572/100)</f>
        <v>0</v>
      </c>
      <c r="N572" s="176">
        <v>0</v>
      </c>
      <c r="O572" s="176">
        <f>ROUND(E572*N572,2)</f>
        <v>0</v>
      </c>
      <c r="P572" s="176">
        <v>0</v>
      </c>
      <c r="Q572" s="176">
        <f>ROUND(E572*P572,2)</f>
        <v>0</v>
      </c>
      <c r="R572" s="176" t="s">
        <v>2467</v>
      </c>
      <c r="S572" s="176" t="s">
        <v>269</v>
      </c>
      <c r="T572" s="161">
        <v>0.21149999999999999</v>
      </c>
      <c r="U572" s="161">
        <f>ROUND(E572*T572,2)</f>
        <v>3.07</v>
      </c>
      <c r="V572" s="161"/>
      <c r="W572" s="152"/>
      <c r="X572" s="152"/>
      <c r="Y572" s="152"/>
      <c r="Z572" s="152"/>
      <c r="AA572" s="152"/>
      <c r="AB572" s="152"/>
      <c r="AC572" s="152"/>
      <c r="AD572" s="152"/>
      <c r="AE572" s="152"/>
      <c r="AF572" s="152" t="s">
        <v>325</v>
      </c>
      <c r="AG572" s="152"/>
      <c r="AH572" s="152"/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  <c r="AV572" s="152"/>
      <c r="AW572" s="152"/>
      <c r="AX572" s="152"/>
      <c r="AY572" s="152"/>
      <c r="AZ572" s="152"/>
      <c r="BA572" s="152"/>
      <c r="BB572" s="152"/>
      <c r="BC572" s="152"/>
      <c r="BD572" s="152"/>
      <c r="BE572" s="152"/>
      <c r="BF572" s="152"/>
      <c r="BG572" s="152"/>
    </row>
    <row r="573" spans="1:59" outlineLevel="1" x14ac:dyDescent="0.2">
      <c r="A573" s="159"/>
      <c r="B573" s="160"/>
      <c r="C573" s="257" t="s">
        <v>2492</v>
      </c>
      <c r="D573" s="258"/>
      <c r="E573" s="258"/>
      <c r="F573" s="258"/>
      <c r="G573" s="258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52"/>
      <c r="X573" s="152"/>
      <c r="Y573" s="152"/>
      <c r="Z573" s="152"/>
      <c r="AA573" s="152"/>
      <c r="AB573" s="152"/>
      <c r="AC573" s="152"/>
      <c r="AD573" s="152"/>
      <c r="AE573" s="152"/>
      <c r="AF573" s="152" t="s">
        <v>327</v>
      </c>
      <c r="AG573" s="152"/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  <c r="AV573" s="152"/>
      <c r="AW573" s="152"/>
      <c r="AX573" s="152"/>
      <c r="AY573" s="152"/>
      <c r="AZ573" s="152"/>
      <c r="BA573" s="152"/>
      <c r="BB573" s="152"/>
      <c r="BC573" s="152"/>
      <c r="BD573" s="152"/>
      <c r="BE573" s="152"/>
      <c r="BF573" s="152"/>
      <c r="BG573" s="152"/>
    </row>
    <row r="574" spans="1:59" outlineLevel="1" x14ac:dyDescent="0.2">
      <c r="A574" s="159"/>
      <c r="B574" s="160"/>
      <c r="C574" s="246" t="s">
        <v>2493</v>
      </c>
      <c r="D574" s="247"/>
      <c r="E574" s="247"/>
      <c r="F574" s="247"/>
      <c r="G574" s="247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52"/>
      <c r="X574" s="152"/>
      <c r="Y574" s="152"/>
      <c r="Z574" s="152"/>
      <c r="AA574" s="152"/>
      <c r="AB574" s="152"/>
      <c r="AC574" s="152"/>
      <c r="AD574" s="152"/>
      <c r="AE574" s="152"/>
      <c r="AF574" s="152" t="s">
        <v>272</v>
      </c>
      <c r="AG574" s="152"/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  <c r="AV574" s="152"/>
      <c r="AW574" s="152"/>
      <c r="AX574" s="152"/>
      <c r="AY574" s="152"/>
      <c r="AZ574" s="152"/>
      <c r="BA574" s="152"/>
      <c r="BB574" s="152"/>
      <c r="BC574" s="152"/>
      <c r="BD574" s="152"/>
      <c r="BE574" s="152"/>
      <c r="BF574" s="152"/>
      <c r="BG574" s="152"/>
    </row>
    <row r="575" spans="1:59" outlineLevel="1" x14ac:dyDescent="0.2">
      <c r="A575" s="159"/>
      <c r="B575" s="160"/>
      <c r="C575" s="193" t="s">
        <v>3350</v>
      </c>
      <c r="D575" s="191"/>
      <c r="E575" s="192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52"/>
      <c r="X575" s="152"/>
      <c r="Y575" s="152"/>
      <c r="Z575" s="152"/>
      <c r="AA575" s="152"/>
      <c r="AB575" s="152"/>
      <c r="AC575" s="152"/>
      <c r="AD575" s="152"/>
      <c r="AE575" s="152"/>
      <c r="AF575" s="152" t="s">
        <v>329</v>
      </c>
      <c r="AG575" s="152">
        <v>0</v>
      </c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  <c r="AV575" s="152"/>
      <c r="AW575" s="152"/>
      <c r="AX575" s="152"/>
      <c r="AY575" s="152"/>
      <c r="AZ575" s="152"/>
      <c r="BA575" s="152"/>
      <c r="BB575" s="152"/>
      <c r="BC575" s="152"/>
      <c r="BD575" s="152"/>
      <c r="BE575" s="152"/>
      <c r="BF575" s="152"/>
      <c r="BG575" s="152"/>
    </row>
    <row r="576" spans="1:59" outlineLevel="1" x14ac:dyDescent="0.2">
      <c r="A576" s="159"/>
      <c r="B576" s="160"/>
      <c r="C576" s="193" t="s">
        <v>3351</v>
      </c>
      <c r="D576" s="191"/>
      <c r="E576" s="192">
        <v>14.5</v>
      </c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52"/>
      <c r="X576" s="152"/>
      <c r="Y576" s="152"/>
      <c r="Z576" s="152"/>
      <c r="AA576" s="152"/>
      <c r="AB576" s="152"/>
      <c r="AC576" s="152"/>
      <c r="AD576" s="152"/>
      <c r="AE576" s="152"/>
      <c r="AF576" s="152" t="s">
        <v>329</v>
      </c>
      <c r="AG576" s="152">
        <v>0</v>
      </c>
      <c r="AH576" s="152"/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  <c r="AV576" s="152"/>
      <c r="AW576" s="152"/>
      <c r="AX576" s="152"/>
      <c r="AY576" s="152"/>
      <c r="AZ576" s="152"/>
      <c r="BA576" s="152"/>
      <c r="BB576" s="152"/>
      <c r="BC576" s="152"/>
      <c r="BD576" s="152"/>
      <c r="BE576" s="152"/>
      <c r="BF576" s="152"/>
      <c r="BG576" s="152"/>
    </row>
    <row r="577" spans="1:59" x14ac:dyDescent="0.2">
      <c r="A577" s="166" t="s">
        <v>260</v>
      </c>
      <c r="B577" s="167" t="s">
        <v>179</v>
      </c>
      <c r="C577" s="185" t="s">
        <v>180</v>
      </c>
      <c r="D577" s="168"/>
      <c r="E577" s="169"/>
      <c r="F577" s="170"/>
      <c r="G577" s="170">
        <f>SUMIF(AF578:AF597,"&lt;&gt;NOR",G578:G597)</f>
        <v>0</v>
      </c>
      <c r="H577" s="170"/>
      <c r="I577" s="170">
        <f>SUM(I578:I597)</f>
        <v>0</v>
      </c>
      <c r="J577" s="170"/>
      <c r="K577" s="170">
        <f>SUM(K578:K597)</f>
        <v>0</v>
      </c>
      <c r="L577" s="170"/>
      <c r="M577" s="170">
        <f>SUM(M578:M597)</f>
        <v>0</v>
      </c>
      <c r="N577" s="170"/>
      <c r="O577" s="170">
        <f>SUM(O578:O597)</f>
        <v>0</v>
      </c>
      <c r="P577" s="170"/>
      <c r="Q577" s="170">
        <f>SUM(Q578:Q597)</f>
        <v>0</v>
      </c>
      <c r="R577" s="170"/>
      <c r="S577" s="170"/>
      <c r="T577" s="165"/>
      <c r="U577" s="165">
        <f>SUM(U578:U597)</f>
        <v>0.91</v>
      </c>
      <c r="V577" s="165"/>
      <c r="AF577" t="s">
        <v>261</v>
      </c>
    </row>
    <row r="578" spans="1:59" outlineLevel="1" x14ac:dyDescent="0.2">
      <c r="A578" s="171">
        <v>125</v>
      </c>
      <c r="B578" s="172" t="s">
        <v>1415</v>
      </c>
      <c r="C578" s="187" t="s">
        <v>1416</v>
      </c>
      <c r="D578" s="173" t="s">
        <v>369</v>
      </c>
      <c r="E578" s="174">
        <v>0.97</v>
      </c>
      <c r="F578" s="175"/>
      <c r="G578" s="176">
        <f>ROUND(E578*F578,2)</f>
        <v>0</v>
      </c>
      <c r="H578" s="175"/>
      <c r="I578" s="176">
        <f>ROUND(E578*H578,2)</f>
        <v>0</v>
      </c>
      <c r="J578" s="175"/>
      <c r="K578" s="176">
        <f>ROUND(E578*J578,2)</f>
        <v>0</v>
      </c>
      <c r="L578" s="176">
        <v>15</v>
      </c>
      <c r="M578" s="176">
        <f>G578*(1+L578/100)</f>
        <v>0</v>
      </c>
      <c r="N578" s="176">
        <v>0</v>
      </c>
      <c r="O578" s="176">
        <f>ROUND(E578*N578,2)</f>
        <v>0</v>
      </c>
      <c r="P578" s="176">
        <v>0</v>
      </c>
      <c r="Q578" s="176">
        <f>ROUND(E578*P578,2)</f>
        <v>0</v>
      </c>
      <c r="R578" s="176" t="s">
        <v>1406</v>
      </c>
      <c r="S578" s="176" t="s">
        <v>269</v>
      </c>
      <c r="T578" s="161">
        <v>0.94199999999999995</v>
      </c>
      <c r="U578" s="161">
        <f>ROUND(E578*T578,2)</f>
        <v>0.91</v>
      </c>
      <c r="V578" s="161"/>
      <c r="W578" s="152"/>
      <c r="X578" s="152"/>
      <c r="Y578" s="152"/>
      <c r="Z578" s="152"/>
      <c r="AA578" s="152"/>
      <c r="AB578" s="152"/>
      <c r="AC578" s="152"/>
      <c r="AD578" s="152"/>
      <c r="AE578" s="152"/>
      <c r="AF578" s="152" t="s">
        <v>325</v>
      </c>
      <c r="AG578" s="152"/>
      <c r="AH578" s="152"/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  <c r="AV578" s="152"/>
      <c r="AW578" s="152"/>
      <c r="AX578" s="152"/>
      <c r="AY578" s="152"/>
      <c r="AZ578" s="152"/>
      <c r="BA578" s="152"/>
      <c r="BB578" s="152"/>
      <c r="BC578" s="152"/>
      <c r="BD578" s="152"/>
      <c r="BE578" s="152"/>
      <c r="BF578" s="152"/>
      <c r="BG578" s="152"/>
    </row>
    <row r="579" spans="1:59" outlineLevel="1" x14ac:dyDescent="0.2">
      <c r="A579" s="159"/>
      <c r="B579" s="160"/>
      <c r="C579" s="248" t="s">
        <v>2496</v>
      </c>
      <c r="D579" s="249"/>
      <c r="E579" s="249"/>
      <c r="F579" s="249"/>
      <c r="G579" s="249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52"/>
      <c r="X579" s="152"/>
      <c r="Y579" s="152"/>
      <c r="Z579" s="152"/>
      <c r="AA579" s="152"/>
      <c r="AB579" s="152"/>
      <c r="AC579" s="152"/>
      <c r="AD579" s="152"/>
      <c r="AE579" s="152"/>
      <c r="AF579" s="152" t="s">
        <v>272</v>
      </c>
      <c r="AG579" s="152"/>
      <c r="AH579" s="152"/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  <c r="AV579" s="152"/>
      <c r="AW579" s="152"/>
      <c r="AX579" s="152"/>
      <c r="AY579" s="152"/>
      <c r="AZ579" s="152"/>
      <c r="BA579" s="152"/>
      <c r="BB579" s="152"/>
      <c r="BC579" s="152"/>
      <c r="BD579" s="152"/>
      <c r="BE579" s="152"/>
      <c r="BF579" s="152"/>
      <c r="BG579" s="152"/>
    </row>
    <row r="580" spans="1:59" outlineLevel="1" x14ac:dyDescent="0.2">
      <c r="A580" s="159"/>
      <c r="B580" s="160"/>
      <c r="C580" s="193" t="s">
        <v>3352</v>
      </c>
      <c r="D580" s="191"/>
      <c r="E580" s="192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52"/>
      <c r="X580" s="152"/>
      <c r="Y580" s="152"/>
      <c r="Z580" s="152"/>
      <c r="AA580" s="152"/>
      <c r="AB580" s="152"/>
      <c r="AC580" s="152"/>
      <c r="AD580" s="152"/>
      <c r="AE580" s="152"/>
      <c r="AF580" s="152" t="s">
        <v>329</v>
      </c>
      <c r="AG580" s="152">
        <v>0</v>
      </c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  <c r="AV580" s="152"/>
      <c r="AW580" s="152"/>
      <c r="AX580" s="152"/>
      <c r="AY580" s="152"/>
      <c r="AZ580" s="152"/>
      <c r="BA580" s="152"/>
      <c r="BB580" s="152"/>
      <c r="BC580" s="152"/>
      <c r="BD580" s="152"/>
      <c r="BE580" s="152"/>
      <c r="BF580" s="152"/>
      <c r="BG580" s="152"/>
    </row>
    <row r="581" spans="1:59" outlineLevel="1" x14ac:dyDescent="0.2">
      <c r="A581" s="159"/>
      <c r="B581" s="160"/>
      <c r="C581" s="193" t="s">
        <v>3353</v>
      </c>
      <c r="D581" s="191"/>
      <c r="E581" s="192">
        <v>0.97</v>
      </c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52"/>
      <c r="X581" s="152"/>
      <c r="Y581" s="152"/>
      <c r="Z581" s="152"/>
      <c r="AA581" s="152"/>
      <c r="AB581" s="152"/>
      <c r="AC581" s="152"/>
      <c r="AD581" s="152"/>
      <c r="AE581" s="152"/>
      <c r="AF581" s="152" t="s">
        <v>329</v>
      </c>
      <c r="AG581" s="152">
        <v>0</v>
      </c>
      <c r="AH581" s="152"/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  <c r="AV581" s="152"/>
      <c r="AW581" s="152"/>
      <c r="AX581" s="152"/>
      <c r="AY581" s="152"/>
      <c r="AZ581" s="152"/>
      <c r="BA581" s="152"/>
      <c r="BB581" s="152"/>
      <c r="BC581" s="152"/>
      <c r="BD581" s="152"/>
      <c r="BE581" s="152"/>
      <c r="BF581" s="152"/>
      <c r="BG581" s="152"/>
    </row>
    <row r="582" spans="1:59" outlineLevel="1" x14ac:dyDescent="0.2">
      <c r="A582" s="171">
        <v>126</v>
      </c>
      <c r="B582" s="172" t="s">
        <v>2499</v>
      </c>
      <c r="C582" s="187" t="s">
        <v>2500</v>
      </c>
      <c r="D582" s="173" t="s">
        <v>369</v>
      </c>
      <c r="E582" s="174">
        <v>0.97</v>
      </c>
      <c r="F582" s="175"/>
      <c r="G582" s="176">
        <f>ROUND(E582*F582,2)</f>
        <v>0</v>
      </c>
      <c r="H582" s="175"/>
      <c r="I582" s="176">
        <f>ROUND(E582*H582,2)</f>
        <v>0</v>
      </c>
      <c r="J582" s="175"/>
      <c r="K582" s="176">
        <f>ROUND(E582*J582,2)</f>
        <v>0</v>
      </c>
      <c r="L582" s="176">
        <v>15</v>
      </c>
      <c r="M582" s="176">
        <f>G582*(1+L582/100)</f>
        <v>0</v>
      </c>
      <c r="N582" s="176">
        <v>0</v>
      </c>
      <c r="O582" s="176">
        <f>ROUND(E582*N582,2)</f>
        <v>0</v>
      </c>
      <c r="P582" s="176">
        <v>0</v>
      </c>
      <c r="Q582" s="176">
        <f>ROUND(E582*P582,2)</f>
        <v>0</v>
      </c>
      <c r="R582" s="176"/>
      <c r="S582" s="176" t="s">
        <v>265</v>
      </c>
      <c r="T582" s="161">
        <v>0</v>
      </c>
      <c r="U582" s="161">
        <f>ROUND(E582*T582,2)</f>
        <v>0</v>
      </c>
      <c r="V582" s="161"/>
      <c r="W582" s="152"/>
      <c r="X582" s="152"/>
      <c r="Y582" s="152"/>
      <c r="Z582" s="152"/>
      <c r="AA582" s="152"/>
      <c r="AB582" s="152"/>
      <c r="AC582" s="152"/>
      <c r="AD582" s="152"/>
      <c r="AE582" s="152"/>
      <c r="AF582" s="152" t="s">
        <v>325</v>
      </c>
      <c r="AG582" s="152"/>
      <c r="AH582" s="152"/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  <c r="AV582" s="152"/>
      <c r="AW582" s="152"/>
      <c r="AX582" s="152"/>
      <c r="AY582" s="152"/>
      <c r="AZ582" s="152"/>
      <c r="BA582" s="152"/>
      <c r="BB582" s="152"/>
      <c r="BC582" s="152"/>
      <c r="BD582" s="152"/>
      <c r="BE582" s="152"/>
      <c r="BF582" s="152"/>
      <c r="BG582" s="152"/>
    </row>
    <row r="583" spans="1:59" outlineLevel="1" x14ac:dyDescent="0.2">
      <c r="A583" s="159"/>
      <c r="B583" s="160"/>
      <c r="C583" s="248" t="s">
        <v>2500</v>
      </c>
      <c r="D583" s="249"/>
      <c r="E583" s="249"/>
      <c r="F583" s="249"/>
      <c r="G583" s="249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52"/>
      <c r="X583" s="152"/>
      <c r="Y583" s="152"/>
      <c r="Z583" s="152"/>
      <c r="AA583" s="152"/>
      <c r="AB583" s="152"/>
      <c r="AC583" s="152"/>
      <c r="AD583" s="152"/>
      <c r="AE583" s="152"/>
      <c r="AF583" s="152" t="s">
        <v>272</v>
      </c>
      <c r="AG583" s="152"/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  <c r="AV583" s="152"/>
      <c r="AW583" s="152"/>
      <c r="AX583" s="152"/>
      <c r="AY583" s="152"/>
      <c r="AZ583" s="152"/>
      <c r="BA583" s="152"/>
      <c r="BB583" s="152"/>
      <c r="BC583" s="152"/>
      <c r="BD583" s="152"/>
      <c r="BE583" s="152"/>
      <c r="BF583" s="152"/>
      <c r="BG583" s="152"/>
    </row>
    <row r="584" spans="1:59" outlineLevel="1" x14ac:dyDescent="0.2">
      <c r="A584" s="159"/>
      <c r="B584" s="160"/>
      <c r="C584" s="193" t="s">
        <v>3354</v>
      </c>
      <c r="D584" s="191"/>
      <c r="E584" s="192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52"/>
      <c r="X584" s="152"/>
      <c r="Y584" s="152"/>
      <c r="Z584" s="152"/>
      <c r="AA584" s="152"/>
      <c r="AB584" s="152"/>
      <c r="AC584" s="152"/>
      <c r="AD584" s="152"/>
      <c r="AE584" s="152"/>
      <c r="AF584" s="152" t="s">
        <v>329</v>
      </c>
      <c r="AG584" s="152">
        <v>0</v>
      </c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  <c r="AV584" s="152"/>
      <c r="AW584" s="152"/>
      <c r="AX584" s="152"/>
      <c r="AY584" s="152"/>
      <c r="AZ584" s="152"/>
      <c r="BA584" s="152"/>
      <c r="BB584" s="152"/>
      <c r="BC584" s="152"/>
      <c r="BD584" s="152"/>
      <c r="BE584" s="152"/>
      <c r="BF584" s="152"/>
      <c r="BG584" s="152"/>
    </row>
    <row r="585" spans="1:59" outlineLevel="1" x14ac:dyDescent="0.2">
      <c r="A585" s="159"/>
      <c r="B585" s="160"/>
      <c r="C585" s="193" t="s">
        <v>3353</v>
      </c>
      <c r="D585" s="191"/>
      <c r="E585" s="192">
        <v>0.97</v>
      </c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52"/>
      <c r="X585" s="152"/>
      <c r="Y585" s="152"/>
      <c r="Z585" s="152"/>
      <c r="AA585" s="152"/>
      <c r="AB585" s="152"/>
      <c r="AC585" s="152"/>
      <c r="AD585" s="152"/>
      <c r="AE585" s="152"/>
      <c r="AF585" s="152" t="s">
        <v>329</v>
      </c>
      <c r="AG585" s="152">
        <v>0</v>
      </c>
      <c r="AH585" s="152"/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  <c r="AV585" s="152"/>
      <c r="AW585" s="152"/>
      <c r="AX585" s="152"/>
      <c r="AY585" s="152"/>
      <c r="AZ585" s="152"/>
      <c r="BA585" s="152"/>
      <c r="BB585" s="152"/>
      <c r="BC585" s="152"/>
      <c r="BD585" s="152"/>
      <c r="BE585" s="152"/>
      <c r="BF585" s="152"/>
      <c r="BG585" s="152"/>
    </row>
    <row r="586" spans="1:59" outlineLevel="1" x14ac:dyDescent="0.2">
      <c r="A586" s="171">
        <v>127</v>
      </c>
      <c r="B586" s="172" t="s">
        <v>2502</v>
      </c>
      <c r="C586" s="187" t="s">
        <v>2503</v>
      </c>
      <c r="D586" s="173" t="s">
        <v>369</v>
      </c>
      <c r="E586" s="174">
        <v>8.73</v>
      </c>
      <c r="F586" s="175"/>
      <c r="G586" s="176">
        <f>ROUND(E586*F586,2)</f>
        <v>0</v>
      </c>
      <c r="H586" s="175"/>
      <c r="I586" s="176">
        <f>ROUND(E586*H586,2)</f>
        <v>0</v>
      </c>
      <c r="J586" s="175"/>
      <c r="K586" s="176">
        <f>ROUND(E586*J586,2)</f>
        <v>0</v>
      </c>
      <c r="L586" s="176">
        <v>15</v>
      </c>
      <c r="M586" s="176">
        <f>G586*(1+L586/100)</f>
        <v>0</v>
      </c>
      <c r="N586" s="176">
        <v>0</v>
      </c>
      <c r="O586" s="176">
        <f>ROUND(E586*N586,2)</f>
        <v>0</v>
      </c>
      <c r="P586" s="176">
        <v>0</v>
      </c>
      <c r="Q586" s="176">
        <f>ROUND(E586*P586,2)</f>
        <v>0</v>
      </c>
      <c r="R586" s="176"/>
      <c r="S586" s="176" t="s">
        <v>265</v>
      </c>
      <c r="T586" s="161">
        <v>0</v>
      </c>
      <c r="U586" s="161">
        <f>ROUND(E586*T586,2)</f>
        <v>0</v>
      </c>
      <c r="V586" s="161"/>
      <c r="W586" s="152"/>
      <c r="X586" s="152"/>
      <c r="Y586" s="152"/>
      <c r="Z586" s="152"/>
      <c r="AA586" s="152"/>
      <c r="AB586" s="152"/>
      <c r="AC586" s="152"/>
      <c r="AD586" s="152"/>
      <c r="AE586" s="152"/>
      <c r="AF586" s="152" t="s">
        <v>325</v>
      </c>
      <c r="AG586" s="152"/>
      <c r="AH586" s="152"/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  <c r="AV586" s="152"/>
      <c r="AW586" s="152"/>
      <c r="AX586" s="152"/>
      <c r="AY586" s="152"/>
      <c r="AZ586" s="152"/>
      <c r="BA586" s="152"/>
      <c r="BB586" s="152"/>
      <c r="BC586" s="152"/>
      <c r="BD586" s="152"/>
      <c r="BE586" s="152"/>
      <c r="BF586" s="152"/>
      <c r="BG586" s="152"/>
    </row>
    <row r="587" spans="1:59" outlineLevel="1" x14ac:dyDescent="0.2">
      <c r="A587" s="159"/>
      <c r="B587" s="160"/>
      <c r="C587" s="248" t="s">
        <v>2503</v>
      </c>
      <c r="D587" s="249"/>
      <c r="E587" s="249"/>
      <c r="F587" s="249"/>
      <c r="G587" s="249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52"/>
      <c r="X587" s="152"/>
      <c r="Y587" s="152"/>
      <c r="Z587" s="152"/>
      <c r="AA587" s="152"/>
      <c r="AB587" s="152"/>
      <c r="AC587" s="152"/>
      <c r="AD587" s="152"/>
      <c r="AE587" s="152"/>
      <c r="AF587" s="152" t="s">
        <v>272</v>
      </c>
      <c r="AG587" s="152"/>
      <c r="AH587" s="152"/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  <c r="AV587" s="152"/>
      <c r="AW587" s="152"/>
      <c r="AX587" s="152"/>
      <c r="AY587" s="152"/>
      <c r="AZ587" s="152"/>
      <c r="BA587" s="152"/>
      <c r="BB587" s="152"/>
      <c r="BC587" s="152"/>
      <c r="BD587" s="152"/>
      <c r="BE587" s="152"/>
      <c r="BF587" s="152"/>
      <c r="BG587" s="152"/>
    </row>
    <row r="588" spans="1:59" outlineLevel="1" x14ac:dyDescent="0.2">
      <c r="A588" s="159"/>
      <c r="B588" s="160"/>
      <c r="C588" s="193" t="s">
        <v>3355</v>
      </c>
      <c r="D588" s="191"/>
      <c r="E588" s="192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52"/>
      <c r="X588" s="152"/>
      <c r="Y588" s="152"/>
      <c r="Z588" s="152"/>
      <c r="AA588" s="152"/>
      <c r="AB588" s="152"/>
      <c r="AC588" s="152"/>
      <c r="AD588" s="152"/>
      <c r="AE588" s="152"/>
      <c r="AF588" s="152" t="s">
        <v>329</v>
      </c>
      <c r="AG588" s="152">
        <v>0</v>
      </c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  <c r="AV588" s="152"/>
      <c r="AW588" s="152"/>
      <c r="AX588" s="152"/>
      <c r="AY588" s="152"/>
      <c r="AZ588" s="152"/>
      <c r="BA588" s="152"/>
      <c r="BB588" s="152"/>
      <c r="BC588" s="152"/>
      <c r="BD588" s="152"/>
      <c r="BE588" s="152"/>
      <c r="BF588" s="152"/>
      <c r="BG588" s="152"/>
    </row>
    <row r="589" spans="1:59" outlineLevel="1" x14ac:dyDescent="0.2">
      <c r="A589" s="159"/>
      <c r="B589" s="160"/>
      <c r="C589" s="193" t="s">
        <v>3356</v>
      </c>
      <c r="D589" s="191"/>
      <c r="E589" s="192">
        <v>8.73</v>
      </c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52"/>
      <c r="X589" s="152"/>
      <c r="Y589" s="152"/>
      <c r="Z589" s="152"/>
      <c r="AA589" s="152"/>
      <c r="AB589" s="152"/>
      <c r="AC589" s="152"/>
      <c r="AD589" s="152"/>
      <c r="AE589" s="152"/>
      <c r="AF589" s="152" t="s">
        <v>329</v>
      </c>
      <c r="AG589" s="152">
        <v>0</v>
      </c>
      <c r="AH589" s="152"/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  <c r="AV589" s="152"/>
      <c r="AW589" s="152"/>
      <c r="AX589" s="152"/>
      <c r="AY589" s="152"/>
      <c r="AZ589" s="152"/>
      <c r="BA589" s="152"/>
      <c r="BB589" s="152"/>
      <c r="BC589" s="152"/>
      <c r="BD589" s="152"/>
      <c r="BE589" s="152"/>
      <c r="BF589" s="152"/>
      <c r="BG589" s="152"/>
    </row>
    <row r="590" spans="1:59" outlineLevel="1" x14ac:dyDescent="0.2">
      <c r="A590" s="171">
        <v>128</v>
      </c>
      <c r="B590" s="172" t="s">
        <v>2506</v>
      </c>
      <c r="C590" s="187" t="s">
        <v>2507</v>
      </c>
      <c r="D590" s="173" t="s">
        <v>369</v>
      </c>
      <c r="E590" s="174">
        <v>0.97</v>
      </c>
      <c r="F590" s="175"/>
      <c r="G590" s="176">
        <f>ROUND(E590*F590,2)</f>
        <v>0</v>
      </c>
      <c r="H590" s="175"/>
      <c r="I590" s="176">
        <f>ROUND(E590*H590,2)</f>
        <v>0</v>
      </c>
      <c r="J590" s="175"/>
      <c r="K590" s="176">
        <f>ROUND(E590*J590,2)</f>
        <v>0</v>
      </c>
      <c r="L590" s="176">
        <v>15</v>
      </c>
      <c r="M590" s="176">
        <f>G590*(1+L590/100)</f>
        <v>0</v>
      </c>
      <c r="N590" s="176">
        <v>0</v>
      </c>
      <c r="O590" s="176">
        <f>ROUND(E590*N590,2)</f>
        <v>0</v>
      </c>
      <c r="P590" s="176">
        <v>0</v>
      </c>
      <c r="Q590" s="176">
        <f>ROUND(E590*P590,2)</f>
        <v>0</v>
      </c>
      <c r="R590" s="176"/>
      <c r="S590" s="176" t="s">
        <v>265</v>
      </c>
      <c r="T590" s="161">
        <v>0</v>
      </c>
      <c r="U590" s="161">
        <f>ROUND(E590*T590,2)</f>
        <v>0</v>
      </c>
      <c r="V590" s="161"/>
      <c r="W590" s="152"/>
      <c r="X590" s="152"/>
      <c r="Y590" s="152"/>
      <c r="Z590" s="152"/>
      <c r="AA590" s="152"/>
      <c r="AB590" s="152"/>
      <c r="AC590" s="152"/>
      <c r="AD590" s="152"/>
      <c r="AE590" s="152"/>
      <c r="AF590" s="152" t="s">
        <v>325</v>
      </c>
      <c r="AG590" s="152"/>
      <c r="AH590" s="152"/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  <c r="AV590" s="152"/>
      <c r="AW590" s="152"/>
      <c r="AX590" s="152"/>
      <c r="AY590" s="152"/>
      <c r="AZ590" s="152"/>
      <c r="BA590" s="152"/>
      <c r="BB590" s="152"/>
      <c r="BC590" s="152"/>
      <c r="BD590" s="152"/>
      <c r="BE590" s="152"/>
      <c r="BF590" s="152"/>
      <c r="BG590" s="152"/>
    </row>
    <row r="591" spans="1:59" outlineLevel="1" x14ac:dyDescent="0.2">
      <c r="A591" s="159"/>
      <c r="B591" s="160"/>
      <c r="C591" s="248" t="s">
        <v>2507</v>
      </c>
      <c r="D591" s="249"/>
      <c r="E591" s="249"/>
      <c r="F591" s="249"/>
      <c r="G591" s="249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52"/>
      <c r="X591" s="152"/>
      <c r="Y591" s="152"/>
      <c r="Z591" s="152"/>
      <c r="AA591" s="152"/>
      <c r="AB591" s="152"/>
      <c r="AC591" s="152"/>
      <c r="AD591" s="152"/>
      <c r="AE591" s="152"/>
      <c r="AF591" s="152" t="s">
        <v>272</v>
      </c>
      <c r="AG591" s="152"/>
      <c r="AH591" s="152"/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  <c r="AV591" s="152"/>
      <c r="AW591" s="152"/>
      <c r="AX591" s="152"/>
      <c r="AY591" s="152"/>
      <c r="AZ591" s="152"/>
      <c r="BA591" s="152"/>
      <c r="BB591" s="152"/>
      <c r="BC591" s="152"/>
      <c r="BD591" s="152"/>
      <c r="BE591" s="152"/>
      <c r="BF591" s="152"/>
      <c r="BG591" s="152"/>
    </row>
    <row r="592" spans="1:59" outlineLevel="1" x14ac:dyDescent="0.2">
      <c r="A592" s="159"/>
      <c r="B592" s="160"/>
      <c r="C592" s="193" t="s">
        <v>3354</v>
      </c>
      <c r="D592" s="191"/>
      <c r="E592" s="192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52"/>
      <c r="X592" s="152"/>
      <c r="Y592" s="152"/>
      <c r="Z592" s="152"/>
      <c r="AA592" s="152"/>
      <c r="AB592" s="152"/>
      <c r="AC592" s="152"/>
      <c r="AD592" s="152"/>
      <c r="AE592" s="152"/>
      <c r="AF592" s="152" t="s">
        <v>329</v>
      </c>
      <c r="AG592" s="152">
        <v>0</v>
      </c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  <c r="AV592" s="152"/>
      <c r="AW592" s="152"/>
      <c r="AX592" s="152"/>
      <c r="AY592" s="152"/>
      <c r="AZ592" s="152"/>
      <c r="BA592" s="152"/>
      <c r="BB592" s="152"/>
      <c r="BC592" s="152"/>
      <c r="BD592" s="152"/>
      <c r="BE592" s="152"/>
      <c r="BF592" s="152"/>
      <c r="BG592" s="152"/>
    </row>
    <row r="593" spans="1:59" outlineLevel="1" x14ac:dyDescent="0.2">
      <c r="A593" s="159"/>
      <c r="B593" s="160"/>
      <c r="C593" s="193" t="s">
        <v>3353</v>
      </c>
      <c r="D593" s="191"/>
      <c r="E593" s="192">
        <v>0.97</v>
      </c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52"/>
      <c r="X593" s="152"/>
      <c r="Y593" s="152"/>
      <c r="Z593" s="152"/>
      <c r="AA593" s="152"/>
      <c r="AB593" s="152"/>
      <c r="AC593" s="152"/>
      <c r="AD593" s="152"/>
      <c r="AE593" s="152"/>
      <c r="AF593" s="152" t="s">
        <v>329</v>
      </c>
      <c r="AG593" s="152">
        <v>0</v>
      </c>
      <c r="AH593" s="152"/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  <c r="AV593" s="152"/>
      <c r="AW593" s="152"/>
      <c r="AX593" s="152"/>
      <c r="AY593" s="152"/>
      <c r="AZ593" s="152"/>
      <c r="BA593" s="152"/>
      <c r="BB593" s="152"/>
      <c r="BC593" s="152"/>
      <c r="BD593" s="152"/>
      <c r="BE593" s="152"/>
      <c r="BF593" s="152"/>
      <c r="BG593" s="152"/>
    </row>
    <row r="594" spans="1:59" outlineLevel="1" x14ac:dyDescent="0.2">
      <c r="A594" s="171">
        <v>129</v>
      </c>
      <c r="B594" s="172" t="s">
        <v>2508</v>
      </c>
      <c r="C594" s="187" t="s">
        <v>2509</v>
      </c>
      <c r="D594" s="173" t="s">
        <v>369</v>
      </c>
      <c r="E594" s="174">
        <v>0.97</v>
      </c>
      <c r="F594" s="175"/>
      <c r="G594" s="176">
        <f>ROUND(E594*F594,2)</f>
        <v>0</v>
      </c>
      <c r="H594" s="175"/>
      <c r="I594" s="176">
        <f>ROUND(E594*H594,2)</f>
        <v>0</v>
      </c>
      <c r="J594" s="175"/>
      <c r="K594" s="176">
        <f>ROUND(E594*J594,2)</f>
        <v>0</v>
      </c>
      <c r="L594" s="176">
        <v>15</v>
      </c>
      <c r="M594" s="176">
        <f>G594*(1+L594/100)</f>
        <v>0</v>
      </c>
      <c r="N594" s="176">
        <v>0</v>
      </c>
      <c r="O594" s="176">
        <f>ROUND(E594*N594,2)</f>
        <v>0</v>
      </c>
      <c r="P594" s="176">
        <v>0</v>
      </c>
      <c r="Q594" s="176">
        <f>ROUND(E594*P594,2)</f>
        <v>0</v>
      </c>
      <c r="R594" s="176" t="s">
        <v>1406</v>
      </c>
      <c r="S594" s="176" t="s">
        <v>269</v>
      </c>
      <c r="T594" s="161">
        <v>0</v>
      </c>
      <c r="U594" s="161">
        <f>ROUND(E594*T594,2)</f>
        <v>0</v>
      </c>
      <c r="V594" s="161"/>
      <c r="W594" s="152"/>
      <c r="X594" s="152"/>
      <c r="Y594" s="152"/>
      <c r="Z594" s="152"/>
      <c r="AA594" s="152"/>
      <c r="AB594" s="152"/>
      <c r="AC594" s="152"/>
      <c r="AD594" s="152"/>
      <c r="AE594" s="152"/>
      <c r="AF594" s="152" t="s">
        <v>325</v>
      </c>
      <c r="AG594" s="152"/>
      <c r="AH594" s="152"/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  <c r="AV594" s="152"/>
      <c r="AW594" s="152"/>
      <c r="AX594" s="152"/>
      <c r="AY594" s="152"/>
      <c r="AZ594" s="152"/>
      <c r="BA594" s="152"/>
      <c r="BB594" s="152"/>
      <c r="BC594" s="152"/>
      <c r="BD594" s="152"/>
      <c r="BE594" s="152"/>
      <c r="BF594" s="152"/>
      <c r="BG594" s="152"/>
    </row>
    <row r="595" spans="1:59" outlineLevel="1" x14ac:dyDescent="0.2">
      <c r="A595" s="159"/>
      <c r="B595" s="160"/>
      <c r="C595" s="248" t="s">
        <v>2509</v>
      </c>
      <c r="D595" s="249"/>
      <c r="E595" s="249"/>
      <c r="F595" s="249"/>
      <c r="G595" s="249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52"/>
      <c r="X595" s="152"/>
      <c r="Y595" s="152"/>
      <c r="Z595" s="152"/>
      <c r="AA595" s="152"/>
      <c r="AB595" s="152"/>
      <c r="AC595" s="152"/>
      <c r="AD595" s="152"/>
      <c r="AE595" s="152"/>
      <c r="AF595" s="152" t="s">
        <v>272</v>
      </c>
      <c r="AG595" s="152"/>
      <c r="AH595" s="152"/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  <c r="AS595" s="152"/>
      <c r="AT595" s="152"/>
      <c r="AU595" s="152"/>
      <c r="AV595" s="152"/>
      <c r="AW595" s="152"/>
      <c r="AX595" s="152"/>
      <c r="AY595" s="152"/>
      <c r="AZ595" s="152"/>
      <c r="BA595" s="152"/>
      <c r="BB595" s="152"/>
      <c r="BC595" s="152"/>
      <c r="BD595" s="152"/>
      <c r="BE595" s="152"/>
      <c r="BF595" s="152"/>
      <c r="BG595" s="152"/>
    </row>
    <row r="596" spans="1:59" outlineLevel="1" x14ac:dyDescent="0.2">
      <c r="A596" s="159"/>
      <c r="B596" s="160"/>
      <c r="C596" s="193" t="s">
        <v>3354</v>
      </c>
      <c r="D596" s="191"/>
      <c r="E596" s="192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52"/>
      <c r="X596" s="152"/>
      <c r="Y596" s="152"/>
      <c r="Z596" s="152"/>
      <c r="AA596" s="152"/>
      <c r="AB596" s="152"/>
      <c r="AC596" s="152"/>
      <c r="AD596" s="152"/>
      <c r="AE596" s="152"/>
      <c r="AF596" s="152" t="s">
        <v>329</v>
      </c>
      <c r="AG596" s="152">
        <v>0</v>
      </c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  <c r="AV596" s="152"/>
      <c r="AW596" s="152"/>
      <c r="AX596" s="152"/>
      <c r="AY596" s="152"/>
      <c r="AZ596" s="152"/>
      <c r="BA596" s="152"/>
      <c r="BB596" s="152"/>
      <c r="BC596" s="152"/>
      <c r="BD596" s="152"/>
      <c r="BE596" s="152"/>
      <c r="BF596" s="152"/>
      <c r="BG596" s="152"/>
    </row>
    <row r="597" spans="1:59" outlineLevel="1" x14ac:dyDescent="0.2">
      <c r="A597" s="159"/>
      <c r="B597" s="160"/>
      <c r="C597" s="193" t="s">
        <v>3353</v>
      </c>
      <c r="D597" s="191"/>
      <c r="E597" s="192">
        <v>0.97</v>
      </c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52"/>
      <c r="X597" s="152"/>
      <c r="Y597" s="152"/>
      <c r="Z597" s="152"/>
      <c r="AA597" s="152"/>
      <c r="AB597" s="152"/>
      <c r="AC597" s="152"/>
      <c r="AD597" s="152"/>
      <c r="AE597" s="152"/>
      <c r="AF597" s="152" t="s">
        <v>329</v>
      </c>
      <c r="AG597" s="152">
        <v>0</v>
      </c>
      <c r="AH597" s="152"/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  <c r="AV597" s="152"/>
      <c r="AW597" s="152"/>
      <c r="AX597" s="152"/>
      <c r="AY597" s="152"/>
      <c r="AZ597" s="152"/>
      <c r="BA597" s="152"/>
      <c r="BB597" s="152"/>
      <c r="BC597" s="152"/>
      <c r="BD597" s="152"/>
      <c r="BE597" s="152"/>
      <c r="BF597" s="152"/>
      <c r="BG597" s="152"/>
    </row>
    <row r="598" spans="1:59" x14ac:dyDescent="0.2">
      <c r="A598" s="5"/>
      <c r="B598" s="6"/>
      <c r="C598" s="188"/>
      <c r="D598" s="8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AD598">
        <v>15</v>
      </c>
      <c r="AE598">
        <v>21</v>
      </c>
    </row>
    <row r="599" spans="1:59" x14ac:dyDescent="0.2">
      <c r="A599" s="155"/>
      <c r="B599" s="156" t="s">
        <v>29</v>
      </c>
      <c r="C599" s="189"/>
      <c r="D599" s="157"/>
      <c r="E599" s="158"/>
      <c r="F599" s="158"/>
      <c r="G599" s="184">
        <f>G8+G32+G71+G84+G93+G224+G383+G539+G562+G567+G571+G577</f>
        <v>0</v>
      </c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AD599">
        <f>SUMIF(L7:L597,AD598,G7:G597)</f>
        <v>0</v>
      </c>
      <c r="AE599">
        <f>SUMIF(L7:L597,AE598,G7:G597)</f>
        <v>0</v>
      </c>
      <c r="AF599" t="s">
        <v>300</v>
      </c>
    </row>
    <row r="600" spans="1:59" x14ac:dyDescent="0.2">
      <c r="C600" s="190"/>
      <c r="D600" s="143"/>
      <c r="AF600" t="s">
        <v>319</v>
      </c>
    </row>
    <row r="601" spans="1:59" x14ac:dyDescent="0.2">
      <c r="D601" s="143"/>
    </row>
    <row r="602" spans="1:59" x14ac:dyDescent="0.2">
      <c r="D602" s="143"/>
    </row>
    <row r="603" spans="1:59" x14ac:dyDescent="0.2">
      <c r="D603" s="143"/>
    </row>
    <row r="604" spans="1:59" x14ac:dyDescent="0.2">
      <c r="D604" s="143"/>
    </row>
    <row r="605" spans="1:59" x14ac:dyDescent="0.2">
      <c r="D605" s="143"/>
    </row>
    <row r="606" spans="1:59" x14ac:dyDescent="0.2">
      <c r="D606" s="143"/>
    </row>
    <row r="607" spans="1:59" x14ac:dyDescent="0.2">
      <c r="D607" s="143"/>
    </row>
    <row r="608" spans="1:59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ZdrQVUNYEwGDOZhrCnnwCpK21HZNijUgZTEJa0STgsaQTIAfCAFgpf2rGs+Pty9FE4OS1KErGbbAmmjOOrIsag==" saltValue="+vyWouUxnVSf38LVFBozCA==" spinCount="100000" sheet="1"/>
  <mergeCells count="195">
    <mergeCell ref="A1:G1"/>
    <mergeCell ref="C2:G2"/>
    <mergeCell ref="C3:G3"/>
    <mergeCell ref="C4:G4"/>
    <mergeCell ref="C10:G10"/>
    <mergeCell ref="C11:G11"/>
    <mergeCell ref="C34:G34"/>
    <mergeCell ref="C38:G38"/>
    <mergeCell ref="C39:G39"/>
    <mergeCell ref="C43:G43"/>
    <mergeCell ref="C44:G44"/>
    <mergeCell ref="C48:G48"/>
    <mergeCell ref="C14:G14"/>
    <mergeCell ref="C15:G15"/>
    <mergeCell ref="C21:G21"/>
    <mergeCell ref="C22:G22"/>
    <mergeCell ref="C28:G28"/>
    <mergeCell ref="C29:G29"/>
    <mergeCell ref="C67:G67"/>
    <mergeCell ref="C68:G68"/>
    <mergeCell ref="C73:G73"/>
    <mergeCell ref="C74:G74"/>
    <mergeCell ref="C75:G75"/>
    <mergeCell ref="C81:G81"/>
    <mergeCell ref="C52:G52"/>
    <mergeCell ref="C53:G53"/>
    <mergeCell ref="C57:G57"/>
    <mergeCell ref="C58:G58"/>
    <mergeCell ref="C62:G62"/>
    <mergeCell ref="C63:G63"/>
    <mergeCell ref="C107:G107"/>
    <mergeCell ref="C108:G108"/>
    <mergeCell ref="C111:G111"/>
    <mergeCell ref="C115:G115"/>
    <mergeCell ref="C119:G119"/>
    <mergeCell ref="C123:G123"/>
    <mergeCell ref="C82:G82"/>
    <mergeCell ref="C86:G86"/>
    <mergeCell ref="C90:G90"/>
    <mergeCell ref="C95:G95"/>
    <mergeCell ref="C99:G99"/>
    <mergeCell ref="C103:G103"/>
    <mergeCell ref="C145:G145"/>
    <mergeCell ref="C146:G146"/>
    <mergeCell ref="C147:G147"/>
    <mergeCell ref="C151:G151"/>
    <mergeCell ref="C152:G152"/>
    <mergeCell ref="C153:G153"/>
    <mergeCell ref="C127:G127"/>
    <mergeCell ref="C131:G131"/>
    <mergeCell ref="C135:G135"/>
    <mergeCell ref="C136:G136"/>
    <mergeCell ref="C140:G140"/>
    <mergeCell ref="C141:G141"/>
    <mergeCell ref="C172:G172"/>
    <mergeCell ref="C176:G176"/>
    <mergeCell ref="C177:G177"/>
    <mergeCell ref="C181:G181"/>
    <mergeCell ref="C182:G182"/>
    <mergeCell ref="C186:G186"/>
    <mergeCell ref="C157:G157"/>
    <mergeCell ref="C158:G158"/>
    <mergeCell ref="C162:G162"/>
    <mergeCell ref="C166:G166"/>
    <mergeCell ref="C167:G167"/>
    <mergeCell ref="C171:G171"/>
    <mergeCell ref="C202:G202"/>
    <mergeCell ref="C206:G206"/>
    <mergeCell ref="C207:G207"/>
    <mergeCell ref="C211:G211"/>
    <mergeCell ref="C212:G212"/>
    <mergeCell ref="C216:G216"/>
    <mergeCell ref="C187:G187"/>
    <mergeCell ref="C191:G191"/>
    <mergeCell ref="C192:G192"/>
    <mergeCell ref="C196:G196"/>
    <mergeCell ref="C197:G197"/>
    <mergeCell ref="C201:G201"/>
    <mergeCell ref="C242:G242"/>
    <mergeCell ref="C246:G246"/>
    <mergeCell ref="C247:G247"/>
    <mergeCell ref="C248:G248"/>
    <mergeCell ref="C252:G252"/>
    <mergeCell ref="C253:G253"/>
    <mergeCell ref="C220:G220"/>
    <mergeCell ref="C221:G221"/>
    <mergeCell ref="C226:G226"/>
    <mergeCell ref="C230:G230"/>
    <mergeCell ref="C234:G234"/>
    <mergeCell ref="C238:G238"/>
    <mergeCell ref="C266:G266"/>
    <mergeCell ref="C270:G270"/>
    <mergeCell ref="C271:G271"/>
    <mergeCell ref="C272:G272"/>
    <mergeCell ref="C276:G276"/>
    <mergeCell ref="C277:G277"/>
    <mergeCell ref="C254:G254"/>
    <mergeCell ref="C258:G258"/>
    <mergeCell ref="C259:G259"/>
    <mergeCell ref="C260:G260"/>
    <mergeCell ref="C264:G264"/>
    <mergeCell ref="C265:G265"/>
    <mergeCell ref="C296:G296"/>
    <mergeCell ref="C297:G297"/>
    <mergeCell ref="C301:G301"/>
    <mergeCell ref="C305:G305"/>
    <mergeCell ref="C309:G309"/>
    <mergeCell ref="C313:G313"/>
    <mergeCell ref="C281:G281"/>
    <mergeCell ref="C282:G282"/>
    <mergeCell ref="C286:G286"/>
    <mergeCell ref="C287:G287"/>
    <mergeCell ref="C291:G291"/>
    <mergeCell ref="C292:G292"/>
    <mergeCell ref="C341:G341"/>
    <mergeCell ref="C345:G345"/>
    <mergeCell ref="C349:G349"/>
    <mergeCell ref="C353:G353"/>
    <mergeCell ref="C354:G354"/>
    <mergeCell ref="C358:G358"/>
    <mergeCell ref="C317:G317"/>
    <mergeCell ref="C321:G321"/>
    <mergeCell ref="C325:G325"/>
    <mergeCell ref="C329:G329"/>
    <mergeCell ref="C333:G333"/>
    <mergeCell ref="C337:G337"/>
    <mergeCell ref="C380:G380"/>
    <mergeCell ref="C385:G385"/>
    <mergeCell ref="C389:G389"/>
    <mergeCell ref="C390:G390"/>
    <mergeCell ref="C394:G394"/>
    <mergeCell ref="C398:G398"/>
    <mergeCell ref="C362:G362"/>
    <mergeCell ref="C366:G366"/>
    <mergeCell ref="C370:G370"/>
    <mergeCell ref="C371:G371"/>
    <mergeCell ref="C375:G375"/>
    <mergeCell ref="C379:G379"/>
    <mergeCell ref="C426:G426"/>
    <mergeCell ref="C430:G430"/>
    <mergeCell ref="C431:G431"/>
    <mergeCell ref="C435:G435"/>
    <mergeCell ref="C439:G439"/>
    <mergeCell ref="C443:G443"/>
    <mergeCell ref="C402:G402"/>
    <mergeCell ref="C406:G406"/>
    <mergeCell ref="C410:G410"/>
    <mergeCell ref="C414:G414"/>
    <mergeCell ref="C418:G418"/>
    <mergeCell ref="C422:G422"/>
    <mergeCell ref="C471:G471"/>
    <mergeCell ref="C475:G475"/>
    <mergeCell ref="C479:G479"/>
    <mergeCell ref="C480:G480"/>
    <mergeCell ref="C484:G484"/>
    <mergeCell ref="C488:G488"/>
    <mergeCell ref="C447:G447"/>
    <mergeCell ref="C451:G451"/>
    <mergeCell ref="C455:G455"/>
    <mergeCell ref="C459:G459"/>
    <mergeCell ref="C463:G463"/>
    <mergeCell ref="C467:G467"/>
    <mergeCell ref="C510:G510"/>
    <mergeCell ref="C513:G513"/>
    <mergeCell ref="C514:G514"/>
    <mergeCell ref="C518:G518"/>
    <mergeCell ref="C519:G519"/>
    <mergeCell ref="C523:G523"/>
    <mergeCell ref="C492:G492"/>
    <mergeCell ref="C496:G496"/>
    <mergeCell ref="C500:G500"/>
    <mergeCell ref="C504:G504"/>
    <mergeCell ref="C505:G505"/>
    <mergeCell ref="C509:G509"/>
    <mergeCell ref="C549:G549"/>
    <mergeCell ref="C550:G550"/>
    <mergeCell ref="C553:G553"/>
    <mergeCell ref="C554:G554"/>
    <mergeCell ref="C558:G558"/>
    <mergeCell ref="C559:G559"/>
    <mergeCell ref="C527:G527"/>
    <mergeCell ref="C531:G531"/>
    <mergeCell ref="C535:G535"/>
    <mergeCell ref="C536:G536"/>
    <mergeCell ref="C541:G541"/>
    <mergeCell ref="C545:G545"/>
    <mergeCell ref="C587:G587"/>
    <mergeCell ref="C591:G591"/>
    <mergeCell ref="C595:G595"/>
    <mergeCell ref="C564:G564"/>
    <mergeCell ref="C569:G569"/>
    <mergeCell ref="C573:G573"/>
    <mergeCell ref="C574:G574"/>
    <mergeCell ref="C579:G579"/>
    <mergeCell ref="C583:G58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</cols>
  <sheetData>
    <row r="1" spans="1:59" ht="15.75" customHeight="1" x14ac:dyDescent="0.25">
      <c r="A1" s="250" t="s">
        <v>320</v>
      </c>
      <c r="B1" s="250"/>
      <c r="C1" s="250"/>
      <c r="D1" s="250"/>
      <c r="E1" s="250"/>
      <c r="F1" s="250"/>
      <c r="G1" s="250"/>
      <c r="AF1" t="s">
        <v>236</v>
      </c>
    </row>
    <row r="2" spans="1:59" ht="24.95" customHeight="1" x14ac:dyDescent="0.2">
      <c r="A2" s="144" t="s">
        <v>7</v>
      </c>
      <c r="B2" s="73" t="s">
        <v>44</v>
      </c>
      <c r="C2" s="251" t="s">
        <v>45</v>
      </c>
      <c r="D2" s="252"/>
      <c r="E2" s="252"/>
      <c r="F2" s="252"/>
      <c r="G2" s="253"/>
      <c r="AF2" t="s">
        <v>237</v>
      </c>
    </row>
    <row r="3" spans="1:59" ht="24.95" customHeight="1" x14ac:dyDescent="0.2">
      <c r="A3" s="144" t="s">
        <v>8</v>
      </c>
      <c r="B3" s="73" t="s">
        <v>86</v>
      </c>
      <c r="C3" s="251" t="s">
        <v>87</v>
      </c>
      <c r="D3" s="252"/>
      <c r="E3" s="252"/>
      <c r="F3" s="252"/>
      <c r="G3" s="253"/>
      <c r="AB3" s="90" t="s">
        <v>237</v>
      </c>
      <c r="AF3" t="s">
        <v>239</v>
      </c>
    </row>
    <row r="4" spans="1:59" ht="24.95" customHeight="1" x14ac:dyDescent="0.2">
      <c r="A4" s="145" t="s">
        <v>9</v>
      </c>
      <c r="B4" s="146" t="s">
        <v>94</v>
      </c>
      <c r="C4" s="254" t="s">
        <v>83</v>
      </c>
      <c r="D4" s="255"/>
      <c r="E4" s="255"/>
      <c r="F4" s="255"/>
      <c r="G4" s="256"/>
      <c r="AF4" t="s">
        <v>240</v>
      </c>
    </row>
    <row r="5" spans="1:59" x14ac:dyDescent="0.2">
      <c r="D5" s="143"/>
    </row>
    <row r="6" spans="1:59" ht="38.25" x14ac:dyDescent="0.2">
      <c r="A6" s="148" t="s">
        <v>241</v>
      </c>
      <c r="B6" s="150" t="s">
        <v>242</v>
      </c>
      <c r="C6" s="150" t="s">
        <v>243</v>
      </c>
      <c r="D6" s="149" t="s">
        <v>244</v>
      </c>
      <c r="E6" s="148" t="s">
        <v>245</v>
      </c>
      <c r="F6" s="147" t="s">
        <v>246</v>
      </c>
      <c r="G6" s="148" t="s">
        <v>29</v>
      </c>
      <c r="H6" s="151" t="s">
        <v>30</v>
      </c>
      <c r="I6" s="151" t="s">
        <v>247</v>
      </c>
      <c r="J6" s="151" t="s">
        <v>31</v>
      </c>
      <c r="K6" s="151" t="s">
        <v>248</v>
      </c>
      <c r="L6" s="151" t="s">
        <v>249</v>
      </c>
      <c r="M6" s="151" t="s">
        <v>250</v>
      </c>
      <c r="N6" s="151" t="s">
        <v>251</v>
      </c>
      <c r="O6" s="151" t="s">
        <v>252</v>
      </c>
      <c r="P6" s="151" t="s">
        <v>253</v>
      </c>
      <c r="Q6" s="151" t="s">
        <v>254</v>
      </c>
      <c r="R6" s="151" t="s">
        <v>255</v>
      </c>
      <c r="S6" s="151" t="s">
        <v>256</v>
      </c>
      <c r="T6" s="151" t="s">
        <v>257</v>
      </c>
      <c r="U6" s="151" t="s">
        <v>258</v>
      </c>
      <c r="V6" s="151" t="s">
        <v>259</v>
      </c>
    </row>
    <row r="7" spans="1:59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59" x14ac:dyDescent="0.2">
      <c r="A8" s="166" t="s">
        <v>260</v>
      </c>
      <c r="B8" s="167" t="s">
        <v>102</v>
      </c>
      <c r="C8" s="185" t="s">
        <v>103</v>
      </c>
      <c r="D8" s="168"/>
      <c r="E8" s="169"/>
      <c r="F8" s="170"/>
      <c r="G8" s="170">
        <f>SUMIF(AF9:AF11,"&lt;&gt;NOR",G9:G11)</f>
        <v>0</v>
      </c>
      <c r="H8" s="170"/>
      <c r="I8" s="170">
        <f>SUM(I9:I11)</f>
        <v>0</v>
      </c>
      <c r="J8" s="170"/>
      <c r="K8" s="170">
        <f>SUM(K9:K11)</f>
        <v>0</v>
      </c>
      <c r="L8" s="170"/>
      <c r="M8" s="170">
        <f>SUM(M9:M11)</f>
        <v>0</v>
      </c>
      <c r="N8" s="170"/>
      <c r="O8" s="170">
        <f>SUM(O9:O11)</f>
        <v>0.04</v>
      </c>
      <c r="P8" s="170"/>
      <c r="Q8" s="170">
        <f>SUM(Q9:Q11)</f>
        <v>0</v>
      </c>
      <c r="R8" s="170"/>
      <c r="S8" s="170"/>
      <c r="T8" s="165"/>
      <c r="U8" s="165">
        <f>SUM(U9:U11)</f>
        <v>0</v>
      </c>
      <c r="V8" s="165"/>
      <c r="AF8" t="s">
        <v>261</v>
      </c>
    </row>
    <row r="9" spans="1:59" outlineLevel="1" x14ac:dyDescent="0.2">
      <c r="A9" s="171">
        <v>1</v>
      </c>
      <c r="B9" s="172" t="s">
        <v>1558</v>
      </c>
      <c r="C9" s="187" t="s">
        <v>2513</v>
      </c>
      <c r="D9" s="173" t="s">
        <v>1500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0.04</v>
      </c>
      <c r="O9" s="176">
        <f>ROUND(E9*N9,2)</f>
        <v>0.04</v>
      </c>
      <c r="P9" s="176">
        <v>0</v>
      </c>
      <c r="Q9" s="176">
        <f>ROUND(E9*P9,2)</f>
        <v>0</v>
      </c>
      <c r="R9" s="176"/>
      <c r="S9" s="176" t="s">
        <v>265</v>
      </c>
      <c r="T9" s="161">
        <v>0</v>
      </c>
      <c r="U9" s="161">
        <f>ROUND(E9*T9,2)</f>
        <v>0</v>
      </c>
      <c r="V9" s="161"/>
      <c r="W9" s="152"/>
      <c r="X9" s="152"/>
      <c r="Y9" s="152"/>
      <c r="Z9" s="152"/>
      <c r="AA9" s="152"/>
      <c r="AB9" s="152"/>
      <c r="AC9" s="152"/>
      <c r="AD9" s="152"/>
      <c r="AE9" s="152"/>
      <c r="AF9" s="152" t="s">
        <v>398</v>
      </c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</row>
    <row r="10" spans="1:59" outlineLevel="1" x14ac:dyDescent="0.2">
      <c r="A10" s="159"/>
      <c r="B10" s="160"/>
      <c r="C10" s="248" t="s">
        <v>2514</v>
      </c>
      <c r="D10" s="249"/>
      <c r="E10" s="249"/>
      <c r="F10" s="249"/>
      <c r="G10" s="249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52"/>
      <c r="X10" s="152"/>
      <c r="Y10" s="152"/>
      <c r="Z10" s="152"/>
      <c r="AA10" s="152"/>
      <c r="AB10" s="152"/>
      <c r="AC10" s="152"/>
      <c r="AD10" s="152"/>
      <c r="AE10" s="152"/>
      <c r="AF10" s="152" t="s">
        <v>272</v>
      </c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</row>
    <row r="11" spans="1:59" outlineLevel="1" x14ac:dyDescent="0.2">
      <c r="A11" s="159"/>
      <c r="B11" s="160"/>
      <c r="C11" s="246" t="s">
        <v>2515</v>
      </c>
      <c r="D11" s="247"/>
      <c r="E11" s="247"/>
      <c r="F11" s="247"/>
      <c r="G11" s="247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52"/>
      <c r="X11" s="152"/>
      <c r="Y11" s="152"/>
      <c r="Z11" s="152"/>
      <c r="AA11" s="152"/>
      <c r="AB11" s="152"/>
      <c r="AC11" s="152"/>
      <c r="AD11" s="152"/>
      <c r="AE11" s="152"/>
      <c r="AF11" s="152" t="s">
        <v>272</v>
      </c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</row>
    <row r="12" spans="1:59" x14ac:dyDescent="0.2">
      <c r="A12" s="166" t="s">
        <v>260</v>
      </c>
      <c r="B12" s="167" t="s">
        <v>109</v>
      </c>
      <c r="C12" s="185" t="s">
        <v>110</v>
      </c>
      <c r="D12" s="168"/>
      <c r="E12" s="169"/>
      <c r="F12" s="170"/>
      <c r="G12" s="170">
        <f>SUMIF(AF13:AF21,"&lt;&gt;NOR",G13:G21)</f>
        <v>0</v>
      </c>
      <c r="H12" s="170"/>
      <c r="I12" s="170">
        <f>SUM(I13:I21)</f>
        <v>0</v>
      </c>
      <c r="J12" s="170"/>
      <c r="K12" s="170">
        <f>SUM(K13:K21)</f>
        <v>0</v>
      </c>
      <c r="L12" s="170"/>
      <c r="M12" s="170">
        <f>SUM(M13:M21)</f>
        <v>0</v>
      </c>
      <c r="N12" s="170"/>
      <c r="O12" s="170">
        <f>SUM(O13:O21)</f>
        <v>0.54</v>
      </c>
      <c r="P12" s="170"/>
      <c r="Q12" s="170">
        <f>SUM(Q13:Q21)</f>
        <v>0</v>
      </c>
      <c r="R12" s="170"/>
      <c r="S12" s="170"/>
      <c r="T12" s="165"/>
      <c r="U12" s="165">
        <f>SUM(U13:U21)</f>
        <v>0</v>
      </c>
      <c r="V12" s="165"/>
      <c r="AF12" t="s">
        <v>261</v>
      </c>
    </row>
    <row r="13" spans="1:59" outlineLevel="1" x14ac:dyDescent="0.2">
      <c r="A13" s="171">
        <v>2</v>
      </c>
      <c r="B13" s="172" t="s">
        <v>1568</v>
      </c>
      <c r="C13" s="187" t="s">
        <v>2519</v>
      </c>
      <c r="D13" s="173" t="s">
        <v>1500</v>
      </c>
      <c r="E13" s="174">
        <v>1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2E-3</v>
      </c>
      <c r="O13" s="176">
        <f>ROUND(E13*N13,2)</f>
        <v>0</v>
      </c>
      <c r="P13" s="176">
        <v>0</v>
      </c>
      <c r="Q13" s="176">
        <f>ROUND(E13*P13,2)</f>
        <v>0</v>
      </c>
      <c r="R13" s="176"/>
      <c r="S13" s="176" t="s">
        <v>265</v>
      </c>
      <c r="T13" s="161">
        <v>0</v>
      </c>
      <c r="U13" s="161">
        <f>ROUND(E13*T13,2)</f>
        <v>0</v>
      </c>
      <c r="V13" s="161"/>
      <c r="W13" s="152"/>
      <c r="X13" s="152"/>
      <c r="Y13" s="152"/>
      <c r="Z13" s="152"/>
      <c r="AA13" s="152"/>
      <c r="AB13" s="152"/>
      <c r="AC13" s="152"/>
      <c r="AD13" s="152"/>
      <c r="AE13" s="152"/>
      <c r="AF13" s="152" t="s">
        <v>398</v>
      </c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</row>
    <row r="14" spans="1:59" outlineLevel="1" x14ac:dyDescent="0.2">
      <c r="A14" s="159"/>
      <c r="B14" s="160"/>
      <c r="C14" s="248" t="s">
        <v>2511</v>
      </c>
      <c r="D14" s="249"/>
      <c r="E14" s="249"/>
      <c r="F14" s="249"/>
      <c r="G14" s="249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52"/>
      <c r="X14" s="152"/>
      <c r="Y14" s="152"/>
      <c r="Z14" s="152"/>
      <c r="AA14" s="152"/>
      <c r="AB14" s="152"/>
      <c r="AC14" s="152"/>
      <c r="AD14" s="152"/>
      <c r="AE14" s="152"/>
      <c r="AF14" s="152" t="s">
        <v>272</v>
      </c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</row>
    <row r="15" spans="1:59" outlineLevel="1" x14ac:dyDescent="0.2">
      <c r="A15" s="159"/>
      <c r="B15" s="160"/>
      <c r="C15" s="246" t="s">
        <v>2512</v>
      </c>
      <c r="D15" s="247"/>
      <c r="E15" s="247"/>
      <c r="F15" s="247"/>
      <c r="G15" s="247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52"/>
      <c r="X15" s="152"/>
      <c r="Y15" s="152"/>
      <c r="Z15" s="152"/>
      <c r="AA15" s="152"/>
      <c r="AB15" s="152"/>
      <c r="AC15" s="152"/>
      <c r="AD15" s="152"/>
      <c r="AE15" s="152"/>
      <c r="AF15" s="152" t="s">
        <v>272</v>
      </c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</row>
    <row r="16" spans="1:59" outlineLevel="1" x14ac:dyDescent="0.2">
      <c r="A16" s="171">
        <v>3</v>
      </c>
      <c r="B16" s="172" t="s">
        <v>1570</v>
      </c>
      <c r="C16" s="187" t="s">
        <v>3357</v>
      </c>
      <c r="D16" s="173" t="s">
        <v>1500</v>
      </c>
      <c r="E16" s="174">
        <v>190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6">
        <v>2E-3</v>
      </c>
      <c r="O16" s="176">
        <f>ROUND(E16*N16,2)</f>
        <v>0.38</v>
      </c>
      <c r="P16" s="176">
        <v>0</v>
      </c>
      <c r="Q16" s="176">
        <f>ROUND(E16*P16,2)</f>
        <v>0</v>
      </c>
      <c r="R16" s="176"/>
      <c r="S16" s="176" t="s">
        <v>265</v>
      </c>
      <c r="T16" s="161">
        <v>0</v>
      </c>
      <c r="U16" s="161">
        <f>ROUND(E16*T16,2)</f>
        <v>0</v>
      </c>
      <c r="V16" s="161"/>
      <c r="W16" s="152"/>
      <c r="X16" s="152"/>
      <c r="Y16" s="152"/>
      <c r="Z16" s="152"/>
      <c r="AA16" s="152"/>
      <c r="AB16" s="152"/>
      <c r="AC16" s="152"/>
      <c r="AD16" s="152"/>
      <c r="AE16" s="152"/>
      <c r="AF16" s="152" t="s">
        <v>398</v>
      </c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</row>
    <row r="17" spans="1:59" outlineLevel="1" x14ac:dyDescent="0.2">
      <c r="A17" s="159"/>
      <c r="B17" s="160"/>
      <c r="C17" s="248" t="s">
        <v>2524</v>
      </c>
      <c r="D17" s="249"/>
      <c r="E17" s="249"/>
      <c r="F17" s="249"/>
      <c r="G17" s="249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52"/>
      <c r="X17" s="152"/>
      <c r="Y17" s="152"/>
      <c r="Z17" s="152"/>
      <c r="AA17" s="152"/>
      <c r="AB17" s="152"/>
      <c r="AC17" s="152"/>
      <c r="AD17" s="152"/>
      <c r="AE17" s="152"/>
      <c r="AF17" s="152" t="s">
        <v>272</v>
      </c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</row>
    <row r="18" spans="1:59" outlineLevel="1" x14ac:dyDescent="0.2">
      <c r="A18" s="159"/>
      <c r="B18" s="160"/>
      <c r="C18" s="246" t="s">
        <v>2512</v>
      </c>
      <c r="D18" s="247"/>
      <c r="E18" s="247"/>
      <c r="F18" s="247"/>
      <c r="G18" s="247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52"/>
      <c r="X18" s="152"/>
      <c r="Y18" s="152"/>
      <c r="Z18" s="152"/>
      <c r="AA18" s="152"/>
      <c r="AB18" s="152"/>
      <c r="AC18" s="152"/>
      <c r="AD18" s="152"/>
      <c r="AE18" s="152"/>
      <c r="AF18" s="152" t="s">
        <v>272</v>
      </c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</row>
    <row r="19" spans="1:59" outlineLevel="1" x14ac:dyDescent="0.2">
      <c r="A19" s="171">
        <v>4</v>
      </c>
      <c r="B19" s="172" t="s">
        <v>1572</v>
      </c>
      <c r="C19" s="187" t="s">
        <v>3358</v>
      </c>
      <c r="D19" s="173" t="s">
        <v>1500</v>
      </c>
      <c r="E19" s="174">
        <v>2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0.08</v>
      </c>
      <c r="O19" s="176">
        <f>ROUND(E19*N19,2)</f>
        <v>0.16</v>
      </c>
      <c r="P19" s="176">
        <v>0</v>
      </c>
      <c r="Q19" s="176">
        <f>ROUND(E19*P19,2)</f>
        <v>0</v>
      </c>
      <c r="R19" s="176"/>
      <c r="S19" s="176" t="s">
        <v>265</v>
      </c>
      <c r="T19" s="161">
        <v>0</v>
      </c>
      <c r="U19" s="161">
        <f>ROUND(E19*T19,2)</f>
        <v>0</v>
      </c>
      <c r="V19" s="161"/>
      <c r="W19" s="152"/>
      <c r="X19" s="152"/>
      <c r="Y19" s="152"/>
      <c r="Z19" s="152"/>
      <c r="AA19" s="152"/>
      <c r="AB19" s="152"/>
      <c r="AC19" s="152"/>
      <c r="AD19" s="152"/>
      <c r="AE19" s="152"/>
      <c r="AF19" s="152" t="s">
        <v>398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</row>
    <row r="20" spans="1:59" outlineLevel="1" x14ac:dyDescent="0.2">
      <c r="A20" s="159"/>
      <c r="B20" s="160"/>
      <c r="C20" s="248" t="s">
        <v>2517</v>
      </c>
      <c r="D20" s="249"/>
      <c r="E20" s="249"/>
      <c r="F20" s="249"/>
      <c r="G20" s="249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52"/>
      <c r="X20" s="152"/>
      <c r="Y20" s="152"/>
      <c r="Z20" s="152"/>
      <c r="AA20" s="152"/>
      <c r="AB20" s="152"/>
      <c r="AC20" s="152"/>
      <c r="AD20" s="152"/>
      <c r="AE20" s="152"/>
      <c r="AF20" s="152" t="s">
        <v>272</v>
      </c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</row>
    <row r="21" spans="1:59" outlineLevel="1" x14ac:dyDescent="0.2">
      <c r="A21" s="159"/>
      <c r="B21" s="160"/>
      <c r="C21" s="246" t="s">
        <v>2518</v>
      </c>
      <c r="D21" s="247"/>
      <c r="E21" s="247"/>
      <c r="F21" s="247"/>
      <c r="G21" s="247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52"/>
      <c r="X21" s="152"/>
      <c r="Y21" s="152"/>
      <c r="Z21" s="152"/>
      <c r="AA21" s="152"/>
      <c r="AB21" s="152"/>
      <c r="AC21" s="152"/>
      <c r="AD21" s="152"/>
      <c r="AE21" s="152"/>
      <c r="AF21" s="152" t="s">
        <v>272</v>
      </c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</row>
    <row r="22" spans="1:59" x14ac:dyDescent="0.2">
      <c r="A22" s="166" t="s">
        <v>260</v>
      </c>
      <c r="B22" s="167" t="s">
        <v>116</v>
      </c>
      <c r="C22" s="185" t="s">
        <v>118</v>
      </c>
      <c r="D22" s="168"/>
      <c r="E22" s="169"/>
      <c r="F22" s="170"/>
      <c r="G22" s="170">
        <f>SUMIF(AF23:AF28,"&lt;&gt;NOR",G23:G28)</f>
        <v>0</v>
      </c>
      <c r="H22" s="170"/>
      <c r="I22" s="170">
        <f>SUM(I23:I28)</f>
        <v>0</v>
      </c>
      <c r="J22" s="170"/>
      <c r="K22" s="170">
        <f>SUM(K23:K28)</f>
        <v>0</v>
      </c>
      <c r="L22" s="170"/>
      <c r="M22" s="170">
        <f>SUM(M23:M28)</f>
        <v>0</v>
      </c>
      <c r="N22" s="170"/>
      <c r="O22" s="170">
        <f>SUM(O23:O28)</f>
        <v>0.09</v>
      </c>
      <c r="P22" s="170"/>
      <c r="Q22" s="170">
        <f>SUM(Q23:Q28)</f>
        <v>0</v>
      </c>
      <c r="R22" s="170"/>
      <c r="S22" s="170"/>
      <c r="T22" s="165"/>
      <c r="U22" s="165">
        <f>SUM(U23:U28)</f>
        <v>0</v>
      </c>
      <c r="V22" s="165"/>
      <c r="AF22" t="s">
        <v>261</v>
      </c>
    </row>
    <row r="23" spans="1:59" outlineLevel="1" x14ac:dyDescent="0.2">
      <c r="A23" s="171">
        <v>5</v>
      </c>
      <c r="B23" s="172" t="s">
        <v>1574</v>
      </c>
      <c r="C23" s="187" t="s">
        <v>3359</v>
      </c>
      <c r="D23" s="173" t="s">
        <v>1500</v>
      </c>
      <c r="E23" s="174">
        <v>30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2E-3</v>
      </c>
      <c r="O23" s="176">
        <f>ROUND(E23*N23,2)</f>
        <v>0.06</v>
      </c>
      <c r="P23" s="176">
        <v>0</v>
      </c>
      <c r="Q23" s="176">
        <f>ROUND(E23*P23,2)</f>
        <v>0</v>
      </c>
      <c r="R23" s="176"/>
      <c r="S23" s="176" t="s">
        <v>265</v>
      </c>
      <c r="T23" s="161">
        <v>0</v>
      </c>
      <c r="U23" s="161">
        <f>ROUND(E23*T23,2)</f>
        <v>0</v>
      </c>
      <c r="V23" s="161"/>
      <c r="W23" s="152"/>
      <c r="X23" s="152"/>
      <c r="Y23" s="152"/>
      <c r="Z23" s="152"/>
      <c r="AA23" s="152"/>
      <c r="AB23" s="152"/>
      <c r="AC23" s="152"/>
      <c r="AD23" s="152"/>
      <c r="AE23" s="152"/>
      <c r="AF23" s="152" t="s">
        <v>398</v>
      </c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</row>
    <row r="24" spans="1:59" outlineLevel="1" x14ac:dyDescent="0.2">
      <c r="A24" s="159"/>
      <c r="B24" s="160"/>
      <c r="C24" s="248" t="s">
        <v>3360</v>
      </c>
      <c r="D24" s="249"/>
      <c r="E24" s="249"/>
      <c r="F24" s="249"/>
      <c r="G24" s="249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52"/>
      <c r="X24" s="152"/>
      <c r="Y24" s="152"/>
      <c r="Z24" s="152"/>
      <c r="AA24" s="152"/>
      <c r="AB24" s="152"/>
      <c r="AC24" s="152"/>
      <c r="AD24" s="152"/>
      <c r="AE24" s="152"/>
      <c r="AF24" s="152" t="s">
        <v>272</v>
      </c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</row>
    <row r="25" spans="1:59" outlineLevel="1" x14ac:dyDescent="0.2">
      <c r="A25" s="159"/>
      <c r="B25" s="160"/>
      <c r="C25" s="246" t="s">
        <v>2525</v>
      </c>
      <c r="D25" s="247"/>
      <c r="E25" s="247"/>
      <c r="F25" s="247"/>
      <c r="G25" s="247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52"/>
      <c r="X25" s="152"/>
      <c r="Y25" s="152"/>
      <c r="Z25" s="152"/>
      <c r="AA25" s="152"/>
      <c r="AB25" s="152"/>
      <c r="AC25" s="152"/>
      <c r="AD25" s="152"/>
      <c r="AE25" s="152"/>
      <c r="AF25" s="152" t="s">
        <v>272</v>
      </c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</row>
    <row r="26" spans="1:59" outlineLevel="1" x14ac:dyDescent="0.2">
      <c r="A26" s="171">
        <v>6</v>
      </c>
      <c r="B26" s="172" t="s">
        <v>1576</v>
      </c>
      <c r="C26" s="187" t="s">
        <v>3361</v>
      </c>
      <c r="D26" s="173" t="s">
        <v>1500</v>
      </c>
      <c r="E26" s="174">
        <v>30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6">
        <v>1E-3</v>
      </c>
      <c r="O26" s="176">
        <f>ROUND(E26*N26,2)</f>
        <v>0.03</v>
      </c>
      <c r="P26" s="176">
        <v>0</v>
      </c>
      <c r="Q26" s="176">
        <f>ROUND(E26*P26,2)</f>
        <v>0</v>
      </c>
      <c r="R26" s="176"/>
      <c r="S26" s="176" t="s">
        <v>265</v>
      </c>
      <c r="T26" s="161">
        <v>0</v>
      </c>
      <c r="U26" s="161">
        <f>ROUND(E26*T26,2)</f>
        <v>0</v>
      </c>
      <c r="V26" s="161"/>
      <c r="W26" s="152"/>
      <c r="X26" s="152"/>
      <c r="Y26" s="152"/>
      <c r="Z26" s="152"/>
      <c r="AA26" s="152"/>
      <c r="AB26" s="152"/>
      <c r="AC26" s="152"/>
      <c r="AD26" s="152"/>
      <c r="AE26" s="152"/>
      <c r="AF26" s="152" t="s">
        <v>398</v>
      </c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</row>
    <row r="27" spans="1:59" outlineLevel="1" x14ac:dyDescent="0.2">
      <c r="A27" s="159"/>
      <c r="B27" s="160"/>
      <c r="C27" s="248" t="s">
        <v>3360</v>
      </c>
      <c r="D27" s="249"/>
      <c r="E27" s="249"/>
      <c r="F27" s="249"/>
      <c r="G27" s="249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52"/>
      <c r="X27" s="152"/>
      <c r="Y27" s="152"/>
      <c r="Z27" s="152"/>
      <c r="AA27" s="152"/>
      <c r="AB27" s="152"/>
      <c r="AC27" s="152"/>
      <c r="AD27" s="152"/>
      <c r="AE27" s="152"/>
      <c r="AF27" s="152" t="s">
        <v>272</v>
      </c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 spans="1:59" outlineLevel="1" x14ac:dyDescent="0.2">
      <c r="A28" s="159"/>
      <c r="B28" s="160"/>
      <c r="C28" s="246" t="s">
        <v>2525</v>
      </c>
      <c r="D28" s="247"/>
      <c r="E28" s="247"/>
      <c r="F28" s="247"/>
      <c r="G28" s="247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52"/>
      <c r="X28" s="152"/>
      <c r="Y28" s="152"/>
      <c r="Z28" s="152"/>
      <c r="AA28" s="152"/>
      <c r="AB28" s="152"/>
      <c r="AC28" s="152"/>
      <c r="AD28" s="152"/>
      <c r="AE28" s="152"/>
      <c r="AF28" s="152" t="s">
        <v>272</v>
      </c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</row>
    <row r="29" spans="1:59" x14ac:dyDescent="0.2">
      <c r="A29" s="166" t="s">
        <v>260</v>
      </c>
      <c r="B29" s="167" t="s">
        <v>122</v>
      </c>
      <c r="C29" s="185" t="s">
        <v>123</v>
      </c>
      <c r="D29" s="168"/>
      <c r="E29" s="169"/>
      <c r="F29" s="170"/>
      <c r="G29" s="170">
        <f>SUMIF(AF30:AF41,"&lt;&gt;NOR",G30:G41)</f>
        <v>0</v>
      </c>
      <c r="H29" s="170"/>
      <c r="I29" s="170">
        <f>SUM(I30:I41)</f>
        <v>0</v>
      </c>
      <c r="J29" s="170"/>
      <c r="K29" s="170">
        <f>SUM(K30:K41)</f>
        <v>0</v>
      </c>
      <c r="L29" s="170"/>
      <c r="M29" s="170">
        <f>SUM(M30:M41)</f>
        <v>0</v>
      </c>
      <c r="N29" s="170"/>
      <c r="O29" s="170">
        <f>SUM(O30:O41)</f>
        <v>0.11</v>
      </c>
      <c r="P29" s="170"/>
      <c r="Q29" s="170">
        <f>SUM(Q30:Q41)</f>
        <v>0</v>
      </c>
      <c r="R29" s="170"/>
      <c r="S29" s="170"/>
      <c r="T29" s="165"/>
      <c r="U29" s="165">
        <f>SUM(U30:U41)</f>
        <v>0</v>
      </c>
      <c r="V29" s="165"/>
      <c r="AF29" t="s">
        <v>261</v>
      </c>
    </row>
    <row r="30" spans="1:59" outlineLevel="1" x14ac:dyDescent="0.2">
      <c r="A30" s="171">
        <v>7</v>
      </c>
      <c r="B30" s="172" t="s">
        <v>1578</v>
      </c>
      <c r="C30" s="187" t="s">
        <v>3362</v>
      </c>
      <c r="D30" s="173" t="s">
        <v>1500</v>
      </c>
      <c r="E30" s="174">
        <v>30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1E-3</v>
      </c>
      <c r="O30" s="176">
        <f>ROUND(E30*N30,2)</f>
        <v>0.03</v>
      </c>
      <c r="P30" s="176">
        <v>0</v>
      </c>
      <c r="Q30" s="176">
        <f>ROUND(E30*P30,2)</f>
        <v>0</v>
      </c>
      <c r="R30" s="176"/>
      <c r="S30" s="176" t="s">
        <v>265</v>
      </c>
      <c r="T30" s="161">
        <v>0</v>
      </c>
      <c r="U30" s="161">
        <f>ROUND(E30*T30,2)</f>
        <v>0</v>
      </c>
      <c r="V30" s="161"/>
      <c r="W30" s="152"/>
      <c r="X30" s="152"/>
      <c r="Y30" s="152"/>
      <c r="Z30" s="152"/>
      <c r="AA30" s="152"/>
      <c r="AB30" s="152"/>
      <c r="AC30" s="152"/>
      <c r="AD30" s="152"/>
      <c r="AE30" s="152"/>
      <c r="AF30" s="152" t="s">
        <v>398</v>
      </c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 spans="1:59" outlineLevel="1" x14ac:dyDescent="0.2">
      <c r="A31" s="159"/>
      <c r="B31" s="160"/>
      <c r="C31" s="248" t="s">
        <v>3363</v>
      </c>
      <c r="D31" s="249"/>
      <c r="E31" s="249"/>
      <c r="F31" s="249"/>
      <c r="G31" s="249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52"/>
      <c r="X31" s="152"/>
      <c r="Y31" s="152"/>
      <c r="Z31" s="152"/>
      <c r="AA31" s="152"/>
      <c r="AB31" s="152"/>
      <c r="AC31" s="152"/>
      <c r="AD31" s="152"/>
      <c r="AE31" s="152"/>
      <c r="AF31" s="152" t="s">
        <v>272</v>
      </c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</row>
    <row r="32" spans="1:59" outlineLevel="1" x14ac:dyDescent="0.2">
      <c r="A32" s="171">
        <v>8</v>
      </c>
      <c r="B32" s="172" t="s">
        <v>1580</v>
      </c>
      <c r="C32" s="187" t="s">
        <v>3364</v>
      </c>
      <c r="D32" s="173" t="s">
        <v>1500</v>
      </c>
      <c r="E32" s="174">
        <v>30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6">
        <v>1E-3</v>
      </c>
      <c r="O32" s="176">
        <f>ROUND(E32*N32,2)</f>
        <v>0.03</v>
      </c>
      <c r="P32" s="176">
        <v>0</v>
      </c>
      <c r="Q32" s="176">
        <f>ROUND(E32*P32,2)</f>
        <v>0</v>
      </c>
      <c r="R32" s="176"/>
      <c r="S32" s="176" t="s">
        <v>265</v>
      </c>
      <c r="T32" s="161">
        <v>0</v>
      </c>
      <c r="U32" s="161">
        <f>ROUND(E32*T32,2)</f>
        <v>0</v>
      </c>
      <c r="V32" s="161"/>
      <c r="W32" s="152"/>
      <c r="X32" s="152"/>
      <c r="Y32" s="152"/>
      <c r="Z32" s="152"/>
      <c r="AA32" s="152"/>
      <c r="AB32" s="152"/>
      <c r="AC32" s="152"/>
      <c r="AD32" s="152"/>
      <c r="AE32" s="152"/>
      <c r="AF32" s="152" t="s">
        <v>398</v>
      </c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</row>
    <row r="33" spans="1:59" outlineLevel="1" x14ac:dyDescent="0.2">
      <c r="A33" s="159"/>
      <c r="B33" s="160"/>
      <c r="C33" s="248" t="s">
        <v>3363</v>
      </c>
      <c r="D33" s="249"/>
      <c r="E33" s="249"/>
      <c r="F33" s="249"/>
      <c r="G33" s="249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52"/>
      <c r="X33" s="152"/>
      <c r="Y33" s="152"/>
      <c r="Z33" s="152"/>
      <c r="AA33" s="152"/>
      <c r="AB33" s="152"/>
      <c r="AC33" s="152"/>
      <c r="AD33" s="152"/>
      <c r="AE33" s="152"/>
      <c r="AF33" s="152" t="s">
        <v>272</v>
      </c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</row>
    <row r="34" spans="1:59" outlineLevel="1" x14ac:dyDescent="0.2">
      <c r="A34" s="171">
        <v>9</v>
      </c>
      <c r="B34" s="172" t="s">
        <v>1582</v>
      </c>
      <c r="C34" s="187" t="s">
        <v>3365</v>
      </c>
      <c r="D34" s="173" t="s">
        <v>1500</v>
      </c>
      <c r="E34" s="174">
        <v>3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6">
        <v>1E-3</v>
      </c>
      <c r="O34" s="176">
        <f>ROUND(E34*N34,2)</f>
        <v>0</v>
      </c>
      <c r="P34" s="176">
        <v>0</v>
      </c>
      <c r="Q34" s="176">
        <f>ROUND(E34*P34,2)</f>
        <v>0</v>
      </c>
      <c r="R34" s="176"/>
      <c r="S34" s="176" t="s">
        <v>265</v>
      </c>
      <c r="T34" s="161">
        <v>0</v>
      </c>
      <c r="U34" s="161">
        <f>ROUND(E34*T34,2)</f>
        <v>0</v>
      </c>
      <c r="V34" s="161"/>
      <c r="W34" s="152"/>
      <c r="X34" s="152"/>
      <c r="Y34" s="152"/>
      <c r="Z34" s="152"/>
      <c r="AA34" s="152"/>
      <c r="AB34" s="152"/>
      <c r="AC34" s="152"/>
      <c r="AD34" s="152"/>
      <c r="AE34" s="152"/>
      <c r="AF34" s="152" t="s">
        <v>398</v>
      </c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</row>
    <row r="35" spans="1:59" outlineLevel="1" x14ac:dyDescent="0.2">
      <c r="A35" s="159"/>
      <c r="B35" s="160"/>
      <c r="C35" s="248" t="s">
        <v>3363</v>
      </c>
      <c r="D35" s="249"/>
      <c r="E35" s="249"/>
      <c r="F35" s="249"/>
      <c r="G35" s="249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52"/>
      <c r="X35" s="152"/>
      <c r="Y35" s="152"/>
      <c r="Z35" s="152"/>
      <c r="AA35" s="152"/>
      <c r="AB35" s="152"/>
      <c r="AC35" s="152"/>
      <c r="AD35" s="152"/>
      <c r="AE35" s="152"/>
      <c r="AF35" s="152" t="s">
        <v>272</v>
      </c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</row>
    <row r="36" spans="1:59" outlineLevel="1" x14ac:dyDescent="0.2">
      <c r="A36" s="171">
        <v>10</v>
      </c>
      <c r="B36" s="172" t="s">
        <v>1560</v>
      </c>
      <c r="C36" s="187" t="s">
        <v>3366</v>
      </c>
      <c r="D36" s="173" t="s">
        <v>1500</v>
      </c>
      <c r="E36" s="174">
        <v>30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1E-3</v>
      </c>
      <c r="O36" s="176">
        <f>ROUND(E36*N36,2)</f>
        <v>0.03</v>
      </c>
      <c r="P36" s="176">
        <v>0</v>
      </c>
      <c r="Q36" s="176">
        <f>ROUND(E36*P36,2)</f>
        <v>0</v>
      </c>
      <c r="R36" s="176"/>
      <c r="S36" s="176" t="s">
        <v>265</v>
      </c>
      <c r="T36" s="161">
        <v>0</v>
      </c>
      <c r="U36" s="161">
        <f>ROUND(E36*T36,2)</f>
        <v>0</v>
      </c>
      <c r="V36" s="161"/>
      <c r="W36" s="152"/>
      <c r="X36" s="152"/>
      <c r="Y36" s="152"/>
      <c r="Z36" s="152"/>
      <c r="AA36" s="152"/>
      <c r="AB36" s="152"/>
      <c r="AC36" s="152"/>
      <c r="AD36" s="152"/>
      <c r="AE36" s="152"/>
      <c r="AF36" s="152" t="s">
        <v>398</v>
      </c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</row>
    <row r="37" spans="1:59" outlineLevel="1" x14ac:dyDescent="0.2">
      <c r="A37" s="159"/>
      <c r="B37" s="160"/>
      <c r="C37" s="248" t="s">
        <v>3363</v>
      </c>
      <c r="D37" s="249"/>
      <c r="E37" s="249"/>
      <c r="F37" s="249"/>
      <c r="G37" s="249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52"/>
      <c r="X37" s="152"/>
      <c r="Y37" s="152"/>
      <c r="Z37" s="152"/>
      <c r="AA37" s="152"/>
      <c r="AB37" s="152"/>
      <c r="AC37" s="152"/>
      <c r="AD37" s="152"/>
      <c r="AE37" s="152"/>
      <c r="AF37" s="152" t="s">
        <v>272</v>
      </c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</row>
    <row r="38" spans="1:59" outlineLevel="1" x14ac:dyDescent="0.2">
      <c r="A38" s="171">
        <v>11</v>
      </c>
      <c r="B38" s="172" t="s">
        <v>1562</v>
      </c>
      <c r="C38" s="187" t="s">
        <v>3367</v>
      </c>
      <c r="D38" s="173" t="s">
        <v>1500</v>
      </c>
      <c r="E38" s="174">
        <v>1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6">
        <v>1E-3</v>
      </c>
      <c r="O38" s="176">
        <f>ROUND(E38*N38,2)</f>
        <v>0</v>
      </c>
      <c r="P38" s="176">
        <v>0</v>
      </c>
      <c r="Q38" s="176">
        <f>ROUND(E38*P38,2)</f>
        <v>0</v>
      </c>
      <c r="R38" s="176"/>
      <c r="S38" s="176" t="s">
        <v>265</v>
      </c>
      <c r="T38" s="161">
        <v>0</v>
      </c>
      <c r="U38" s="161">
        <f>ROUND(E38*T38,2)</f>
        <v>0</v>
      </c>
      <c r="V38" s="161"/>
      <c r="W38" s="152"/>
      <c r="X38" s="152"/>
      <c r="Y38" s="152"/>
      <c r="Z38" s="152"/>
      <c r="AA38" s="152"/>
      <c r="AB38" s="152"/>
      <c r="AC38" s="152"/>
      <c r="AD38" s="152"/>
      <c r="AE38" s="152"/>
      <c r="AF38" s="152" t="s">
        <v>398</v>
      </c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</row>
    <row r="39" spans="1:59" outlineLevel="1" x14ac:dyDescent="0.2">
      <c r="A39" s="159"/>
      <c r="B39" s="160"/>
      <c r="C39" s="248" t="s">
        <v>3363</v>
      </c>
      <c r="D39" s="249"/>
      <c r="E39" s="249"/>
      <c r="F39" s="249"/>
      <c r="G39" s="249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52"/>
      <c r="X39" s="152"/>
      <c r="Y39" s="152"/>
      <c r="Z39" s="152"/>
      <c r="AA39" s="152"/>
      <c r="AB39" s="152"/>
      <c r="AC39" s="152"/>
      <c r="AD39" s="152"/>
      <c r="AE39" s="152"/>
      <c r="AF39" s="152" t="s">
        <v>272</v>
      </c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</row>
    <row r="40" spans="1:59" outlineLevel="1" x14ac:dyDescent="0.2">
      <c r="A40" s="171">
        <v>12</v>
      </c>
      <c r="B40" s="172" t="s">
        <v>1564</v>
      </c>
      <c r="C40" s="187" t="s">
        <v>3368</v>
      </c>
      <c r="D40" s="173" t="s">
        <v>1500</v>
      </c>
      <c r="E40" s="174">
        <v>20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6">
        <v>1E-3</v>
      </c>
      <c r="O40" s="176">
        <f>ROUND(E40*N40,2)</f>
        <v>0.02</v>
      </c>
      <c r="P40" s="176">
        <v>0</v>
      </c>
      <c r="Q40" s="176">
        <f>ROUND(E40*P40,2)</f>
        <v>0</v>
      </c>
      <c r="R40" s="176"/>
      <c r="S40" s="176" t="s">
        <v>265</v>
      </c>
      <c r="T40" s="161">
        <v>0</v>
      </c>
      <c r="U40" s="161">
        <f>ROUND(E40*T40,2)</f>
        <v>0</v>
      </c>
      <c r="V40" s="161"/>
      <c r="W40" s="152"/>
      <c r="X40" s="152"/>
      <c r="Y40" s="152"/>
      <c r="Z40" s="152"/>
      <c r="AA40" s="152"/>
      <c r="AB40" s="152"/>
      <c r="AC40" s="152"/>
      <c r="AD40" s="152"/>
      <c r="AE40" s="152"/>
      <c r="AF40" s="152" t="s">
        <v>398</v>
      </c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</row>
    <row r="41" spans="1:59" outlineLevel="1" x14ac:dyDescent="0.2">
      <c r="A41" s="159"/>
      <c r="B41" s="160"/>
      <c r="C41" s="248" t="s">
        <v>3363</v>
      </c>
      <c r="D41" s="249"/>
      <c r="E41" s="249"/>
      <c r="F41" s="249"/>
      <c r="G41" s="249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52"/>
      <c r="X41" s="152"/>
      <c r="Y41" s="152"/>
      <c r="Z41" s="152"/>
      <c r="AA41" s="152"/>
      <c r="AB41" s="152"/>
      <c r="AC41" s="152"/>
      <c r="AD41" s="152"/>
      <c r="AE41" s="152"/>
      <c r="AF41" s="152" t="s">
        <v>272</v>
      </c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</row>
    <row r="42" spans="1:59" x14ac:dyDescent="0.2">
      <c r="A42" s="166" t="s">
        <v>260</v>
      </c>
      <c r="B42" s="167" t="s">
        <v>127</v>
      </c>
      <c r="C42" s="185" t="s">
        <v>117</v>
      </c>
      <c r="D42" s="168"/>
      <c r="E42" s="169"/>
      <c r="F42" s="170"/>
      <c r="G42" s="170">
        <f>SUMIF(AF43:AF67,"&lt;&gt;NOR",G43:G67)</f>
        <v>0</v>
      </c>
      <c r="H42" s="170"/>
      <c r="I42" s="170">
        <f>SUM(I43:I67)</f>
        <v>0</v>
      </c>
      <c r="J42" s="170"/>
      <c r="K42" s="170">
        <f>SUM(K43:K67)</f>
        <v>0</v>
      </c>
      <c r="L42" s="170"/>
      <c r="M42" s="170">
        <f>SUM(M43:M67)</f>
        <v>0</v>
      </c>
      <c r="N42" s="170"/>
      <c r="O42" s="170">
        <f>SUM(O43:O67)</f>
        <v>7.3999999999999986</v>
      </c>
      <c r="P42" s="170"/>
      <c r="Q42" s="170">
        <f>SUM(Q43:Q67)</f>
        <v>0</v>
      </c>
      <c r="R42" s="170"/>
      <c r="S42" s="170"/>
      <c r="T42" s="165"/>
      <c r="U42" s="165">
        <f>SUM(U43:U67)</f>
        <v>0</v>
      </c>
      <c r="V42" s="165"/>
      <c r="AF42" t="s">
        <v>261</v>
      </c>
    </row>
    <row r="43" spans="1:59" outlineLevel="1" x14ac:dyDescent="0.2">
      <c r="A43" s="171">
        <v>13</v>
      </c>
      <c r="B43" s="172" t="s">
        <v>1566</v>
      </c>
      <c r="C43" s="187" t="s">
        <v>2549</v>
      </c>
      <c r="D43" s="173" t="s">
        <v>323</v>
      </c>
      <c r="E43" s="174">
        <v>10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6">
        <v>0.5</v>
      </c>
      <c r="O43" s="176">
        <f>ROUND(E43*N43,2)</f>
        <v>5</v>
      </c>
      <c r="P43" s="176">
        <v>0</v>
      </c>
      <c r="Q43" s="176">
        <f>ROUND(E43*P43,2)</f>
        <v>0</v>
      </c>
      <c r="R43" s="176"/>
      <c r="S43" s="176" t="s">
        <v>265</v>
      </c>
      <c r="T43" s="161">
        <v>0</v>
      </c>
      <c r="U43" s="161">
        <f>ROUND(E43*T43,2)</f>
        <v>0</v>
      </c>
      <c r="V43" s="161"/>
      <c r="W43" s="152"/>
      <c r="X43" s="152"/>
      <c r="Y43" s="152"/>
      <c r="Z43" s="152"/>
      <c r="AA43" s="152"/>
      <c r="AB43" s="152"/>
      <c r="AC43" s="152"/>
      <c r="AD43" s="152"/>
      <c r="AE43" s="152"/>
      <c r="AF43" s="152" t="s">
        <v>398</v>
      </c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</row>
    <row r="44" spans="1:59" outlineLevel="1" x14ac:dyDescent="0.2">
      <c r="A44" s="159"/>
      <c r="B44" s="160"/>
      <c r="C44" s="248" t="s">
        <v>3369</v>
      </c>
      <c r="D44" s="249"/>
      <c r="E44" s="249"/>
      <c r="F44" s="249"/>
      <c r="G44" s="249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52"/>
      <c r="X44" s="152"/>
      <c r="Y44" s="152"/>
      <c r="Z44" s="152"/>
      <c r="AA44" s="152"/>
      <c r="AB44" s="152"/>
      <c r="AC44" s="152"/>
      <c r="AD44" s="152"/>
      <c r="AE44" s="152"/>
      <c r="AF44" s="152" t="s">
        <v>272</v>
      </c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</row>
    <row r="45" spans="1:59" outlineLevel="1" x14ac:dyDescent="0.2">
      <c r="A45" s="159"/>
      <c r="B45" s="160"/>
      <c r="C45" s="246" t="s">
        <v>3370</v>
      </c>
      <c r="D45" s="247"/>
      <c r="E45" s="247"/>
      <c r="F45" s="247"/>
      <c r="G45" s="247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52"/>
      <c r="X45" s="152"/>
      <c r="Y45" s="152"/>
      <c r="Z45" s="152"/>
      <c r="AA45" s="152"/>
      <c r="AB45" s="152"/>
      <c r="AC45" s="152"/>
      <c r="AD45" s="152"/>
      <c r="AE45" s="152"/>
      <c r="AF45" s="152" t="s">
        <v>272</v>
      </c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</row>
    <row r="46" spans="1:59" outlineLevel="1" x14ac:dyDescent="0.2">
      <c r="A46" s="159"/>
      <c r="B46" s="160"/>
      <c r="C46" s="246" t="s">
        <v>3371</v>
      </c>
      <c r="D46" s="247"/>
      <c r="E46" s="247"/>
      <c r="F46" s="247"/>
      <c r="G46" s="247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52"/>
      <c r="X46" s="152"/>
      <c r="Y46" s="152"/>
      <c r="Z46" s="152"/>
      <c r="AA46" s="152"/>
      <c r="AB46" s="152"/>
      <c r="AC46" s="152"/>
      <c r="AD46" s="152"/>
      <c r="AE46" s="152"/>
      <c r="AF46" s="152" t="s">
        <v>272</v>
      </c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</row>
    <row r="47" spans="1:59" outlineLevel="1" x14ac:dyDescent="0.2">
      <c r="A47" s="171">
        <v>14</v>
      </c>
      <c r="B47" s="172" t="s">
        <v>1584</v>
      </c>
      <c r="C47" s="187" t="s">
        <v>2528</v>
      </c>
      <c r="D47" s="173" t="s">
        <v>1972</v>
      </c>
      <c r="E47" s="174">
        <v>6.34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1E-3</v>
      </c>
      <c r="O47" s="176">
        <f>ROUND(E47*N47,2)</f>
        <v>0.01</v>
      </c>
      <c r="P47" s="176">
        <v>0</v>
      </c>
      <c r="Q47" s="176">
        <f>ROUND(E47*P47,2)</f>
        <v>0</v>
      </c>
      <c r="R47" s="176"/>
      <c r="S47" s="176" t="s">
        <v>265</v>
      </c>
      <c r="T47" s="161">
        <v>0</v>
      </c>
      <c r="U47" s="161">
        <f>ROUND(E47*T47,2)</f>
        <v>0</v>
      </c>
      <c r="V47" s="161"/>
      <c r="W47" s="152"/>
      <c r="X47" s="152"/>
      <c r="Y47" s="152"/>
      <c r="Z47" s="152"/>
      <c r="AA47" s="152"/>
      <c r="AB47" s="152"/>
      <c r="AC47" s="152"/>
      <c r="AD47" s="152"/>
      <c r="AE47" s="152"/>
      <c r="AF47" s="152" t="s">
        <v>398</v>
      </c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</row>
    <row r="48" spans="1:59" outlineLevel="1" x14ac:dyDescent="0.2">
      <c r="A48" s="159"/>
      <c r="B48" s="160"/>
      <c r="C48" s="248" t="s">
        <v>3372</v>
      </c>
      <c r="D48" s="249"/>
      <c r="E48" s="249"/>
      <c r="F48" s="249"/>
      <c r="G48" s="249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52"/>
      <c r="X48" s="152"/>
      <c r="Y48" s="152"/>
      <c r="Z48" s="152"/>
      <c r="AA48" s="152"/>
      <c r="AB48" s="152"/>
      <c r="AC48" s="152"/>
      <c r="AD48" s="152"/>
      <c r="AE48" s="152"/>
      <c r="AF48" s="152" t="s">
        <v>272</v>
      </c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</row>
    <row r="49" spans="1:59" outlineLevel="1" x14ac:dyDescent="0.2">
      <c r="A49" s="159"/>
      <c r="B49" s="160"/>
      <c r="C49" s="246" t="s">
        <v>3373</v>
      </c>
      <c r="D49" s="247"/>
      <c r="E49" s="247"/>
      <c r="F49" s="247"/>
      <c r="G49" s="247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52"/>
      <c r="X49" s="152"/>
      <c r="Y49" s="152"/>
      <c r="Z49" s="152"/>
      <c r="AA49" s="152"/>
      <c r="AB49" s="152"/>
      <c r="AC49" s="152"/>
      <c r="AD49" s="152"/>
      <c r="AE49" s="152"/>
      <c r="AF49" s="152" t="s">
        <v>272</v>
      </c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</row>
    <row r="50" spans="1:59" outlineLevel="1" x14ac:dyDescent="0.2">
      <c r="A50" s="159"/>
      <c r="B50" s="160"/>
      <c r="C50" s="246" t="s">
        <v>3374</v>
      </c>
      <c r="D50" s="247"/>
      <c r="E50" s="247"/>
      <c r="F50" s="247"/>
      <c r="G50" s="247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52"/>
      <c r="X50" s="152"/>
      <c r="Y50" s="152"/>
      <c r="Z50" s="152"/>
      <c r="AA50" s="152"/>
      <c r="AB50" s="152"/>
      <c r="AC50" s="152"/>
      <c r="AD50" s="152"/>
      <c r="AE50" s="152"/>
      <c r="AF50" s="152" t="s">
        <v>272</v>
      </c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</row>
    <row r="51" spans="1:59" outlineLevel="1" x14ac:dyDescent="0.2">
      <c r="A51" s="159"/>
      <c r="B51" s="160"/>
      <c r="C51" s="246" t="s">
        <v>3375</v>
      </c>
      <c r="D51" s="247"/>
      <c r="E51" s="247"/>
      <c r="F51" s="247"/>
      <c r="G51" s="247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52"/>
      <c r="X51" s="152"/>
      <c r="Y51" s="152"/>
      <c r="Z51" s="152"/>
      <c r="AA51" s="152"/>
      <c r="AB51" s="152"/>
      <c r="AC51" s="152"/>
      <c r="AD51" s="152"/>
      <c r="AE51" s="152"/>
      <c r="AF51" s="152" t="s">
        <v>272</v>
      </c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</row>
    <row r="52" spans="1:59" outlineLevel="1" x14ac:dyDescent="0.2">
      <c r="A52" s="171">
        <v>15</v>
      </c>
      <c r="B52" s="172" t="s">
        <v>1586</v>
      </c>
      <c r="C52" s="187" t="s">
        <v>2532</v>
      </c>
      <c r="D52" s="173" t="s">
        <v>1972</v>
      </c>
      <c r="E52" s="174">
        <v>17.149999999999999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6">
        <v>1E-3</v>
      </c>
      <c r="O52" s="176">
        <f>ROUND(E52*N52,2)</f>
        <v>0.02</v>
      </c>
      <c r="P52" s="176">
        <v>0</v>
      </c>
      <c r="Q52" s="176">
        <f>ROUND(E52*P52,2)</f>
        <v>0</v>
      </c>
      <c r="R52" s="176"/>
      <c r="S52" s="176" t="s">
        <v>265</v>
      </c>
      <c r="T52" s="161">
        <v>0</v>
      </c>
      <c r="U52" s="161">
        <f>ROUND(E52*T52,2)</f>
        <v>0</v>
      </c>
      <c r="V52" s="161"/>
      <c r="W52" s="152"/>
      <c r="X52" s="152"/>
      <c r="Y52" s="152"/>
      <c r="Z52" s="152"/>
      <c r="AA52" s="152"/>
      <c r="AB52" s="152"/>
      <c r="AC52" s="152"/>
      <c r="AD52" s="152"/>
      <c r="AE52" s="152"/>
      <c r="AF52" s="152" t="s">
        <v>398</v>
      </c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</row>
    <row r="53" spans="1:59" outlineLevel="1" x14ac:dyDescent="0.2">
      <c r="A53" s="159"/>
      <c r="B53" s="160"/>
      <c r="C53" s="248" t="s">
        <v>3376</v>
      </c>
      <c r="D53" s="249"/>
      <c r="E53" s="249"/>
      <c r="F53" s="249"/>
      <c r="G53" s="249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52"/>
      <c r="X53" s="152"/>
      <c r="Y53" s="152"/>
      <c r="Z53" s="152"/>
      <c r="AA53" s="152"/>
      <c r="AB53" s="152"/>
      <c r="AC53" s="152"/>
      <c r="AD53" s="152"/>
      <c r="AE53" s="152"/>
      <c r="AF53" s="152" t="s">
        <v>272</v>
      </c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</row>
    <row r="54" spans="1:59" outlineLevel="1" x14ac:dyDescent="0.2">
      <c r="A54" s="171">
        <v>16</v>
      </c>
      <c r="B54" s="172" t="s">
        <v>1588</v>
      </c>
      <c r="C54" s="187" t="s">
        <v>2534</v>
      </c>
      <c r="D54" s="173" t="s">
        <v>1500</v>
      </c>
      <c r="E54" s="174">
        <v>6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6">
        <v>8.0000000000000002E-3</v>
      </c>
      <c r="O54" s="176">
        <f>ROUND(E54*N54,2)</f>
        <v>0.05</v>
      </c>
      <c r="P54" s="176">
        <v>0</v>
      </c>
      <c r="Q54" s="176">
        <f>ROUND(E54*P54,2)</f>
        <v>0</v>
      </c>
      <c r="R54" s="176"/>
      <c r="S54" s="176" t="s">
        <v>265</v>
      </c>
      <c r="T54" s="161">
        <v>0</v>
      </c>
      <c r="U54" s="161">
        <f>ROUND(E54*T54,2)</f>
        <v>0</v>
      </c>
      <c r="V54" s="161"/>
      <c r="W54" s="152"/>
      <c r="X54" s="152"/>
      <c r="Y54" s="152"/>
      <c r="Z54" s="152"/>
      <c r="AA54" s="152"/>
      <c r="AB54" s="152"/>
      <c r="AC54" s="152"/>
      <c r="AD54" s="152"/>
      <c r="AE54" s="152"/>
      <c r="AF54" s="152" t="s">
        <v>398</v>
      </c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</row>
    <row r="55" spans="1:59" outlineLevel="1" x14ac:dyDescent="0.2">
      <c r="A55" s="159"/>
      <c r="B55" s="160"/>
      <c r="C55" s="248" t="s">
        <v>2535</v>
      </c>
      <c r="D55" s="249"/>
      <c r="E55" s="249"/>
      <c r="F55" s="249"/>
      <c r="G55" s="249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52"/>
      <c r="X55" s="152"/>
      <c r="Y55" s="152"/>
      <c r="Z55" s="152"/>
      <c r="AA55" s="152"/>
      <c r="AB55" s="152"/>
      <c r="AC55" s="152"/>
      <c r="AD55" s="152"/>
      <c r="AE55" s="152"/>
      <c r="AF55" s="152" t="s">
        <v>272</v>
      </c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</row>
    <row r="56" spans="1:59" outlineLevel="1" x14ac:dyDescent="0.2">
      <c r="A56" s="171">
        <v>17</v>
      </c>
      <c r="B56" s="172" t="s">
        <v>1590</v>
      </c>
      <c r="C56" s="187" t="s">
        <v>2536</v>
      </c>
      <c r="D56" s="173" t="s">
        <v>323</v>
      </c>
      <c r="E56" s="174">
        <v>3.08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21</v>
      </c>
      <c r="M56" s="176">
        <f>G56*(1+L56/100)</f>
        <v>0</v>
      </c>
      <c r="N56" s="176">
        <v>0.7</v>
      </c>
      <c r="O56" s="176">
        <f>ROUND(E56*N56,2)</f>
        <v>2.16</v>
      </c>
      <c r="P56" s="176">
        <v>0</v>
      </c>
      <c r="Q56" s="176">
        <f>ROUND(E56*P56,2)</f>
        <v>0</v>
      </c>
      <c r="R56" s="176"/>
      <c r="S56" s="176" t="s">
        <v>265</v>
      </c>
      <c r="T56" s="161">
        <v>0</v>
      </c>
      <c r="U56" s="161">
        <f>ROUND(E56*T56,2)</f>
        <v>0</v>
      </c>
      <c r="V56" s="161"/>
      <c r="W56" s="152"/>
      <c r="X56" s="152"/>
      <c r="Y56" s="152"/>
      <c r="Z56" s="152"/>
      <c r="AA56" s="152"/>
      <c r="AB56" s="152"/>
      <c r="AC56" s="152"/>
      <c r="AD56" s="152"/>
      <c r="AE56" s="152"/>
      <c r="AF56" s="152" t="s">
        <v>398</v>
      </c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</row>
    <row r="57" spans="1:59" outlineLevel="1" x14ac:dyDescent="0.2">
      <c r="A57" s="159"/>
      <c r="B57" s="160"/>
      <c r="C57" s="248" t="s">
        <v>3377</v>
      </c>
      <c r="D57" s="249"/>
      <c r="E57" s="249"/>
      <c r="F57" s="249"/>
      <c r="G57" s="249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52"/>
      <c r="X57" s="152"/>
      <c r="Y57" s="152"/>
      <c r="Z57" s="152"/>
      <c r="AA57" s="152"/>
      <c r="AB57" s="152"/>
      <c r="AC57" s="152"/>
      <c r="AD57" s="152"/>
      <c r="AE57" s="152"/>
      <c r="AF57" s="152" t="s">
        <v>272</v>
      </c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</row>
    <row r="58" spans="1:59" outlineLevel="1" x14ac:dyDescent="0.2">
      <c r="A58" s="177">
        <v>18</v>
      </c>
      <c r="B58" s="178" t="s">
        <v>1592</v>
      </c>
      <c r="C58" s="186" t="s">
        <v>3378</v>
      </c>
      <c r="D58" s="179" t="s">
        <v>1500</v>
      </c>
      <c r="E58" s="180">
        <v>4</v>
      </c>
      <c r="F58" s="181"/>
      <c r="G58" s="182">
        <f>ROUND(E58*F58,2)</f>
        <v>0</v>
      </c>
      <c r="H58" s="181"/>
      <c r="I58" s="182">
        <f>ROUND(E58*H58,2)</f>
        <v>0</v>
      </c>
      <c r="J58" s="181"/>
      <c r="K58" s="182">
        <f>ROUND(E58*J58,2)</f>
        <v>0</v>
      </c>
      <c r="L58" s="182">
        <v>21</v>
      </c>
      <c r="M58" s="182">
        <f>G58*(1+L58/100)</f>
        <v>0</v>
      </c>
      <c r="N58" s="182">
        <v>3.5000000000000003E-2</v>
      </c>
      <c r="O58" s="182">
        <f>ROUND(E58*N58,2)</f>
        <v>0.14000000000000001</v>
      </c>
      <c r="P58" s="182">
        <v>0</v>
      </c>
      <c r="Q58" s="182">
        <f>ROUND(E58*P58,2)</f>
        <v>0</v>
      </c>
      <c r="R58" s="182"/>
      <c r="S58" s="182" t="s">
        <v>265</v>
      </c>
      <c r="T58" s="161">
        <v>0</v>
      </c>
      <c r="U58" s="161">
        <f>ROUND(E58*T58,2)</f>
        <v>0</v>
      </c>
      <c r="V58" s="161"/>
      <c r="W58" s="152"/>
      <c r="X58" s="152"/>
      <c r="Y58" s="152"/>
      <c r="Z58" s="152"/>
      <c r="AA58" s="152"/>
      <c r="AB58" s="152"/>
      <c r="AC58" s="152"/>
      <c r="AD58" s="152"/>
      <c r="AE58" s="152"/>
      <c r="AF58" s="152" t="s">
        <v>398</v>
      </c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</row>
    <row r="59" spans="1:59" outlineLevel="1" x14ac:dyDescent="0.2">
      <c r="A59" s="177">
        <v>19</v>
      </c>
      <c r="B59" s="178" t="s">
        <v>1594</v>
      </c>
      <c r="C59" s="186" t="s">
        <v>2538</v>
      </c>
      <c r="D59" s="179" t="s">
        <v>2539</v>
      </c>
      <c r="E59" s="180">
        <v>1.2</v>
      </c>
      <c r="F59" s="181"/>
      <c r="G59" s="182">
        <f>ROUND(E59*F59,2)</f>
        <v>0</v>
      </c>
      <c r="H59" s="181"/>
      <c r="I59" s="182">
        <f>ROUND(E59*H59,2)</f>
        <v>0</v>
      </c>
      <c r="J59" s="181"/>
      <c r="K59" s="182">
        <f>ROUND(E59*J59,2)</f>
        <v>0</v>
      </c>
      <c r="L59" s="182">
        <v>21</v>
      </c>
      <c r="M59" s="182">
        <f>G59*(1+L59/100)</f>
        <v>0</v>
      </c>
      <c r="N59" s="182">
        <v>1E-3</v>
      </c>
      <c r="O59" s="182">
        <f>ROUND(E59*N59,2)</f>
        <v>0</v>
      </c>
      <c r="P59" s="182">
        <v>0</v>
      </c>
      <c r="Q59" s="182">
        <f>ROUND(E59*P59,2)</f>
        <v>0</v>
      </c>
      <c r="R59" s="182"/>
      <c r="S59" s="182" t="s">
        <v>265</v>
      </c>
      <c r="T59" s="161">
        <v>0</v>
      </c>
      <c r="U59" s="161">
        <f>ROUND(E59*T59,2)</f>
        <v>0</v>
      </c>
      <c r="V59" s="161"/>
      <c r="W59" s="152"/>
      <c r="X59" s="152"/>
      <c r="Y59" s="152"/>
      <c r="Z59" s="152"/>
      <c r="AA59" s="152"/>
      <c r="AB59" s="152"/>
      <c r="AC59" s="152"/>
      <c r="AD59" s="152"/>
      <c r="AE59" s="152"/>
      <c r="AF59" s="152" t="s">
        <v>398</v>
      </c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</row>
    <row r="60" spans="1:59" outlineLevel="1" x14ac:dyDescent="0.2">
      <c r="A60" s="171">
        <v>20</v>
      </c>
      <c r="B60" s="172" t="s">
        <v>1596</v>
      </c>
      <c r="C60" s="187" t="s">
        <v>2540</v>
      </c>
      <c r="D60" s="173" t="s">
        <v>1500</v>
      </c>
      <c r="E60" s="174">
        <v>1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6">
        <v>1E-3</v>
      </c>
      <c r="O60" s="176">
        <f>ROUND(E60*N60,2)</f>
        <v>0</v>
      </c>
      <c r="P60" s="176">
        <v>0</v>
      </c>
      <c r="Q60" s="176">
        <f>ROUND(E60*P60,2)</f>
        <v>0</v>
      </c>
      <c r="R60" s="176"/>
      <c r="S60" s="176" t="s">
        <v>265</v>
      </c>
      <c r="T60" s="161">
        <v>0</v>
      </c>
      <c r="U60" s="161">
        <f>ROUND(E60*T60,2)</f>
        <v>0</v>
      </c>
      <c r="V60" s="161"/>
      <c r="W60" s="152"/>
      <c r="X60" s="152"/>
      <c r="Y60" s="152"/>
      <c r="Z60" s="152"/>
      <c r="AA60" s="152"/>
      <c r="AB60" s="152"/>
      <c r="AC60" s="152"/>
      <c r="AD60" s="152"/>
      <c r="AE60" s="152"/>
      <c r="AF60" s="152" t="s">
        <v>398</v>
      </c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</row>
    <row r="61" spans="1:59" outlineLevel="1" x14ac:dyDescent="0.2">
      <c r="A61" s="159"/>
      <c r="B61" s="160"/>
      <c r="C61" s="248" t="s">
        <v>2541</v>
      </c>
      <c r="D61" s="249"/>
      <c r="E61" s="249"/>
      <c r="F61" s="249"/>
      <c r="G61" s="249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52"/>
      <c r="X61" s="152"/>
      <c r="Y61" s="152"/>
      <c r="Z61" s="152"/>
      <c r="AA61" s="152"/>
      <c r="AB61" s="152"/>
      <c r="AC61" s="152"/>
      <c r="AD61" s="152"/>
      <c r="AE61" s="152"/>
      <c r="AF61" s="152" t="s">
        <v>272</v>
      </c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</row>
    <row r="62" spans="1:59" outlineLevel="1" x14ac:dyDescent="0.2">
      <c r="A62" s="159"/>
      <c r="B62" s="160"/>
      <c r="C62" s="246" t="s">
        <v>3379</v>
      </c>
      <c r="D62" s="247"/>
      <c r="E62" s="247"/>
      <c r="F62" s="247"/>
      <c r="G62" s="247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52"/>
      <c r="X62" s="152"/>
      <c r="Y62" s="152"/>
      <c r="Z62" s="152"/>
      <c r="AA62" s="152"/>
      <c r="AB62" s="152"/>
      <c r="AC62" s="152"/>
      <c r="AD62" s="152"/>
      <c r="AE62" s="152"/>
      <c r="AF62" s="152" t="s">
        <v>272</v>
      </c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</row>
    <row r="63" spans="1:59" outlineLevel="1" x14ac:dyDescent="0.2">
      <c r="A63" s="159"/>
      <c r="B63" s="160"/>
      <c r="C63" s="246" t="s">
        <v>3380</v>
      </c>
      <c r="D63" s="247"/>
      <c r="E63" s="247"/>
      <c r="F63" s="247"/>
      <c r="G63" s="247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52"/>
      <c r="X63" s="152"/>
      <c r="Y63" s="152"/>
      <c r="Z63" s="152"/>
      <c r="AA63" s="152"/>
      <c r="AB63" s="152"/>
      <c r="AC63" s="152"/>
      <c r="AD63" s="152"/>
      <c r="AE63" s="152"/>
      <c r="AF63" s="152" t="s">
        <v>272</v>
      </c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</row>
    <row r="64" spans="1:59" outlineLevel="1" x14ac:dyDescent="0.2">
      <c r="A64" s="171">
        <v>21</v>
      </c>
      <c r="B64" s="172" t="s">
        <v>1599</v>
      </c>
      <c r="C64" s="187" t="s">
        <v>2544</v>
      </c>
      <c r="D64" s="173" t="s">
        <v>1956</v>
      </c>
      <c r="E64" s="174">
        <v>30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6">
        <v>5.0000000000000001E-4</v>
      </c>
      <c r="O64" s="176">
        <f>ROUND(E64*N64,2)</f>
        <v>0.02</v>
      </c>
      <c r="P64" s="176">
        <v>0</v>
      </c>
      <c r="Q64" s="176">
        <f>ROUND(E64*P64,2)</f>
        <v>0</v>
      </c>
      <c r="R64" s="176"/>
      <c r="S64" s="176" t="s">
        <v>265</v>
      </c>
      <c r="T64" s="161">
        <v>0</v>
      </c>
      <c r="U64" s="161">
        <f>ROUND(E64*T64,2)</f>
        <v>0</v>
      </c>
      <c r="V64" s="161"/>
      <c r="W64" s="152"/>
      <c r="X64" s="152"/>
      <c r="Y64" s="152"/>
      <c r="Z64" s="152"/>
      <c r="AA64" s="152"/>
      <c r="AB64" s="152"/>
      <c r="AC64" s="152"/>
      <c r="AD64" s="152"/>
      <c r="AE64" s="152"/>
      <c r="AF64" s="152" t="s">
        <v>398</v>
      </c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</row>
    <row r="65" spans="1:59" outlineLevel="1" x14ac:dyDescent="0.2">
      <c r="A65" s="159"/>
      <c r="B65" s="160"/>
      <c r="C65" s="248" t="s">
        <v>3381</v>
      </c>
      <c r="D65" s="249"/>
      <c r="E65" s="249"/>
      <c r="F65" s="249"/>
      <c r="G65" s="249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52"/>
      <c r="X65" s="152"/>
      <c r="Y65" s="152"/>
      <c r="Z65" s="152"/>
      <c r="AA65" s="152"/>
      <c r="AB65" s="152"/>
      <c r="AC65" s="152"/>
      <c r="AD65" s="152"/>
      <c r="AE65" s="152"/>
      <c r="AF65" s="152" t="s">
        <v>272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</row>
    <row r="66" spans="1:59" outlineLevel="1" x14ac:dyDescent="0.2">
      <c r="A66" s="159"/>
      <c r="B66" s="160"/>
      <c r="C66" s="246" t="s">
        <v>3382</v>
      </c>
      <c r="D66" s="247"/>
      <c r="E66" s="247"/>
      <c r="F66" s="247"/>
      <c r="G66" s="247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52"/>
      <c r="X66" s="152"/>
      <c r="Y66" s="152"/>
      <c r="Z66" s="152"/>
      <c r="AA66" s="152"/>
      <c r="AB66" s="152"/>
      <c r="AC66" s="152"/>
      <c r="AD66" s="152"/>
      <c r="AE66" s="152"/>
      <c r="AF66" s="152" t="s">
        <v>272</v>
      </c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</row>
    <row r="67" spans="1:59" outlineLevel="1" x14ac:dyDescent="0.2">
      <c r="A67" s="159"/>
      <c r="B67" s="160"/>
      <c r="C67" s="246" t="s">
        <v>3383</v>
      </c>
      <c r="D67" s="247"/>
      <c r="E67" s="247"/>
      <c r="F67" s="247"/>
      <c r="G67" s="247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52"/>
      <c r="X67" s="152"/>
      <c r="Y67" s="152"/>
      <c r="Z67" s="152"/>
      <c r="AA67" s="152"/>
      <c r="AB67" s="152"/>
      <c r="AC67" s="152"/>
      <c r="AD67" s="152"/>
      <c r="AE67" s="152"/>
      <c r="AF67" s="152" t="s">
        <v>272</v>
      </c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</row>
    <row r="68" spans="1:59" x14ac:dyDescent="0.2">
      <c r="A68" s="5"/>
      <c r="B68" s="6"/>
      <c r="C68" s="188"/>
      <c r="D68" s="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AD68">
        <v>15</v>
      </c>
      <c r="AE68">
        <v>21</v>
      </c>
    </row>
    <row r="69" spans="1:59" x14ac:dyDescent="0.2">
      <c r="A69" s="155"/>
      <c r="B69" s="156" t="s">
        <v>29</v>
      </c>
      <c r="C69" s="189"/>
      <c r="D69" s="157"/>
      <c r="E69" s="158"/>
      <c r="F69" s="158"/>
      <c r="G69" s="184">
        <f>G8+G12+G22+G29+G42</f>
        <v>0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AD69">
        <f>SUMIF(L7:L67,AD68,G7:G67)</f>
        <v>0</v>
      </c>
      <c r="AE69">
        <f>SUMIF(L7:L67,AE68,G7:G67)</f>
        <v>0</v>
      </c>
      <c r="AF69" t="s">
        <v>300</v>
      </c>
    </row>
    <row r="70" spans="1:59" x14ac:dyDescent="0.2">
      <c r="C70" s="190"/>
      <c r="D70" s="143"/>
      <c r="AF70" t="s">
        <v>319</v>
      </c>
    </row>
    <row r="71" spans="1:59" x14ac:dyDescent="0.2">
      <c r="D71" s="143"/>
    </row>
    <row r="72" spans="1:59" x14ac:dyDescent="0.2">
      <c r="D72" s="143"/>
    </row>
    <row r="73" spans="1:59" x14ac:dyDescent="0.2">
      <c r="D73" s="143"/>
    </row>
    <row r="74" spans="1:59" x14ac:dyDescent="0.2">
      <c r="D74" s="143"/>
    </row>
    <row r="75" spans="1:59" x14ac:dyDescent="0.2">
      <c r="D75" s="143"/>
    </row>
    <row r="76" spans="1:59" x14ac:dyDescent="0.2">
      <c r="D76" s="143"/>
    </row>
    <row r="77" spans="1:59" x14ac:dyDescent="0.2">
      <c r="D77" s="143"/>
    </row>
    <row r="78" spans="1:59" x14ac:dyDescent="0.2">
      <c r="D78" s="143"/>
    </row>
    <row r="79" spans="1:59" x14ac:dyDescent="0.2">
      <c r="D79" s="143"/>
    </row>
    <row r="80" spans="1:59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MI89VM/VorozmPdidVtMLvyuh2Cgno2fTPU9rMeBqCfawDWudP+Lfq27j52Xxy6nrZhBuWblMPwihRHgtZGFDw==" saltValue="NWJDhBxCZLJYZQAGWB6BuQ==" spinCount="100000" sheet="1"/>
  <mergeCells count="38">
    <mergeCell ref="C11:G11"/>
    <mergeCell ref="A1:G1"/>
    <mergeCell ref="C2:G2"/>
    <mergeCell ref="C3:G3"/>
    <mergeCell ref="C4:G4"/>
    <mergeCell ref="C10:G10"/>
    <mergeCell ref="C33:G33"/>
    <mergeCell ref="C14:G14"/>
    <mergeCell ref="C15:G15"/>
    <mergeCell ref="C17:G17"/>
    <mergeCell ref="C18:G18"/>
    <mergeCell ref="C20:G20"/>
    <mergeCell ref="C21:G21"/>
    <mergeCell ref="C24:G24"/>
    <mergeCell ref="C25:G25"/>
    <mergeCell ref="C27:G27"/>
    <mergeCell ref="C28:G28"/>
    <mergeCell ref="C31:G31"/>
    <mergeCell ref="C53:G53"/>
    <mergeCell ref="C35:G35"/>
    <mergeCell ref="C37:G37"/>
    <mergeCell ref="C39:G39"/>
    <mergeCell ref="C41:G41"/>
    <mergeCell ref="C44:G44"/>
    <mergeCell ref="C45:G45"/>
    <mergeCell ref="C46:G46"/>
    <mergeCell ref="C48:G48"/>
    <mergeCell ref="C49:G49"/>
    <mergeCell ref="C50:G50"/>
    <mergeCell ref="C51:G51"/>
    <mergeCell ref="C66:G66"/>
    <mergeCell ref="C67:G67"/>
    <mergeCell ref="C55:G55"/>
    <mergeCell ref="C57:G57"/>
    <mergeCell ref="C61:G61"/>
    <mergeCell ref="C62:G62"/>
    <mergeCell ref="C63:G63"/>
    <mergeCell ref="C65:G6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8" activePane="bottomLeft" state="frozen"/>
      <selection pane="bottomLeft" activeCell="T1" sqref="T1:T104857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2" width="0" hidden="1" customWidth="1"/>
    <col min="28" max="28" width="0" hidden="1" customWidth="1"/>
    <col min="30" max="40" width="0" hidden="1" customWidth="1"/>
  </cols>
  <sheetData>
    <row r="1" spans="1:59" ht="15.75" customHeight="1" x14ac:dyDescent="0.25">
      <c r="A1" s="250" t="s">
        <v>320</v>
      </c>
      <c r="B1" s="250"/>
      <c r="C1" s="250"/>
      <c r="D1" s="250"/>
      <c r="E1" s="250"/>
      <c r="F1" s="250"/>
      <c r="G1" s="250"/>
      <c r="AF1" t="s">
        <v>236</v>
      </c>
    </row>
    <row r="2" spans="1:59" ht="24.95" customHeight="1" x14ac:dyDescent="0.2">
      <c r="A2" s="144" t="s">
        <v>7</v>
      </c>
      <c r="B2" s="73" t="s">
        <v>44</v>
      </c>
      <c r="C2" s="251" t="s">
        <v>45</v>
      </c>
      <c r="D2" s="252"/>
      <c r="E2" s="252"/>
      <c r="F2" s="252"/>
      <c r="G2" s="253"/>
      <c r="AF2" t="s">
        <v>237</v>
      </c>
    </row>
    <row r="3" spans="1:59" ht="24.95" customHeight="1" x14ac:dyDescent="0.2">
      <c r="A3" s="144" t="s">
        <v>8</v>
      </c>
      <c r="B3" s="73" t="s">
        <v>86</v>
      </c>
      <c r="C3" s="251" t="s">
        <v>87</v>
      </c>
      <c r="D3" s="252"/>
      <c r="E3" s="252"/>
      <c r="F3" s="252"/>
      <c r="G3" s="253"/>
      <c r="AB3" s="90" t="s">
        <v>237</v>
      </c>
      <c r="AF3" t="s">
        <v>239</v>
      </c>
    </row>
    <row r="4" spans="1:59" ht="24.95" customHeight="1" x14ac:dyDescent="0.2">
      <c r="A4" s="145" t="s">
        <v>9</v>
      </c>
      <c r="B4" s="146" t="s">
        <v>95</v>
      </c>
      <c r="C4" s="254" t="s">
        <v>85</v>
      </c>
      <c r="D4" s="255"/>
      <c r="E4" s="255"/>
      <c r="F4" s="255"/>
      <c r="G4" s="256"/>
      <c r="AF4" t="s">
        <v>240</v>
      </c>
    </row>
    <row r="5" spans="1:59" x14ac:dyDescent="0.2">
      <c r="D5" s="143"/>
    </row>
    <row r="6" spans="1:59" ht="38.25" x14ac:dyDescent="0.2">
      <c r="A6" s="148" t="s">
        <v>241</v>
      </c>
      <c r="B6" s="150" t="s">
        <v>242</v>
      </c>
      <c r="C6" s="150" t="s">
        <v>243</v>
      </c>
      <c r="D6" s="149" t="s">
        <v>244</v>
      </c>
      <c r="E6" s="148" t="s">
        <v>245</v>
      </c>
      <c r="F6" s="147" t="s">
        <v>246</v>
      </c>
      <c r="G6" s="148" t="s">
        <v>29</v>
      </c>
      <c r="H6" s="151" t="s">
        <v>30</v>
      </c>
      <c r="I6" s="151" t="s">
        <v>247</v>
      </c>
      <c r="J6" s="151" t="s">
        <v>31</v>
      </c>
      <c r="K6" s="151" t="s">
        <v>248</v>
      </c>
      <c r="L6" s="151" t="s">
        <v>249</v>
      </c>
      <c r="M6" s="151" t="s">
        <v>250</v>
      </c>
      <c r="N6" s="151" t="s">
        <v>251</v>
      </c>
      <c r="O6" s="151" t="s">
        <v>252</v>
      </c>
      <c r="P6" s="151" t="s">
        <v>253</v>
      </c>
      <c r="Q6" s="151" t="s">
        <v>254</v>
      </c>
      <c r="R6" s="151" t="s">
        <v>255</v>
      </c>
      <c r="S6" s="151" t="s">
        <v>256</v>
      </c>
      <c r="T6" s="151" t="s">
        <v>257</v>
      </c>
      <c r="U6" s="151" t="s">
        <v>258</v>
      </c>
      <c r="V6" s="151" t="s">
        <v>259</v>
      </c>
    </row>
    <row r="7" spans="1:59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59" x14ac:dyDescent="0.2">
      <c r="A8" s="166" t="s">
        <v>260</v>
      </c>
      <c r="B8" s="167" t="s">
        <v>131</v>
      </c>
      <c r="C8" s="185" t="s">
        <v>132</v>
      </c>
      <c r="D8" s="168"/>
      <c r="E8" s="169"/>
      <c r="F8" s="170"/>
      <c r="G8" s="170">
        <f>SUMIF(AF9:AF37,"&lt;&gt;NOR",G9:G37)</f>
        <v>0</v>
      </c>
      <c r="H8" s="170"/>
      <c r="I8" s="170">
        <f>SUM(I9:I37)</f>
        <v>0</v>
      </c>
      <c r="J8" s="170"/>
      <c r="K8" s="170">
        <f>SUM(K9:K37)</f>
        <v>0</v>
      </c>
      <c r="L8" s="170"/>
      <c r="M8" s="170">
        <f>SUM(M9:M37)</f>
        <v>0</v>
      </c>
      <c r="N8" s="170"/>
      <c r="O8" s="170">
        <f>SUM(O9:O37)</f>
        <v>0</v>
      </c>
      <c r="P8" s="170"/>
      <c r="Q8" s="170">
        <f>SUM(Q9:Q37)</f>
        <v>0</v>
      </c>
      <c r="R8" s="170"/>
      <c r="S8" s="170"/>
      <c r="T8" s="165"/>
      <c r="U8" s="165">
        <f>SUM(U9:U37)</f>
        <v>129.54</v>
      </c>
      <c r="V8" s="165"/>
      <c r="AF8" t="s">
        <v>261</v>
      </c>
    </row>
    <row r="9" spans="1:59" outlineLevel="1" x14ac:dyDescent="0.2">
      <c r="A9" s="177">
        <v>1</v>
      </c>
      <c r="B9" s="178" t="s">
        <v>2563</v>
      </c>
      <c r="C9" s="186" t="s">
        <v>2564</v>
      </c>
      <c r="D9" s="179" t="s">
        <v>353</v>
      </c>
      <c r="E9" s="180">
        <v>102</v>
      </c>
      <c r="F9" s="181"/>
      <c r="G9" s="182">
        <f t="shared" ref="G9:G35" si="0">ROUND(E9*F9,2)</f>
        <v>0</v>
      </c>
      <c r="H9" s="181"/>
      <c r="I9" s="182">
        <f t="shared" ref="I9:I35" si="1">ROUND(E9*H9,2)</f>
        <v>0</v>
      </c>
      <c r="J9" s="181"/>
      <c r="K9" s="182">
        <f t="shared" ref="K9:K35" si="2">ROUND(E9*J9,2)</f>
        <v>0</v>
      </c>
      <c r="L9" s="182">
        <v>21</v>
      </c>
      <c r="M9" s="182">
        <f t="shared" ref="M9:M35" si="3">G9*(1+L9/100)</f>
        <v>0</v>
      </c>
      <c r="N9" s="182">
        <v>0</v>
      </c>
      <c r="O9" s="182">
        <f t="shared" ref="O9:O35" si="4">ROUND(E9*N9,2)</f>
        <v>0</v>
      </c>
      <c r="P9" s="182">
        <v>0</v>
      </c>
      <c r="Q9" s="182">
        <f t="shared" ref="Q9:Q35" si="5">ROUND(E9*P9,2)</f>
        <v>0</v>
      </c>
      <c r="R9" s="182"/>
      <c r="S9" s="182" t="s">
        <v>269</v>
      </c>
      <c r="T9" s="161">
        <v>5.1999999999999998E-2</v>
      </c>
      <c r="U9" s="161">
        <f>ROUND(E9*T9,2)</f>
        <v>5.3</v>
      </c>
      <c r="V9" s="161"/>
      <c r="W9" s="152"/>
      <c r="X9" s="152"/>
      <c r="Y9" s="152"/>
      <c r="Z9" s="152"/>
      <c r="AA9" s="152"/>
      <c r="AB9" s="152"/>
      <c r="AC9" s="152"/>
      <c r="AD9" s="152"/>
      <c r="AE9" s="152"/>
      <c r="AF9" s="152" t="s">
        <v>325</v>
      </c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</row>
    <row r="10" spans="1:59" ht="22.5" outlineLevel="1" x14ac:dyDescent="0.2">
      <c r="A10" s="177">
        <v>2</v>
      </c>
      <c r="B10" s="178" t="s">
        <v>2585</v>
      </c>
      <c r="C10" s="186" t="s">
        <v>2586</v>
      </c>
      <c r="D10" s="179" t="s">
        <v>353</v>
      </c>
      <c r="E10" s="180">
        <v>526</v>
      </c>
      <c r="F10" s="181"/>
      <c r="G10" s="182">
        <f t="shared" si="0"/>
        <v>0</v>
      </c>
      <c r="H10" s="181"/>
      <c r="I10" s="182">
        <f t="shared" si="1"/>
        <v>0</v>
      </c>
      <c r="J10" s="181"/>
      <c r="K10" s="182">
        <f t="shared" si="2"/>
        <v>0</v>
      </c>
      <c r="L10" s="182">
        <v>21</v>
      </c>
      <c r="M10" s="182">
        <f t="shared" si="3"/>
        <v>0</v>
      </c>
      <c r="N10" s="182">
        <v>0</v>
      </c>
      <c r="O10" s="182">
        <f t="shared" si="4"/>
        <v>0</v>
      </c>
      <c r="P10" s="182">
        <v>0</v>
      </c>
      <c r="Q10" s="182">
        <f t="shared" si="5"/>
        <v>0</v>
      </c>
      <c r="R10" s="182"/>
      <c r="S10" s="182" t="s">
        <v>2587</v>
      </c>
      <c r="T10" s="161">
        <v>0</v>
      </c>
      <c r="U10" s="161">
        <f>ROUND(E10*T10,2)</f>
        <v>0</v>
      </c>
      <c r="V10" s="161"/>
      <c r="W10" s="152"/>
      <c r="X10" s="152"/>
      <c r="Y10" s="152"/>
      <c r="Z10" s="152"/>
      <c r="AA10" s="152"/>
      <c r="AB10" s="152"/>
      <c r="AC10" s="152"/>
      <c r="AD10" s="152"/>
      <c r="AE10" s="152"/>
      <c r="AF10" s="152" t="s">
        <v>325</v>
      </c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</row>
    <row r="11" spans="1:59" ht="22.5" outlineLevel="1" x14ac:dyDescent="0.2">
      <c r="A11" s="177">
        <v>3</v>
      </c>
      <c r="B11" s="178" t="s">
        <v>2588</v>
      </c>
      <c r="C11" s="186" t="s">
        <v>2589</v>
      </c>
      <c r="D11" s="179" t="s">
        <v>353</v>
      </c>
      <c r="E11" s="180">
        <v>66</v>
      </c>
      <c r="F11" s="181"/>
      <c r="G11" s="182">
        <f t="shared" si="0"/>
        <v>0</v>
      </c>
      <c r="H11" s="181"/>
      <c r="I11" s="182">
        <f t="shared" si="1"/>
        <v>0</v>
      </c>
      <c r="J11" s="181"/>
      <c r="K11" s="182">
        <f t="shared" si="2"/>
        <v>0</v>
      </c>
      <c r="L11" s="182">
        <v>21</v>
      </c>
      <c r="M11" s="182">
        <f t="shared" si="3"/>
        <v>0</v>
      </c>
      <c r="N11" s="182">
        <v>0</v>
      </c>
      <c r="O11" s="182">
        <f t="shared" si="4"/>
        <v>0</v>
      </c>
      <c r="P11" s="182">
        <v>0</v>
      </c>
      <c r="Q11" s="182">
        <f t="shared" si="5"/>
        <v>0</v>
      </c>
      <c r="R11" s="182"/>
      <c r="S11" s="182" t="s">
        <v>2587</v>
      </c>
      <c r="T11" s="161">
        <v>0</v>
      </c>
      <c r="U11" s="161">
        <f>ROUND(E11*T11,2)</f>
        <v>0</v>
      </c>
      <c r="V11" s="161"/>
      <c r="W11" s="152"/>
      <c r="X11" s="152"/>
      <c r="Y11" s="152"/>
      <c r="Z11" s="152"/>
      <c r="AA11" s="152"/>
      <c r="AB11" s="152"/>
      <c r="AC11" s="152"/>
      <c r="AD11" s="152"/>
      <c r="AE11" s="152"/>
      <c r="AF11" s="152" t="s">
        <v>325</v>
      </c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</row>
    <row r="12" spans="1:59" outlineLevel="1" x14ac:dyDescent="0.2">
      <c r="A12" s="177">
        <v>4</v>
      </c>
      <c r="B12" s="178" t="s">
        <v>2590</v>
      </c>
      <c r="C12" s="186" t="s">
        <v>2591</v>
      </c>
      <c r="D12" s="179" t="s">
        <v>353</v>
      </c>
      <c r="E12" s="180">
        <v>424</v>
      </c>
      <c r="F12" s="181"/>
      <c r="G12" s="182">
        <f t="shared" si="0"/>
        <v>0</v>
      </c>
      <c r="H12" s="181"/>
      <c r="I12" s="182">
        <f t="shared" si="1"/>
        <v>0</v>
      </c>
      <c r="J12" s="181"/>
      <c r="K12" s="182">
        <f t="shared" si="2"/>
        <v>0</v>
      </c>
      <c r="L12" s="182">
        <v>21</v>
      </c>
      <c r="M12" s="182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2"/>
      <c r="S12" s="182" t="s">
        <v>2587</v>
      </c>
      <c r="T12" s="161">
        <v>0</v>
      </c>
      <c r="U12" s="161">
        <f>ROUND(E12*T12,2)</f>
        <v>0</v>
      </c>
      <c r="V12" s="161"/>
      <c r="W12" s="152"/>
      <c r="X12" s="152"/>
      <c r="Y12" s="152"/>
      <c r="Z12" s="152"/>
      <c r="AA12" s="152"/>
      <c r="AB12" s="152"/>
      <c r="AC12" s="152"/>
      <c r="AD12" s="152"/>
      <c r="AE12" s="152"/>
      <c r="AF12" s="152" t="s">
        <v>325</v>
      </c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</row>
    <row r="13" spans="1:59" outlineLevel="1" x14ac:dyDescent="0.2">
      <c r="A13" s="177">
        <v>5</v>
      </c>
      <c r="B13" s="178" t="s">
        <v>2592</v>
      </c>
      <c r="C13" s="186" t="s">
        <v>2591</v>
      </c>
      <c r="D13" s="179" t="s">
        <v>353</v>
      </c>
      <c r="E13" s="180">
        <v>66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21</v>
      </c>
      <c r="M13" s="182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2"/>
      <c r="S13" s="182" t="s">
        <v>2587</v>
      </c>
      <c r="T13" s="161">
        <v>0</v>
      </c>
      <c r="U13" s="161">
        <f>ROUND(E13*T13,2)</f>
        <v>0</v>
      </c>
      <c r="V13" s="161"/>
      <c r="W13" s="152"/>
      <c r="X13" s="152"/>
      <c r="Y13" s="152"/>
      <c r="Z13" s="152"/>
      <c r="AA13" s="152"/>
      <c r="AB13" s="152"/>
      <c r="AC13" s="152"/>
      <c r="AD13" s="152"/>
      <c r="AE13" s="152"/>
      <c r="AF13" s="152" t="s">
        <v>325</v>
      </c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</row>
    <row r="14" spans="1:59" ht="22.5" outlineLevel="1" x14ac:dyDescent="0.2">
      <c r="A14" s="177">
        <v>6</v>
      </c>
      <c r="B14" s="178" t="s">
        <v>3384</v>
      </c>
      <c r="C14" s="186" t="s">
        <v>3385</v>
      </c>
      <c r="D14" s="179" t="s">
        <v>1500</v>
      </c>
      <c r="E14" s="180">
        <v>114</v>
      </c>
      <c r="F14" s="181"/>
      <c r="G14" s="182">
        <f t="shared" si="0"/>
        <v>0</v>
      </c>
      <c r="H14" s="181"/>
      <c r="I14" s="182">
        <f t="shared" si="1"/>
        <v>0</v>
      </c>
      <c r="J14" s="181"/>
      <c r="K14" s="182">
        <f t="shared" si="2"/>
        <v>0</v>
      </c>
      <c r="L14" s="182">
        <v>21</v>
      </c>
      <c r="M14" s="182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2"/>
      <c r="S14" s="182" t="s">
        <v>2587</v>
      </c>
      <c r="T14" s="161">
        <v>0</v>
      </c>
      <c r="U14" s="161">
        <f>ROUND(E14*T14,2)</f>
        <v>0</v>
      </c>
      <c r="V14" s="161"/>
      <c r="W14" s="152"/>
      <c r="X14" s="152"/>
      <c r="Y14" s="152"/>
      <c r="Z14" s="152"/>
      <c r="AA14" s="152"/>
      <c r="AB14" s="152"/>
      <c r="AC14" s="152"/>
      <c r="AD14" s="152"/>
      <c r="AE14" s="152"/>
      <c r="AF14" s="152" t="s">
        <v>325</v>
      </c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</row>
    <row r="15" spans="1:59" outlineLevel="1" x14ac:dyDescent="0.2">
      <c r="A15" s="177">
        <v>7</v>
      </c>
      <c r="B15" s="178" t="s">
        <v>2555</v>
      </c>
      <c r="C15" s="186" t="s">
        <v>2556</v>
      </c>
      <c r="D15" s="179" t="s">
        <v>1500</v>
      </c>
      <c r="E15" s="180">
        <v>191</v>
      </c>
      <c r="F15" s="181"/>
      <c r="G15" s="182">
        <f t="shared" si="0"/>
        <v>0</v>
      </c>
      <c r="H15" s="181"/>
      <c r="I15" s="182">
        <f t="shared" si="1"/>
        <v>0</v>
      </c>
      <c r="J15" s="181"/>
      <c r="K15" s="182">
        <f t="shared" si="2"/>
        <v>0</v>
      </c>
      <c r="L15" s="182">
        <v>21</v>
      </c>
      <c r="M15" s="182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2"/>
      <c r="S15" s="182" t="s">
        <v>269</v>
      </c>
      <c r="T15" s="161">
        <v>0.18</v>
      </c>
      <c r="U15" s="161">
        <f>ROUND(E15*T15,2)</f>
        <v>34.380000000000003</v>
      </c>
      <c r="V15" s="161"/>
      <c r="W15" s="152"/>
      <c r="X15" s="152"/>
      <c r="Y15" s="152"/>
      <c r="Z15" s="152"/>
      <c r="AA15" s="152"/>
      <c r="AB15" s="152"/>
      <c r="AC15" s="152"/>
      <c r="AD15" s="152"/>
      <c r="AE15" s="152"/>
      <c r="AF15" s="152" t="s">
        <v>325</v>
      </c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</row>
    <row r="16" spans="1:59" outlineLevel="1" x14ac:dyDescent="0.2">
      <c r="A16" s="177">
        <v>8</v>
      </c>
      <c r="B16" s="178" t="s">
        <v>2557</v>
      </c>
      <c r="C16" s="186" t="s">
        <v>2558</v>
      </c>
      <c r="D16" s="179" t="s">
        <v>1500</v>
      </c>
      <c r="E16" s="180">
        <v>2</v>
      </c>
      <c r="F16" s="181"/>
      <c r="G16" s="182">
        <f t="shared" si="0"/>
        <v>0</v>
      </c>
      <c r="H16" s="181"/>
      <c r="I16" s="182">
        <f t="shared" si="1"/>
        <v>0</v>
      </c>
      <c r="J16" s="181"/>
      <c r="K16" s="182">
        <f t="shared" si="2"/>
        <v>0</v>
      </c>
      <c r="L16" s="182">
        <v>21</v>
      </c>
      <c r="M16" s="182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2"/>
      <c r="S16" s="182" t="s">
        <v>269</v>
      </c>
      <c r="T16" s="161">
        <v>3.4780000000000002</v>
      </c>
      <c r="U16" s="161">
        <f>ROUND(E16*T16,2)</f>
        <v>6.96</v>
      </c>
      <c r="V16" s="161"/>
      <c r="W16" s="152"/>
      <c r="X16" s="152"/>
      <c r="Y16" s="152"/>
      <c r="Z16" s="152"/>
      <c r="AA16" s="152"/>
      <c r="AB16" s="152"/>
      <c r="AC16" s="152"/>
      <c r="AD16" s="152"/>
      <c r="AE16" s="152"/>
      <c r="AF16" s="152" t="s">
        <v>325</v>
      </c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</row>
    <row r="17" spans="1:59" outlineLevel="1" x14ac:dyDescent="0.2">
      <c r="A17" s="177">
        <v>9</v>
      </c>
      <c r="B17" s="178" t="s">
        <v>2561</v>
      </c>
      <c r="C17" s="186" t="s">
        <v>2562</v>
      </c>
      <c r="D17" s="179" t="s">
        <v>1500</v>
      </c>
      <c r="E17" s="180">
        <v>1</v>
      </c>
      <c r="F17" s="181"/>
      <c r="G17" s="182">
        <f t="shared" si="0"/>
        <v>0</v>
      </c>
      <c r="H17" s="181"/>
      <c r="I17" s="182">
        <f t="shared" si="1"/>
        <v>0</v>
      </c>
      <c r="J17" s="181"/>
      <c r="K17" s="182">
        <f t="shared" si="2"/>
        <v>0</v>
      </c>
      <c r="L17" s="182">
        <v>21</v>
      </c>
      <c r="M17" s="182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2"/>
      <c r="S17" s="182" t="s">
        <v>269</v>
      </c>
      <c r="T17" s="161">
        <v>2.484</v>
      </c>
      <c r="U17" s="161">
        <f>ROUND(E17*T17,2)</f>
        <v>2.48</v>
      </c>
      <c r="V17" s="161"/>
      <c r="W17" s="152"/>
      <c r="X17" s="152"/>
      <c r="Y17" s="152"/>
      <c r="Z17" s="152"/>
      <c r="AA17" s="152"/>
      <c r="AB17" s="152"/>
      <c r="AC17" s="152"/>
      <c r="AD17" s="152"/>
      <c r="AE17" s="152"/>
      <c r="AF17" s="152" t="s">
        <v>325</v>
      </c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</row>
    <row r="18" spans="1:59" outlineLevel="1" x14ac:dyDescent="0.2">
      <c r="A18" s="177">
        <v>10</v>
      </c>
      <c r="B18" s="178" t="s">
        <v>3386</v>
      </c>
      <c r="C18" s="186" t="s">
        <v>3387</v>
      </c>
      <c r="D18" s="179" t="s">
        <v>1500</v>
      </c>
      <c r="E18" s="180">
        <v>60</v>
      </c>
      <c r="F18" s="181"/>
      <c r="G18" s="182">
        <f t="shared" si="0"/>
        <v>0</v>
      </c>
      <c r="H18" s="181"/>
      <c r="I18" s="182">
        <f t="shared" si="1"/>
        <v>0</v>
      </c>
      <c r="J18" s="181"/>
      <c r="K18" s="182">
        <f t="shared" si="2"/>
        <v>0</v>
      </c>
      <c r="L18" s="182">
        <v>21</v>
      </c>
      <c r="M18" s="182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2"/>
      <c r="S18" s="182" t="s">
        <v>269</v>
      </c>
      <c r="T18" s="161">
        <v>0.23799999999999999</v>
      </c>
      <c r="U18" s="161">
        <f>ROUND(E18*T18,2)</f>
        <v>14.28</v>
      </c>
      <c r="V18" s="161"/>
      <c r="W18" s="152"/>
      <c r="X18" s="152"/>
      <c r="Y18" s="152"/>
      <c r="Z18" s="152"/>
      <c r="AA18" s="152"/>
      <c r="AB18" s="152"/>
      <c r="AC18" s="152"/>
      <c r="AD18" s="152"/>
      <c r="AE18" s="152"/>
      <c r="AF18" s="152" t="s">
        <v>325</v>
      </c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</row>
    <row r="19" spans="1:59" outlineLevel="1" x14ac:dyDescent="0.2">
      <c r="A19" s="177">
        <v>11</v>
      </c>
      <c r="B19" s="178" t="s">
        <v>2593</v>
      </c>
      <c r="C19" s="186" t="s">
        <v>2594</v>
      </c>
      <c r="D19" s="179" t="s">
        <v>353</v>
      </c>
      <c r="E19" s="180">
        <v>526</v>
      </c>
      <c r="F19" s="181"/>
      <c r="G19" s="182">
        <f t="shared" si="0"/>
        <v>0</v>
      </c>
      <c r="H19" s="181"/>
      <c r="I19" s="182">
        <f t="shared" si="1"/>
        <v>0</v>
      </c>
      <c r="J19" s="181"/>
      <c r="K19" s="182">
        <f t="shared" si="2"/>
        <v>0</v>
      </c>
      <c r="L19" s="182">
        <v>21</v>
      </c>
      <c r="M19" s="182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2"/>
      <c r="S19" s="182" t="s">
        <v>265</v>
      </c>
      <c r="T19" s="161">
        <v>0</v>
      </c>
      <c r="U19" s="161">
        <f>ROUND(E19*T19,2)</f>
        <v>0</v>
      </c>
      <c r="V19" s="161"/>
      <c r="W19" s="152"/>
      <c r="X19" s="152"/>
      <c r="Y19" s="152"/>
      <c r="Z19" s="152"/>
      <c r="AA19" s="152"/>
      <c r="AB19" s="152"/>
      <c r="AC19" s="152"/>
      <c r="AD19" s="152"/>
      <c r="AE19" s="152"/>
      <c r="AF19" s="152" t="s">
        <v>325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</row>
    <row r="20" spans="1:59" outlineLevel="1" x14ac:dyDescent="0.2">
      <c r="A20" s="177">
        <v>12</v>
      </c>
      <c r="B20" s="178" t="s">
        <v>2595</v>
      </c>
      <c r="C20" s="186" t="s">
        <v>2596</v>
      </c>
      <c r="D20" s="179" t="s">
        <v>353</v>
      </c>
      <c r="E20" s="180">
        <v>66</v>
      </c>
      <c r="F20" s="181"/>
      <c r="G20" s="182">
        <f t="shared" si="0"/>
        <v>0</v>
      </c>
      <c r="H20" s="181"/>
      <c r="I20" s="182">
        <f t="shared" si="1"/>
        <v>0</v>
      </c>
      <c r="J20" s="181"/>
      <c r="K20" s="182">
        <f t="shared" si="2"/>
        <v>0</v>
      </c>
      <c r="L20" s="182">
        <v>21</v>
      </c>
      <c r="M20" s="182">
        <f t="shared" si="3"/>
        <v>0</v>
      </c>
      <c r="N20" s="182">
        <v>0</v>
      </c>
      <c r="O20" s="182">
        <f t="shared" si="4"/>
        <v>0</v>
      </c>
      <c r="P20" s="182">
        <v>0</v>
      </c>
      <c r="Q20" s="182">
        <f t="shared" si="5"/>
        <v>0</v>
      </c>
      <c r="R20" s="182"/>
      <c r="S20" s="182" t="s">
        <v>265</v>
      </c>
      <c r="T20" s="161">
        <v>0</v>
      </c>
      <c r="U20" s="161">
        <f>ROUND(E20*T20,2)</f>
        <v>0</v>
      </c>
      <c r="V20" s="161"/>
      <c r="W20" s="152"/>
      <c r="X20" s="152"/>
      <c r="Y20" s="152"/>
      <c r="Z20" s="152"/>
      <c r="AA20" s="152"/>
      <c r="AB20" s="152"/>
      <c r="AC20" s="152"/>
      <c r="AD20" s="152"/>
      <c r="AE20" s="152"/>
      <c r="AF20" s="152" t="s">
        <v>325</v>
      </c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</row>
    <row r="21" spans="1:59" outlineLevel="1" x14ac:dyDescent="0.2">
      <c r="A21" s="177">
        <v>13</v>
      </c>
      <c r="B21" s="178" t="s">
        <v>3388</v>
      </c>
      <c r="C21" s="186" t="s">
        <v>3389</v>
      </c>
      <c r="D21" s="179" t="s">
        <v>1500</v>
      </c>
      <c r="E21" s="180">
        <v>114</v>
      </c>
      <c r="F21" s="181"/>
      <c r="G21" s="182">
        <f t="shared" si="0"/>
        <v>0</v>
      </c>
      <c r="H21" s="181"/>
      <c r="I21" s="182">
        <f t="shared" si="1"/>
        <v>0</v>
      </c>
      <c r="J21" s="181"/>
      <c r="K21" s="182">
        <f t="shared" si="2"/>
        <v>0</v>
      </c>
      <c r="L21" s="182">
        <v>21</v>
      </c>
      <c r="M21" s="182">
        <f t="shared" si="3"/>
        <v>0</v>
      </c>
      <c r="N21" s="182">
        <v>0</v>
      </c>
      <c r="O21" s="182">
        <f t="shared" si="4"/>
        <v>0</v>
      </c>
      <c r="P21" s="182">
        <v>0</v>
      </c>
      <c r="Q21" s="182">
        <f t="shared" si="5"/>
        <v>0</v>
      </c>
      <c r="R21" s="182"/>
      <c r="S21" s="182" t="s">
        <v>2587</v>
      </c>
      <c r="T21" s="161">
        <v>0</v>
      </c>
      <c r="U21" s="161">
        <f>ROUND(E21*T21,2)</f>
        <v>0</v>
      </c>
      <c r="V21" s="161"/>
      <c r="W21" s="152"/>
      <c r="X21" s="152"/>
      <c r="Y21" s="152"/>
      <c r="Z21" s="152"/>
      <c r="AA21" s="152"/>
      <c r="AB21" s="152"/>
      <c r="AC21" s="152"/>
      <c r="AD21" s="152"/>
      <c r="AE21" s="152"/>
      <c r="AF21" s="152" t="s">
        <v>325</v>
      </c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</row>
    <row r="22" spans="1:59" outlineLevel="1" x14ac:dyDescent="0.2">
      <c r="A22" s="177">
        <v>14</v>
      </c>
      <c r="B22" s="178" t="s">
        <v>3390</v>
      </c>
      <c r="C22" s="186" t="s">
        <v>3391</v>
      </c>
      <c r="D22" s="179" t="s">
        <v>1500</v>
      </c>
      <c r="E22" s="180">
        <v>60</v>
      </c>
      <c r="F22" s="181"/>
      <c r="G22" s="182">
        <f t="shared" si="0"/>
        <v>0</v>
      </c>
      <c r="H22" s="181"/>
      <c r="I22" s="182">
        <f t="shared" si="1"/>
        <v>0</v>
      </c>
      <c r="J22" s="181"/>
      <c r="K22" s="182">
        <f t="shared" si="2"/>
        <v>0</v>
      </c>
      <c r="L22" s="182">
        <v>21</v>
      </c>
      <c r="M22" s="182">
        <f t="shared" si="3"/>
        <v>0</v>
      </c>
      <c r="N22" s="182">
        <v>0</v>
      </c>
      <c r="O22" s="182">
        <f t="shared" si="4"/>
        <v>0</v>
      </c>
      <c r="P22" s="182">
        <v>0</v>
      </c>
      <c r="Q22" s="182">
        <f t="shared" si="5"/>
        <v>0</v>
      </c>
      <c r="R22" s="182"/>
      <c r="S22" s="182" t="s">
        <v>269</v>
      </c>
      <c r="T22" s="161">
        <v>0.104</v>
      </c>
      <c r="U22" s="161">
        <f>ROUND(E22*T22,2)</f>
        <v>6.24</v>
      </c>
      <c r="V22" s="161"/>
      <c r="W22" s="152"/>
      <c r="X22" s="152"/>
      <c r="Y22" s="152"/>
      <c r="Z22" s="152"/>
      <c r="AA22" s="152"/>
      <c r="AB22" s="152"/>
      <c r="AC22" s="152"/>
      <c r="AD22" s="152"/>
      <c r="AE22" s="152"/>
      <c r="AF22" s="152" t="s">
        <v>325</v>
      </c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</row>
    <row r="23" spans="1:59" outlineLevel="1" x14ac:dyDescent="0.2">
      <c r="A23" s="177">
        <v>15</v>
      </c>
      <c r="B23" s="178" t="s">
        <v>2567</v>
      </c>
      <c r="C23" s="186" t="s">
        <v>2568</v>
      </c>
      <c r="D23" s="179" t="s">
        <v>1500</v>
      </c>
      <c r="E23" s="180">
        <v>191</v>
      </c>
      <c r="F23" s="181"/>
      <c r="G23" s="182">
        <f t="shared" si="0"/>
        <v>0</v>
      </c>
      <c r="H23" s="181"/>
      <c r="I23" s="182">
        <f t="shared" si="1"/>
        <v>0</v>
      </c>
      <c r="J23" s="181"/>
      <c r="K23" s="182">
        <f t="shared" si="2"/>
        <v>0</v>
      </c>
      <c r="L23" s="182">
        <v>21</v>
      </c>
      <c r="M23" s="182">
        <f t="shared" si="3"/>
        <v>0</v>
      </c>
      <c r="N23" s="182">
        <v>0</v>
      </c>
      <c r="O23" s="182">
        <f t="shared" si="4"/>
        <v>0</v>
      </c>
      <c r="P23" s="182">
        <v>0</v>
      </c>
      <c r="Q23" s="182">
        <f t="shared" si="5"/>
        <v>0</v>
      </c>
      <c r="R23" s="182"/>
      <c r="S23" s="182" t="s">
        <v>269</v>
      </c>
      <c r="T23" s="161">
        <v>0.16200000000000001</v>
      </c>
      <c r="U23" s="161">
        <f>ROUND(E23*T23,2)</f>
        <v>30.94</v>
      </c>
      <c r="V23" s="161"/>
      <c r="W23" s="152"/>
      <c r="X23" s="152"/>
      <c r="Y23" s="152"/>
      <c r="Z23" s="152"/>
      <c r="AA23" s="152"/>
      <c r="AB23" s="152"/>
      <c r="AC23" s="152"/>
      <c r="AD23" s="152"/>
      <c r="AE23" s="152"/>
      <c r="AF23" s="152" t="s">
        <v>325</v>
      </c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</row>
    <row r="24" spans="1:59" outlineLevel="1" x14ac:dyDescent="0.2">
      <c r="A24" s="177">
        <v>16</v>
      </c>
      <c r="B24" s="178" t="s">
        <v>2569</v>
      </c>
      <c r="C24" s="186" t="s">
        <v>2570</v>
      </c>
      <c r="D24" s="179" t="s">
        <v>1500</v>
      </c>
      <c r="E24" s="180">
        <v>1</v>
      </c>
      <c r="F24" s="181"/>
      <c r="G24" s="182">
        <f t="shared" si="0"/>
        <v>0</v>
      </c>
      <c r="H24" s="181"/>
      <c r="I24" s="182">
        <f t="shared" si="1"/>
        <v>0</v>
      </c>
      <c r="J24" s="181"/>
      <c r="K24" s="182">
        <f t="shared" si="2"/>
        <v>0</v>
      </c>
      <c r="L24" s="182">
        <v>21</v>
      </c>
      <c r="M24" s="182">
        <f t="shared" si="3"/>
        <v>0</v>
      </c>
      <c r="N24" s="182">
        <v>0</v>
      </c>
      <c r="O24" s="182">
        <f t="shared" si="4"/>
        <v>0</v>
      </c>
      <c r="P24" s="182">
        <v>0</v>
      </c>
      <c r="Q24" s="182">
        <f t="shared" si="5"/>
        <v>0</v>
      </c>
      <c r="R24" s="182"/>
      <c r="S24" s="182" t="s">
        <v>269</v>
      </c>
      <c r="T24" s="161">
        <v>0.747</v>
      </c>
      <c r="U24" s="161">
        <f>ROUND(E24*T24,2)</f>
        <v>0.75</v>
      </c>
      <c r="V24" s="161"/>
      <c r="W24" s="152"/>
      <c r="X24" s="152"/>
      <c r="Y24" s="152"/>
      <c r="Z24" s="152"/>
      <c r="AA24" s="152"/>
      <c r="AB24" s="152"/>
      <c r="AC24" s="152"/>
      <c r="AD24" s="152"/>
      <c r="AE24" s="152"/>
      <c r="AF24" s="152" t="s">
        <v>325</v>
      </c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</row>
    <row r="25" spans="1:59" outlineLevel="1" x14ac:dyDescent="0.2">
      <c r="A25" s="177">
        <v>17</v>
      </c>
      <c r="B25" s="178" t="s">
        <v>2571</v>
      </c>
      <c r="C25" s="186" t="s">
        <v>2572</v>
      </c>
      <c r="D25" s="179" t="s">
        <v>1500</v>
      </c>
      <c r="E25" s="180">
        <v>2</v>
      </c>
      <c r="F25" s="181"/>
      <c r="G25" s="182">
        <f t="shared" si="0"/>
        <v>0</v>
      </c>
      <c r="H25" s="181"/>
      <c r="I25" s="182">
        <f t="shared" si="1"/>
        <v>0</v>
      </c>
      <c r="J25" s="181"/>
      <c r="K25" s="182">
        <f t="shared" si="2"/>
        <v>0</v>
      </c>
      <c r="L25" s="182">
        <v>21</v>
      </c>
      <c r="M25" s="182">
        <f t="shared" si="3"/>
        <v>0</v>
      </c>
      <c r="N25" s="182">
        <v>0</v>
      </c>
      <c r="O25" s="182">
        <f t="shared" si="4"/>
        <v>0</v>
      </c>
      <c r="P25" s="182">
        <v>0</v>
      </c>
      <c r="Q25" s="182">
        <f t="shared" si="5"/>
        <v>0</v>
      </c>
      <c r="R25" s="182"/>
      <c r="S25" s="182" t="s">
        <v>269</v>
      </c>
      <c r="T25" s="161">
        <v>3.0920000000000001</v>
      </c>
      <c r="U25" s="161">
        <f>ROUND(E25*T25,2)</f>
        <v>6.18</v>
      </c>
      <c r="V25" s="161"/>
      <c r="W25" s="152"/>
      <c r="X25" s="152"/>
      <c r="Y25" s="152"/>
      <c r="Z25" s="152"/>
      <c r="AA25" s="152"/>
      <c r="AB25" s="152"/>
      <c r="AC25" s="152"/>
      <c r="AD25" s="152"/>
      <c r="AE25" s="152"/>
      <c r="AF25" s="152" t="s">
        <v>325</v>
      </c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</row>
    <row r="26" spans="1:59" outlineLevel="1" x14ac:dyDescent="0.2">
      <c r="A26" s="177">
        <v>18</v>
      </c>
      <c r="B26" s="178" t="s">
        <v>2597</v>
      </c>
      <c r="C26" s="186" t="s">
        <v>2598</v>
      </c>
      <c r="D26" s="179" t="s">
        <v>1500</v>
      </c>
      <c r="E26" s="180">
        <v>2</v>
      </c>
      <c r="F26" s="181"/>
      <c r="G26" s="182">
        <f t="shared" si="0"/>
        <v>0</v>
      </c>
      <c r="H26" s="181"/>
      <c r="I26" s="182">
        <f t="shared" si="1"/>
        <v>0</v>
      </c>
      <c r="J26" s="181"/>
      <c r="K26" s="182">
        <f t="shared" si="2"/>
        <v>0</v>
      </c>
      <c r="L26" s="182">
        <v>21</v>
      </c>
      <c r="M26" s="182">
        <f t="shared" si="3"/>
        <v>0</v>
      </c>
      <c r="N26" s="182">
        <v>0</v>
      </c>
      <c r="O26" s="182">
        <f t="shared" si="4"/>
        <v>0</v>
      </c>
      <c r="P26" s="182">
        <v>0</v>
      </c>
      <c r="Q26" s="182">
        <f t="shared" si="5"/>
        <v>0</v>
      </c>
      <c r="R26" s="182"/>
      <c r="S26" s="182" t="s">
        <v>2587</v>
      </c>
      <c r="T26" s="161">
        <v>0</v>
      </c>
      <c r="U26" s="161">
        <f>ROUND(E26*T26,2)</f>
        <v>0</v>
      </c>
      <c r="V26" s="161"/>
      <c r="W26" s="152"/>
      <c r="X26" s="152"/>
      <c r="Y26" s="152"/>
      <c r="Z26" s="152"/>
      <c r="AA26" s="152"/>
      <c r="AB26" s="152"/>
      <c r="AC26" s="152"/>
      <c r="AD26" s="152"/>
      <c r="AE26" s="152"/>
      <c r="AF26" s="152" t="s">
        <v>325</v>
      </c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</row>
    <row r="27" spans="1:59" ht="22.5" outlineLevel="1" x14ac:dyDescent="0.2">
      <c r="A27" s="177">
        <v>19</v>
      </c>
      <c r="B27" s="178" t="s">
        <v>2599</v>
      </c>
      <c r="C27" s="186" t="s">
        <v>2600</v>
      </c>
      <c r="D27" s="179" t="s">
        <v>1500</v>
      </c>
      <c r="E27" s="180">
        <v>2</v>
      </c>
      <c r="F27" s="181"/>
      <c r="G27" s="182">
        <f t="shared" si="0"/>
        <v>0</v>
      </c>
      <c r="H27" s="181"/>
      <c r="I27" s="182">
        <f t="shared" si="1"/>
        <v>0</v>
      </c>
      <c r="J27" s="181"/>
      <c r="K27" s="182">
        <f t="shared" si="2"/>
        <v>0</v>
      </c>
      <c r="L27" s="182">
        <v>21</v>
      </c>
      <c r="M27" s="182">
        <f t="shared" si="3"/>
        <v>0</v>
      </c>
      <c r="N27" s="182">
        <v>0</v>
      </c>
      <c r="O27" s="182">
        <f t="shared" si="4"/>
        <v>0</v>
      </c>
      <c r="P27" s="182">
        <v>0</v>
      </c>
      <c r="Q27" s="182">
        <f t="shared" si="5"/>
        <v>0</v>
      </c>
      <c r="R27" s="182"/>
      <c r="S27" s="182" t="s">
        <v>2587</v>
      </c>
      <c r="T27" s="161">
        <v>0</v>
      </c>
      <c r="U27" s="161">
        <f>ROUND(E27*T27,2)</f>
        <v>0</v>
      </c>
      <c r="V27" s="161"/>
      <c r="W27" s="152"/>
      <c r="X27" s="152"/>
      <c r="Y27" s="152"/>
      <c r="Z27" s="152"/>
      <c r="AA27" s="152"/>
      <c r="AB27" s="152"/>
      <c r="AC27" s="152"/>
      <c r="AD27" s="152"/>
      <c r="AE27" s="152"/>
      <c r="AF27" s="152" t="s">
        <v>325</v>
      </c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 spans="1:59" outlineLevel="1" x14ac:dyDescent="0.2">
      <c r="A28" s="177">
        <v>20</v>
      </c>
      <c r="B28" s="178" t="s">
        <v>2601</v>
      </c>
      <c r="C28" s="186" t="s">
        <v>2602</v>
      </c>
      <c r="D28" s="179" t="s">
        <v>353</v>
      </c>
      <c r="E28" s="180">
        <v>3.5</v>
      </c>
      <c r="F28" s="181"/>
      <c r="G28" s="182">
        <f t="shared" si="0"/>
        <v>0</v>
      </c>
      <c r="H28" s="181"/>
      <c r="I28" s="182">
        <f t="shared" si="1"/>
        <v>0</v>
      </c>
      <c r="J28" s="181"/>
      <c r="K28" s="182">
        <f t="shared" si="2"/>
        <v>0</v>
      </c>
      <c r="L28" s="182">
        <v>21</v>
      </c>
      <c r="M28" s="182">
        <f t="shared" si="3"/>
        <v>0</v>
      </c>
      <c r="N28" s="182">
        <v>0</v>
      </c>
      <c r="O28" s="182">
        <f t="shared" si="4"/>
        <v>0</v>
      </c>
      <c r="P28" s="182">
        <v>0</v>
      </c>
      <c r="Q28" s="182">
        <f t="shared" si="5"/>
        <v>0</v>
      </c>
      <c r="R28" s="182"/>
      <c r="S28" s="182" t="s">
        <v>2587</v>
      </c>
      <c r="T28" s="161">
        <v>0</v>
      </c>
      <c r="U28" s="161">
        <f>ROUND(E28*T28,2)</f>
        <v>0</v>
      </c>
      <c r="V28" s="161"/>
      <c r="W28" s="152"/>
      <c r="X28" s="152"/>
      <c r="Y28" s="152"/>
      <c r="Z28" s="152"/>
      <c r="AA28" s="152"/>
      <c r="AB28" s="152"/>
      <c r="AC28" s="152"/>
      <c r="AD28" s="152"/>
      <c r="AE28" s="152"/>
      <c r="AF28" s="152" t="s">
        <v>325</v>
      </c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</row>
    <row r="29" spans="1:59" outlineLevel="1" x14ac:dyDescent="0.2">
      <c r="A29" s="177">
        <v>21</v>
      </c>
      <c r="B29" s="178" t="s">
        <v>2575</v>
      </c>
      <c r="C29" s="186" t="s">
        <v>2576</v>
      </c>
      <c r="D29" s="179" t="s">
        <v>353</v>
      </c>
      <c r="E29" s="180">
        <v>1052</v>
      </c>
      <c r="F29" s="181"/>
      <c r="G29" s="182">
        <f t="shared" si="0"/>
        <v>0</v>
      </c>
      <c r="H29" s="181"/>
      <c r="I29" s="182">
        <f t="shared" si="1"/>
        <v>0</v>
      </c>
      <c r="J29" s="181"/>
      <c r="K29" s="182">
        <f t="shared" si="2"/>
        <v>0</v>
      </c>
      <c r="L29" s="182">
        <v>21</v>
      </c>
      <c r="M29" s="182">
        <f t="shared" si="3"/>
        <v>0</v>
      </c>
      <c r="N29" s="182">
        <v>0</v>
      </c>
      <c r="O29" s="182">
        <f t="shared" si="4"/>
        <v>0</v>
      </c>
      <c r="P29" s="182">
        <v>0</v>
      </c>
      <c r="Q29" s="182">
        <f t="shared" si="5"/>
        <v>0</v>
      </c>
      <c r="R29" s="182"/>
      <c r="S29" s="182" t="s">
        <v>269</v>
      </c>
      <c r="T29" s="161">
        <v>3.0000000000000001E-3</v>
      </c>
      <c r="U29" s="161">
        <f>ROUND(E29*T29,2)</f>
        <v>3.16</v>
      </c>
      <c r="V29" s="161"/>
      <c r="W29" s="152"/>
      <c r="X29" s="152"/>
      <c r="Y29" s="152"/>
      <c r="Z29" s="152"/>
      <c r="AA29" s="152"/>
      <c r="AB29" s="152"/>
      <c r="AC29" s="152"/>
      <c r="AD29" s="152"/>
      <c r="AE29" s="152"/>
      <c r="AF29" s="152" t="s">
        <v>325</v>
      </c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</row>
    <row r="30" spans="1:59" outlineLevel="1" x14ac:dyDescent="0.2">
      <c r="A30" s="177">
        <v>22</v>
      </c>
      <c r="B30" s="178" t="s">
        <v>2577</v>
      </c>
      <c r="C30" s="186" t="s">
        <v>2578</v>
      </c>
      <c r="D30" s="179" t="s">
        <v>353</v>
      </c>
      <c r="E30" s="180">
        <v>132</v>
      </c>
      <c r="F30" s="181"/>
      <c r="G30" s="182">
        <f t="shared" si="0"/>
        <v>0</v>
      </c>
      <c r="H30" s="181"/>
      <c r="I30" s="182">
        <f t="shared" si="1"/>
        <v>0</v>
      </c>
      <c r="J30" s="181"/>
      <c r="K30" s="182">
        <f t="shared" si="2"/>
        <v>0</v>
      </c>
      <c r="L30" s="182">
        <v>21</v>
      </c>
      <c r="M30" s="182">
        <f t="shared" si="3"/>
        <v>0</v>
      </c>
      <c r="N30" s="182">
        <v>0</v>
      </c>
      <c r="O30" s="182">
        <f t="shared" si="4"/>
        <v>0</v>
      </c>
      <c r="P30" s="182">
        <v>0</v>
      </c>
      <c r="Q30" s="182">
        <f t="shared" si="5"/>
        <v>0</v>
      </c>
      <c r="R30" s="182"/>
      <c r="S30" s="182" t="s">
        <v>269</v>
      </c>
      <c r="T30" s="161">
        <v>4.0000000000000001E-3</v>
      </c>
      <c r="U30" s="161">
        <f>ROUND(E30*T30,2)</f>
        <v>0.53</v>
      </c>
      <c r="V30" s="161"/>
      <c r="W30" s="152"/>
      <c r="X30" s="152"/>
      <c r="Y30" s="152"/>
      <c r="Z30" s="152"/>
      <c r="AA30" s="152"/>
      <c r="AB30" s="152"/>
      <c r="AC30" s="152"/>
      <c r="AD30" s="152"/>
      <c r="AE30" s="152"/>
      <c r="AF30" s="152" t="s">
        <v>325</v>
      </c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 spans="1:59" outlineLevel="1" x14ac:dyDescent="0.2">
      <c r="A31" s="177">
        <v>23</v>
      </c>
      <c r="B31" s="178" t="s">
        <v>3392</v>
      </c>
      <c r="C31" s="186" t="s">
        <v>3393</v>
      </c>
      <c r="D31" s="179" t="s">
        <v>353</v>
      </c>
      <c r="E31" s="180">
        <v>38</v>
      </c>
      <c r="F31" s="181"/>
      <c r="G31" s="182">
        <f t="shared" si="0"/>
        <v>0</v>
      </c>
      <c r="H31" s="181"/>
      <c r="I31" s="182">
        <f t="shared" si="1"/>
        <v>0</v>
      </c>
      <c r="J31" s="181"/>
      <c r="K31" s="182">
        <f t="shared" si="2"/>
        <v>0</v>
      </c>
      <c r="L31" s="182">
        <v>21</v>
      </c>
      <c r="M31" s="182">
        <f t="shared" si="3"/>
        <v>0</v>
      </c>
      <c r="N31" s="182">
        <v>0</v>
      </c>
      <c r="O31" s="182">
        <f t="shared" si="4"/>
        <v>0</v>
      </c>
      <c r="P31" s="182">
        <v>0</v>
      </c>
      <c r="Q31" s="182">
        <f t="shared" si="5"/>
        <v>0</v>
      </c>
      <c r="R31" s="182"/>
      <c r="S31" s="182" t="s">
        <v>2587</v>
      </c>
      <c r="T31" s="161">
        <v>0</v>
      </c>
      <c r="U31" s="161">
        <f>ROUND(E31*T31,2)</f>
        <v>0</v>
      </c>
      <c r="V31" s="161"/>
      <c r="W31" s="152"/>
      <c r="X31" s="152"/>
      <c r="Y31" s="152"/>
      <c r="Z31" s="152"/>
      <c r="AA31" s="152"/>
      <c r="AB31" s="152"/>
      <c r="AC31" s="152"/>
      <c r="AD31" s="152"/>
      <c r="AE31" s="152"/>
      <c r="AF31" s="152" t="s">
        <v>325</v>
      </c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</row>
    <row r="32" spans="1:59" ht="22.5" outlineLevel="1" x14ac:dyDescent="0.2">
      <c r="A32" s="177">
        <v>24</v>
      </c>
      <c r="B32" s="178" t="s">
        <v>2605</v>
      </c>
      <c r="C32" s="186" t="s">
        <v>2606</v>
      </c>
      <c r="D32" s="179" t="s">
        <v>353</v>
      </c>
      <c r="E32" s="180">
        <v>102</v>
      </c>
      <c r="F32" s="181"/>
      <c r="G32" s="182">
        <f t="shared" si="0"/>
        <v>0</v>
      </c>
      <c r="H32" s="181"/>
      <c r="I32" s="182">
        <f t="shared" si="1"/>
        <v>0</v>
      </c>
      <c r="J32" s="181"/>
      <c r="K32" s="182">
        <f t="shared" si="2"/>
        <v>0</v>
      </c>
      <c r="L32" s="182">
        <v>21</v>
      </c>
      <c r="M32" s="182">
        <f t="shared" si="3"/>
        <v>0</v>
      </c>
      <c r="N32" s="182">
        <v>0</v>
      </c>
      <c r="O32" s="182">
        <f t="shared" si="4"/>
        <v>0</v>
      </c>
      <c r="P32" s="182">
        <v>0</v>
      </c>
      <c r="Q32" s="182">
        <f t="shared" si="5"/>
        <v>0</v>
      </c>
      <c r="R32" s="182"/>
      <c r="S32" s="182" t="s">
        <v>2587</v>
      </c>
      <c r="T32" s="161">
        <v>0</v>
      </c>
      <c r="U32" s="161">
        <f>ROUND(E32*T32,2)</f>
        <v>0</v>
      </c>
      <c r="V32" s="161"/>
      <c r="W32" s="152"/>
      <c r="X32" s="152"/>
      <c r="Y32" s="152"/>
      <c r="Z32" s="152"/>
      <c r="AA32" s="152"/>
      <c r="AB32" s="152"/>
      <c r="AC32" s="152"/>
      <c r="AD32" s="152"/>
      <c r="AE32" s="152"/>
      <c r="AF32" s="152" t="s">
        <v>325</v>
      </c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</row>
    <row r="33" spans="1:59" outlineLevel="1" x14ac:dyDescent="0.2">
      <c r="A33" s="177">
        <v>25</v>
      </c>
      <c r="B33" s="178" t="s">
        <v>2579</v>
      </c>
      <c r="C33" s="186" t="s">
        <v>2580</v>
      </c>
      <c r="D33" s="179" t="s">
        <v>369</v>
      </c>
      <c r="E33" s="180">
        <v>6.0000000000000001E-3</v>
      </c>
      <c r="F33" s="181"/>
      <c r="G33" s="182">
        <f t="shared" si="0"/>
        <v>0</v>
      </c>
      <c r="H33" s="181"/>
      <c r="I33" s="182">
        <f t="shared" si="1"/>
        <v>0</v>
      </c>
      <c r="J33" s="181"/>
      <c r="K33" s="182">
        <f t="shared" si="2"/>
        <v>0</v>
      </c>
      <c r="L33" s="182">
        <v>21</v>
      </c>
      <c r="M33" s="182">
        <f t="shared" si="3"/>
        <v>0</v>
      </c>
      <c r="N33" s="182">
        <v>0</v>
      </c>
      <c r="O33" s="182">
        <f t="shared" si="4"/>
        <v>0</v>
      </c>
      <c r="P33" s="182">
        <v>0</v>
      </c>
      <c r="Q33" s="182">
        <f t="shared" si="5"/>
        <v>0</v>
      </c>
      <c r="R33" s="182"/>
      <c r="S33" s="182" t="s">
        <v>269</v>
      </c>
      <c r="T33" s="161">
        <v>94.286000000000001</v>
      </c>
      <c r="U33" s="161">
        <f>ROUND(E33*T33,2)</f>
        <v>0.56999999999999995</v>
      </c>
      <c r="V33" s="161"/>
      <c r="W33" s="152"/>
      <c r="X33" s="152"/>
      <c r="Y33" s="152"/>
      <c r="Z33" s="152"/>
      <c r="AA33" s="152"/>
      <c r="AB33" s="152"/>
      <c r="AC33" s="152"/>
      <c r="AD33" s="152"/>
      <c r="AE33" s="152"/>
      <c r="AF33" s="152" t="s">
        <v>325</v>
      </c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</row>
    <row r="34" spans="1:59" ht="22.5" outlineLevel="1" x14ac:dyDescent="0.2">
      <c r="A34" s="177">
        <v>26</v>
      </c>
      <c r="B34" s="178" t="s">
        <v>1689</v>
      </c>
      <c r="C34" s="186" t="s">
        <v>1690</v>
      </c>
      <c r="D34" s="179" t="s">
        <v>323</v>
      </c>
      <c r="E34" s="180">
        <v>3.08</v>
      </c>
      <c r="F34" s="181"/>
      <c r="G34" s="182">
        <f t="shared" si="0"/>
        <v>0</v>
      </c>
      <c r="H34" s="181"/>
      <c r="I34" s="182">
        <f t="shared" si="1"/>
        <v>0</v>
      </c>
      <c r="J34" s="181"/>
      <c r="K34" s="182">
        <f t="shared" si="2"/>
        <v>0</v>
      </c>
      <c r="L34" s="182">
        <v>21</v>
      </c>
      <c r="M34" s="182">
        <f t="shared" si="3"/>
        <v>0</v>
      </c>
      <c r="N34" s="182">
        <v>0</v>
      </c>
      <c r="O34" s="182">
        <f t="shared" si="4"/>
        <v>0</v>
      </c>
      <c r="P34" s="182">
        <v>0</v>
      </c>
      <c r="Q34" s="182">
        <f t="shared" si="5"/>
        <v>0</v>
      </c>
      <c r="R34" s="182" t="s">
        <v>324</v>
      </c>
      <c r="S34" s="182" t="s">
        <v>269</v>
      </c>
      <c r="T34" s="161">
        <v>0.65200000000000002</v>
      </c>
      <c r="U34" s="161">
        <f>ROUND(E34*T34,2)</f>
        <v>2.0099999999999998</v>
      </c>
      <c r="V34" s="161"/>
      <c r="W34" s="152"/>
      <c r="X34" s="152"/>
      <c r="Y34" s="152"/>
      <c r="Z34" s="152"/>
      <c r="AA34" s="152"/>
      <c r="AB34" s="152"/>
      <c r="AC34" s="152"/>
      <c r="AD34" s="152"/>
      <c r="AE34" s="152"/>
      <c r="AF34" s="152" t="s">
        <v>325</v>
      </c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</row>
    <row r="35" spans="1:59" outlineLevel="1" x14ac:dyDescent="0.2">
      <c r="A35" s="171">
        <v>27</v>
      </c>
      <c r="B35" s="172" t="s">
        <v>2553</v>
      </c>
      <c r="C35" s="187" t="s">
        <v>2554</v>
      </c>
      <c r="D35" s="173" t="s">
        <v>323</v>
      </c>
      <c r="E35" s="174">
        <v>3.08</v>
      </c>
      <c r="F35" s="175"/>
      <c r="G35" s="176">
        <f t="shared" si="0"/>
        <v>0</v>
      </c>
      <c r="H35" s="175"/>
      <c r="I35" s="176">
        <f t="shared" si="1"/>
        <v>0</v>
      </c>
      <c r="J35" s="175"/>
      <c r="K35" s="176">
        <f t="shared" si="2"/>
        <v>0</v>
      </c>
      <c r="L35" s="176">
        <v>21</v>
      </c>
      <c r="M35" s="176">
        <f t="shared" si="3"/>
        <v>0</v>
      </c>
      <c r="N35" s="176">
        <v>0</v>
      </c>
      <c r="O35" s="176">
        <f t="shared" si="4"/>
        <v>0</v>
      </c>
      <c r="P35" s="176">
        <v>0</v>
      </c>
      <c r="Q35" s="176">
        <f t="shared" si="5"/>
        <v>0</v>
      </c>
      <c r="R35" s="176" t="s">
        <v>324</v>
      </c>
      <c r="S35" s="176" t="s">
        <v>269</v>
      </c>
      <c r="T35" s="161">
        <v>1.0999999999999999E-2</v>
      </c>
      <c r="U35" s="161">
        <f>ROUND(E35*T35,2)</f>
        <v>0.03</v>
      </c>
      <c r="V35" s="161"/>
      <c r="W35" s="152"/>
      <c r="X35" s="152"/>
      <c r="Y35" s="152"/>
      <c r="Z35" s="152"/>
      <c r="AA35" s="152"/>
      <c r="AB35" s="152"/>
      <c r="AC35" s="152"/>
      <c r="AD35" s="152"/>
      <c r="AE35" s="152"/>
      <c r="AF35" s="152" t="s">
        <v>325</v>
      </c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</row>
    <row r="36" spans="1:59" outlineLevel="1" x14ac:dyDescent="0.2">
      <c r="A36" s="159"/>
      <c r="B36" s="160"/>
      <c r="C36" s="257" t="s">
        <v>338</v>
      </c>
      <c r="D36" s="258"/>
      <c r="E36" s="258"/>
      <c r="F36" s="258"/>
      <c r="G36" s="258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52"/>
      <c r="X36" s="152"/>
      <c r="Y36" s="152"/>
      <c r="Z36" s="152"/>
      <c r="AA36" s="152"/>
      <c r="AB36" s="152"/>
      <c r="AC36" s="152"/>
      <c r="AD36" s="152"/>
      <c r="AE36" s="152"/>
      <c r="AF36" s="152" t="s">
        <v>327</v>
      </c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</row>
    <row r="37" spans="1:59" outlineLevel="1" x14ac:dyDescent="0.2">
      <c r="A37" s="171">
        <v>28</v>
      </c>
      <c r="B37" s="172" t="s">
        <v>2583</v>
      </c>
      <c r="C37" s="187" t="s">
        <v>2584</v>
      </c>
      <c r="D37" s="173" t="s">
        <v>369</v>
      </c>
      <c r="E37" s="174">
        <v>8.1709999999999994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6"/>
      <c r="S37" s="176" t="s">
        <v>269</v>
      </c>
      <c r="T37" s="161">
        <v>1.925</v>
      </c>
      <c r="U37" s="161">
        <f>ROUND(E37*T37,2)</f>
        <v>15.73</v>
      </c>
      <c r="V37" s="161"/>
      <c r="W37" s="152"/>
      <c r="X37" s="152"/>
      <c r="Y37" s="152"/>
      <c r="Z37" s="152"/>
      <c r="AA37" s="152"/>
      <c r="AB37" s="152"/>
      <c r="AC37" s="152"/>
      <c r="AD37" s="152"/>
      <c r="AE37" s="152"/>
      <c r="AF37" s="152" t="s">
        <v>325</v>
      </c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</row>
    <row r="38" spans="1:59" x14ac:dyDescent="0.2">
      <c r="A38" s="5"/>
      <c r="B38" s="6"/>
      <c r="C38" s="188"/>
      <c r="D38" s="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AD38">
        <v>15</v>
      </c>
      <c r="AE38">
        <v>21</v>
      </c>
    </row>
    <row r="39" spans="1:59" x14ac:dyDescent="0.2">
      <c r="A39" s="155"/>
      <c r="B39" s="156" t="s">
        <v>29</v>
      </c>
      <c r="C39" s="189"/>
      <c r="D39" s="157"/>
      <c r="E39" s="158"/>
      <c r="F39" s="158"/>
      <c r="G39" s="184">
        <f>G8</f>
        <v>0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AD39">
        <f>SUMIF(L7:L37,AD38,G7:G37)</f>
        <v>0</v>
      </c>
      <c r="AE39">
        <f>SUMIF(L7:L37,AE38,G7:G37)</f>
        <v>0</v>
      </c>
      <c r="AF39" t="s">
        <v>300</v>
      </c>
    </row>
    <row r="40" spans="1:59" x14ac:dyDescent="0.2">
      <c r="C40" s="190"/>
      <c r="D40" s="143"/>
      <c r="AF40" t="s">
        <v>319</v>
      </c>
    </row>
    <row r="41" spans="1:59" x14ac:dyDescent="0.2">
      <c r="D41" s="143"/>
    </row>
    <row r="42" spans="1:59" x14ac:dyDescent="0.2">
      <c r="D42" s="143"/>
    </row>
    <row r="43" spans="1:59" x14ac:dyDescent="0.2">
      <c r="D43" s="143"/>
    </row>
    <row r="44" spans="1:59" x14ac:dyDescent="0.2">
      <c r="D44" s="143"/>
    </row>
    <row r="45" spans="1:59" x14ac:dyDescent="0.2">
      <c r="D45" s="143"/>
    </row>
    <row r="46" spans="1:59" x14ac:dyDescent="0.2">
      <c r="D46" s="143"/>
    </row>
    <row r="47" spans="1:59" x14ac:dyDescent="0.2">
      <c r="D47" s="143"/>
    </row>
    <row r="48" spans="1:59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VgmQNVidH3qIg712AhZgzez70BtrNjXFwh2DLPU4rLiBer+oRFqiDbpGF6BE4mmY2ekM8u1vuLlTOewvQYF4sw==" saltValue="ehhnDZdsU+wHk67I1dqOVA==" spinCount="100000" sheet="1"/>
  <mergeCells count="5">
    <mergeCell ref="A1:G1"/>
    <mergeCell ref="C2:G2"/>
    <mergeCell ref="C3:G3"/>
    <mergeCell ref="C4:G4"/>
    <mergeCell ref="C36:G3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96</vt:i4>
      </vt:variant>
    </vt:vector>
  </HeadingPairs>
  <TitlesOfParts>
    <vt:vector size="125" baseType="lpstr">
      <vt:lpstr>Pokyny pro vyplnění</vt:lpstr>
      <vt:lpstr>Stavba</vt:lpstr>
      <vt:lpstr>VzorPolozky</vt:lpstr>
      <vt:lpstr>VRN 1 Naklady</vt:lpstr>
      <vt:lpstr>SO01 1.1 Oplocení Pol</vt:lpstr>
      <vt:lpstr>SO01 1.1 Stav Pol</vt:lpstr>
      <vt:lpstr>SO01 1.1 Venk. úpr. Pol</vt:lpstr>
      <vt:lpstr>SO01 1.4 EL SIL Pol</vt:lpstr>
      <vt:lpstr>SO01 1.4 EL SLB Pol</vt:lpstr>
      <vt:lpstr>SO01 1.4 Plyn Pol</vt:lpstr>
      <vt:lpstr>SO01 1.4 ÚT Pol</vt:lpstr>
      <vt:lpstr>SO01 1.4 VZT L Pol</vt:lpstr>
      <vt:lpstr>SO01 1.4 VZT P Pol</vt:lpstr>
      <vt:lpstr>SO01 1.4 ZTI Pol</vt:lpstr>
      <vt:lpstr>SO01 1.5 SAD MAT Pol</vt:lpstr>
      <vt:lpstr>SO01 1.5 SAD MON Pol</vt:lpstr>
      <vt:lpstr>SO02 1.1 Kolna Pol</vt:lpstr>
      <vt:lpstr>SO02 1.1 Oplocení Pol</vt:lpstr>
      <vt:lpstr>SO02 1.1 Stav Pol</vt:lpstr>
      <vt:lpstr>SO02 1.1 Venk. úp Pol</vt:lpstr>
      <vt:lpstr>SO02 1.4 EL SIL Pol</vt:lpstr>
      <vt:lpstr>SO02 1.4 EL SLA Pol</vt:lpstr>
      <vt:lpstr>SO02 1.4 Plyn Pol</vt:lpstr>
      <vt:lpstr>SO02 1.4 ÚT Pol</vt:lpstr>
      <vt:lpstr>SO02 1.4 VZT L Pol</vt:lpstr>
      <vt:lpstr>SO02 1.4 VZT P Pol</vt:lpstr>
      <vt:lpstr>SO02 1.4 ZTI Pol</vt:lpstr>
      <vt:lpstr>SO02 1.5 SAD MATE Pol</vt:lpstr>
      <vt:lpstr>SO02 1.5 SAD MONT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1.1 Oplocení Pol'!Názvy_tisku</vt:lpstr>
      <vt:lpstr>'SO01 1.1 Stav Pol'!Názvy_tisku</vt:lpstr>
      <vt:lpstr>'SO01 1.1 Venk. úpr. Pol'!Názvy_tisku</vt:lpstr>
      <vt:lpstr>'SO01 1.4 EL SIL Pol'!Názvy_tisku</vt:lpstr>
      <vt:lpstr>'SO01 1.4 EL SLB Pol'!Názvy_tisku</vt:lpstr>
      <vt:lpstr>'SO01 1.4 Plyn Pol'!Názvy_tisku</vt:lpstr>
      <vt:lpstr>'SO01 1.4 ÚT Pol'!Názvy_tisku</vt:lpstr>
      <vt:lpstr>'SO01 1.4 VZT L Pol'!Názvy_tisku</vt:lpstr>
      <vt:lpstr>'SO01 1.4 VZT P Pol'!Názvy_tisku</vt:lpstr>
      <vt:lpstr>'SO01 1.4 ZTI Pol'!Názvy_tisku</vt:lpstr>
      <vt:lpstr>'SO01 1.5 SAD MAT Pol'!Názvy_tisku</vt:lpstr>
      <vt:lpstr>'SO01 1.5 SAD MON Pol'!Názvy_tisku</vt:lpstr>
      <vt:lpstr>'SO02 1.1 Kolna Pol'!Názvy_tisku</vt:lpstr>
      <vt:lpstr>'SO02 1.1 Oplocení Pol'!Názvy_tisku</vt:lpstr>
      <vt:lpstr>'SO02 1.1 Stav Pol'!Názvy_tisku</vt:lpstr>
      <vt:lpstr>'SO02 1.1 Venk. úp Pol'!Názvy_tisku</vt:lpstr>
      <vt:lpstr>'SO02 1.4 EL SIL Pol'!Názvy_tisku</vt:lpstr>
      <vt:lpstr>'SO02 1.4 EL SLA Pol'!Názvy_tisku</vt:lpstr>
      <vt:lpstr>'SO02 1.4 Plyn Pol'!Názvy_tisku</vt:lpstr>
      <vt:lpstr>'SO02 1.4 ÚT Pol'!Názvy_tisku</vt:lpstr>
      <vt:lpstr>'SO02 1.4 VZT L Pol'!Názvy_tisku</vt:lpstr>
      <vt:lpstr>'SO02 1.4 VZT P Pol'!Názvy_tisku</vt:lpstr>
      <vt:lpstr>'SO02 1.4 ZTI Pol'!Názvy_tisku</vt:lpstr>
      <vt:lpstr>'SO02 1.5 SAD MATE Pol'!Názvy_tisku</vt:lpstr>
      <vt:lpstr>'SO02 1.5 SAD MONT Pol'!Názvy_tisku</vt:lpstr>
      <vt:lpstr>'VRN 1 Naklady'!Názvy_tisku</vt:lpstr>
      <vt:lpstr>oadresa</vt:lpstr>
      <vt:lpstr>Stavba!Objednatel</vt:lpstr>
      <vt:lpstr>Stavba!Objekt</vt:lpstr>
      <vt:lpstr>'SO01 1.1 Oplocení Pol'!Oblast_tisku</vt:lpstr>
      <vt:lpstr>'SO01 1.1 Stav Pol'!Oblast_tisku</vt:lpstr>
      <vt:lpstr>'SO01 1.1 Venk. úpr. Pol'!Oblast_tisku</vt:lpstr>
      <vt:lpstr>'SO01 1.4 EL SIL Pol'!Oblast_tisku</vt:lpstr>
      <vt:lpstr>'SO01 1.4 EL SLB Pol'!Oblast_tisku</vt:lpstr>
      <vt:lpstr>'SO01 1.4 Plyn Pol'!Oblast_tisku</vt:lpstr>
      <vt:lpstr>'SO01 1.4 ÚT Pol'!Oblast_tisku</vt:lpstr>
      <vt:lpstr>'SO01 1.4 VZT L Pol'!Oblast_tisku</vt:lpstr>
      <vt:lpstr>'SO01 1.4 VZT P Pol'!Oblast_tisku</vt:lpstr>
      <vt:lpstr>'SO01 1.4 ZTI Pol'!Oblast_tisku</vt:lpstr>
      <vt:lpstr>'SO01 1.5 SAD MAT Pol'!Oblast_tisku</vt:lpstr>
      <vt:lpstr>'SO01 1.5 SAD MON Pol'!Oblast_tisku</vt:lpstr>
      <vt:lpstr>'SO02 1.1 Kolna Pol'!Oblast_tisku</vt:lpstr>
      <vt:lpstr>'SO02 1.1 Oplocení Pol'!Oblast_tisku</vt:lpstr>
      <vt:lpstr>'SO02 1.1 Stav Pol'!Oblast_tisku</vt:lpstr>
      <vt:lpstr>'SO02 1.1 Venk. úp Pol'!Oblast_tisku</vt:lpstr>
      <vt:lpstr>'SO02 1.4 EL SIL Pol'!Oblast_tisku</vt:lpstr>
      <vt:lpstr>'SO02 1.4 EL SLA Pol'!Oblast_tisku</vt:lpstr>
      <vt:lpstr>'SO02 1.4 Plyn Pol'!Oblast_tisku</vt:lpstr>
      <vt:lpstr>'SO02 1.4 ÚT Pol'!Oblast_tisku</vt:lpstr>
      <vt:lpstr>'SO02 1.4 VZT L Pol'!Oblast_tisku</vt:lpstr>
      <vt:lpstr>'SO02 1.4 VZT P Pol'!Oblast_tisku</vt:lpstr>
      <vt:lpstr>'SO02 1.4 ZTI Pol'!Oblast_tisku</vt:lpstr>
      <vt:lpstr>'SO02 1.5 SAD MATE Pol'!Oblast_tisku</vt:lpstr>
      <vt:lpstr>'SO02 1.5 SAD MONT Pol'!Oblast_tisku</vt:lpstr>
      <vt:lpstr>Stavba!Oblast_tisku</vt:lpstr>
      <vt:lpstr>'VRN 1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Millich</dc:creator>
  <cp:lastModifiedBy>David Millich</cp:lastModifiedBy>
  <cp:lastPrinted>2014-02-28T09:52:57Z</cp:lastPrinted>
  <dcterms:created xsi:type="dcterms:W3CDTF">2009-04-08T07:15:50Z</dcterms:created>
  <dcterms:modified xsi:type="dcterms:W3CDTF">2017-05-22T08:14:42Z</dcterms:modified>
</cp:coreProperties>
</file>